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3.xml" ContentType="application/vnd.openxmlformats-officedocument.drawingml.chartshapes+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ml.chartshapes+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drawings/drawing5.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6.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drawings/drawing7.xml" ContentType="application/vnd.openxmlformats-officedocument.drawingml.chartshapes+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drawings/drawing8.xml" ContentType="application/vnd.openxmlformats-officedocument.drawingml.chartshapes+xml"/>
  <Override PartName="/xl/charts/chart21.xml" ContentType="application/vnd.openxmlformats-officedocument.drawingml.chart+xml"/>
  <Override PartName="/xl/charts/chart22.xml" ContentType="application/vnd.openxmlformats-officedocument.drawingml.chart+xml"/>
  <Override PartName="/xl/drawings/drawing9.xml" ContentType="application/vnd.openxmlformats-officedocument.drawingml.chartshapes+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drawings/drawing10.xml" ContentType="application/vnd.openxmlformats-officedocument.drawingml.chartshapes+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drawings/drawing11.xml" ContentType="application/vnd.openxmlformats-officedocument.drawingml.chartshapes+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drawings/drawing12.xml" ContentType="application/vnd.openxmlformats-officedocument.drawingml.chartshapes+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13.xml" ContentType="application/vnd.openxmlformats-officedocument.drawingml.chartshapes+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drawings/drawing14.xml" ContentType="application/vnd.openxmlformats-officedocument.drawingml.chartshapes+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drawings/drawing15.xml" ContentType="application/vnd.openxmlformats-officedocument.drawingml.chartshapes+xml"/>
  <Override PartName="/xl/charts/chart41.xml" ContentType="application/vnd.openxmlformats-officedocument.drawingml.chart+xml"/>
  <Override PartName="/xl/charts/chart4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H:\21-STATISTIQUES\04_STATS_PRESTATIONS_MALADIE\01_CONJONCTURE\03_ANALYSE\2026\202607\"/>
    </mc:Choice>
  </mc:AlternateContent>
  <xr:revisionPtr revIDLastSave="0" documentId="8_{60E59D98-C1E7-4034-B258-FFEBE21B1D31}" xr6:coauthVersionLast="47" xr6:coauthVersionMax="47" xr10:uidLastSave="{00000000-0000-0000-0000-000000000000}"/>
  <bookViews>
    <workbookView xWindow="-108" yWindow="-108" windowWidth="23256" windowHeight="12456" xr2:uid="{425A85BF-5ABE-4FB3-995E-0341154A8B32}"/>
  </bookViews>
  <sheets>
    <sheet name="Graphs_DTR" sheetId="1" r:id="rId1"/>
    <sheet name="Date_rbts" sheetId="2" r:id="rId2"/>
    <sheet name="Date_soins" sheetId="3" r:id="rId3"/>
    <sheet name="Révisions_date_soins" sheetId="4"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xlnm.Print_Area" localSheetId="1">Date_rbts!$C$4:$G$105</definedName>
    <definedName name="_xlnm.Print_Area" localSheetId="2">Date_soins!$C$4:$G$101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X47" i="4" l="1"/>
  <c r="X46" i="4"/>
  <c r="X45" i="4"/>
  <c r="B45" i="4"/>
  <c r="B46" i="4" s="1"/>
  <c r="B47" i="4" s="1"/>
  <c r="X44" i="4"/>
  <c r="B44" i="4"/>
  <c r="W43" i="4"/>
  <c r="V43" i="4"/>
  <c r="U43" i="4"/>
  <c r="T43" i="4"/>
  <c r="S43" i="4"/>
  <c r="R43" i="4"/>
  <c r="Q43" i="4"/>
  <c r="O43" i="4"/>
  <c r="N43" i="4"/>
  <c r="M43" i="4"/>
  <c r="L43" i="4"/>
  <c r="K43" i="4"/>
  <c r="J43" i="4"/>
  <c r="I43" i="4"/>
  <c r="P43" i="4" s="1"/>
  <c r="X43" i="4" s="1"/>
  <c r="H43" i="4"/>
  <c r="G43" i="4"/>
  <c r="X42" i="4"/>
  <c r="X41" i="4"/>
  <c r="X40" i="4"/>
  <c r="P39" i="4"/>
  <c r="X39" i="4" s="1"/>
  <c r="P38" i="4"/>
  <c r="X38" i="4" s="1"/>
  <c r="P37" i="4"/>
  <c r="X37" i="4" s="1"/>
  <c r="X36" i="4"/>
  <c r="P36" i="4"/>
  <c r="P35" i="4"/>
  <c r="X35" i="4" s="1"/>
  <c r="P34" i="4"/>
  <c r="X34" i="4" s="1"/>
  <c r="P33" i="4"/>
  <c r="X33" i="4" s="1"/>
  <c r="P32" i="4"/>
  <c r="X32" i="4" s="1"/>
  <c r="P31" i="4"/>
  <c r="X31" i="4" s="1"/>
  <c r="E30" i="4"/>
  <c r="F30" i="4" s="1"/>
  <c r="G30" i="4" s="1"/>
  <c r="H30" i="4" s="1"/>
  <c r="I30" i="4" s="1"/>
  <c r="J30" i="4" s="1"/>
  <c r="K30" i="4" s="1"/>
  <c r="L30" i="4" s="1"/>
  <c r="M30" i="4" s="1"/>
  <c r="N30" i="4" s="1"/>
  <c r="O30" i="4" s="1"/>
  <c r="Q30" i="4" s="1"/>
  <c r="R30" i="4" s="1"/>
  <c r="S30" i="4" s="1"/>
  <c r="T30" i="4" s="1"/>
  <c r="U30" i="4" s="1"/>
  <c r="V30" i="4" s="1"/>
  <c r="W30" i="4" s="1"/>
  <c r="Q3" i="4"/>
  <c r="R3" i="4" s="1"/>
  <c r="S3" i="4" s="1"/>
  <c r="T3" i="4" s="1"/>
  <c r="M100" i="3"/>
  <c r="L100" i="3"/>
  <c r="K100" i="3"/>
  <c r="J100" i="3"/>
  <c r="I100" i="3"/>
  <c r="H100" i="3"/>
  <c r="G100" i="3"/>
  <c r="F100" i="3"/>
  <c r="E100" i="3"/>
  <c r="D100" i="3"/>
  <c r="M99" i="3"/>
  <c r="L99" i="3"/>
  <c r="K99" i="3"/>
  <c r="J99" i="3"/>
  <c r="I99" i="3"/>
  <c r="H99" i="3"/>
  <c r="G99" i="3"/>
  <c r="F99" i="3"/>
  <c r="E99" i="3"/>
  <c r="D99" i="3"/>
  <c r="M98" i="3"/>
  <c r="L98" i="3"/>
  <c r="K98" i="3"/>
  <c r="J98" i="3"/>
  <c r="I98" i="3"/>
  <c r="H98" i="3"/>
  <c r="G98" i="3"/>
  <c r="F98" i="3"/>
  <c r="E98" i="3"/>
  <c r="D98" i="3"/>
  <c r="M97" i="3"/>
  <c r="L97" i="3"/>
  <c r="K97" i="3"/>
  <c r="J97" i="3"/>
  <c r="I97" i="3"/>
  <c r="H97" i="3"/>
  <c r="G97" i="3"/>
  <c r="F97" i="3"/>
  <c r="E97" i="3"/>
  <c r="D97" i="3"/>
  <c r="M92" i="3"/>
  <c r="L92" i="3"/>
  <c r="K92" i="3"/>
  <c r="J92" i="3"/>
  <c r="I92" i="3"/>
  <c r="H92" i="3"/>
  <c r="G92" i="3"/>
  <c r="F92" i="3"/>
  <c r="E92" i="3"/>
  <c r="D92" i="3"/>
  <c r="M91" i="3"/>
  <c r="L91" i="3"/>
  <c r="K91" i="3"/>
  <c r="J91" i="3"/>
  <c r="I91" i="3"/>
  <c r="H91" i="3"/>
  <c r="G91" i="3"/>
  <c r="F91" i="3"/>
  <c r="E91" i="3"/>
  <c r="D91" i="3"/>
  <c r="M90" i="3"/>
  <c r="L90" i="3"/>
  <c r="K90" i="3"/>
  <c r="J90" i="3"/>
  <c r="I90" i="3"/>
  <c r="H90" i="3"/>
  <c r="G90" i="3"/>
  <c r="F90" i="3"/>
  <c r="E90" i="3"/>
  <c r="D90" i="3"/>
  <c r="M89" i="3"/>
  <c r="L89" i="3"/>
  <c r="K89" i="3"/>
  <c r="J89" i="3"/>
  <c r="I89" i="3"/>
  <c r="H89" i="3"/>
  <c r="G89" i="3"/>
  <c r="F89" i="3"/>
  <c r="E89" i="3"/>
  <c r="D89" i="3"/>
  <c r="M88" i="3"/>
  <c r="L88" i="3"/>
  <c r="K88" i="3"/>
  <c r="J88" i="3"/>
  <c r="I88" i="3"/>
  <c r="H88" i="3"/>
  <c r="G88" i="3"/>
  <c r="F88" i="3"/>
  <c r="E88" i="3"/>
  <c r="D88" i="3"/>
  <c r="M87" i="3"/>
  <c r="L87" i="3"/>
  <c r="K87" i="3"/>
  <c r="J87" i="3"/>
  <c r="I87" i="3"/>
  <c r="H87" i="3"/>
  <c r="G87" i="3"/>
  <c r="F87" i="3"/>
  <c r="E87" i="3"/>
  <c r="D87" i="3"/>
  <c r="M86" i="3"/>
  <c r="L86" i="3"/>
  <c r="K86" i="3"/>
  <c r="J86" i="3"/>
  <c r="I86" i="3"/>
  <c r="H86" i="3"/>
  <c r="G86" i="3"/>
  <c r="F86" i="3"/>
  <c r="E86" i="3"/>
  <c r="D86" i="3"/>
  <c r="M85" i="3"/>
  <c r="L85" i="3"/>
  <c r="K85" i="3"/>
  <c r="J85" i="3"/>
  <c r="I85" i="3"/>
  <c r="H85" i="3"/>
  <c r="G85" i="3"/>
  <c r="F85" i="3"/>
  <c r="E85" i="3"/>
  <c r="D85" i="3"/>
  <c r="M84" i="3"/>
  <c r="L84" i="3"/>
  <c r="K84" i="3"/>
  <c r="J84" i="3"/>
  <c r="I84" i="3"/>
  <c r="H84" i="3"/>
  <c r="G84" i="3"/>
  <c r="F84" i="3"/>
  <c r="E84" i="3"/>
  <c r="D84" i="3"/>
  <c r="M83" i="3"/>
  <c r="L83" i="3"/>
  <c r="K83" i="3"/>
  <c r="J83" i="3"/>
  <c r="I83" i="3"/>
  <c r="H83" i="3"/>
  <c r="G83" i="3"/>
  <c r="F83" i="3"/>
  <c r="E83" i="3"/>
  <c r="D83" i="3"/>
  <c r="M82" i="3"/>
  <c r="L82" i="3"/>
  <c r="K82" i="3"/>
  <c r="J82" i="3"/>
  <c r="I82" i="3"/>
  <c r="H82" i="3"/>
  <c r="G82" i="3"/>
  <c r="F82" i="3"/>
  <c r="E82" i="3"/>
  <c r="D82" i="3"/>
  <c r="M81" i="3"/>
  <c r="L81" i="3"/>
  <c r="K81" i="3"/>
  <c r="J81" i="3"/>
  <c r="I81" i="3"/>
  <c r="H81" i="3"/>
  <c r="G81" i="3"/>
  <c r="F81" i="3"/>
  <c r="E81" i="3"/>
  <c r="D81" i="3"/>
  <c r="M80" i="3"/>
  <c r="L80" i="3"/>
  <c r="K80" i="3"/>
  <c r="J80" i="3"/>
  <c r="I80" i="3"/>
  <c r="H80" i="3"/>
  <c r="G80" i="3"/>
  <c r="F80" i="3"/>
  <c r="E80" i="3"/>
  <c r="D80" i="3"/>
  <c r="M79" i="3"/>
  <c r="L79" i="3"/>
  <c r="K79" i="3"/>
  <c r="J79" i="3"/>
  <c r="I79" i="3"/>
  <c r="H79" i="3"/>
  <c r="G79" i="3"/>
  <c r="F79" i="3"/>
  <c r="E79" i="3"/>
  <c r="D79" i="3"/>
  <c r="M78" i="3"/>
  <c r="L78" i="3"/>
  <c r="K78" i="3"/>
  <c r="J78" i="3"/>
  <c r="I78" i="3"/>
  <c r="H78" i="3"/>
  <c r="G78" i="3"/>
  <c r="F78" i="3"/>
  <c r="E78" i="3"/>
  <c r="D78" i="3"/>
  <c r="M77" i="3"/>
  <c r="L77" i="3"/>
  <c r="K77" i="3"/>
  <c r="J77" i="3"/>
  <c r="I77" i="3"/>
  <c r="H77" i="3"/>
  <c r="G77" i="3"/>
  <c r="F77" i="3"/>
  <c r="E77" i="3"/>
  <c r="D77" i="3"/>
  <c r="M76" i="3"/>
  <c r="L76" i="3"/>
  <c r="K76" i="3"/>
  <c r="J76" i="3"/>
  <c r="I76" i="3"/>
  <c r="H76" i="3"/>
  <c r="G76" i="3"/>
  <c r="F76" i="3"/>
  <c r="E76" i="3"/>
  <c r="D76" i="3"/>
  <c r="M75" i="3"/>
  <c r="L75" i="3"/>
  <c r="K75" i="3"/>
  <c r="J75" i="3"/>
  <c r="I75" i="3"/>
  <c r="H75" i="3"/>
  <c r="G75" i="3"/>
  <c r="F75" i="3"/>
  <c r="E75" i="3"/>
  <c r="D75" i="3"/>
  <c r="M74" i="3"/>
  <c r="L74" i="3"/>
  <c r="K74" i="3"/>
  <c r="J74" i="3"/>
  <c r="I74" i="3"/>
  <c r="H74" i="3"/>
  <c r="G74" i="3"/>
  <c r="F74" i="3"/>
  <c r="E74" i="3"/>
  <c r="D74" i="3"/>
  <c r="M73" i="3"/>
  <c r="L73" i="3"/>
  <c r="K73" i="3"/>
  <c r="J73" i="3"/>
  <c r="I73" i="3"/>
  <c r="H73" i="3"/>
  <c r="G73" i="3"/>
  <c r="F73" i="3"/>
  <c r="E73" i="3"/>
  <c r="D73" i="3"/>
  <c r="L71" i="3"/>
  <c r="K71" i="3"/>
  <c r="J71" i="3"/>
  <c r="M67" i="3"/>
  <c r="L67" i="3"/>
  <c r="K67" i="3"/>
  <c r="J67" i="3"/>
  <c r="I67" i="3"/>
  <c r="H67" i="3"/>
  <c r="G67" i="3"/>
  <c r="F67" i="3"/>
  <c r="E67" i="3"/>
  <c r="D67" i="3"/>
  <c r="M66" i="3"/>
  <c r="L66" i="3"/>
  <c r="K66" i="3"/>
  <c r="J66" i="3"/>
  <c r="I66" i="3"/>
  <c r="H66" i="3"/>
  <c r="G66" i="3"/>
  <c r="F66" i="3"/>
  <c r="E66" i="3"/>
  <c r="D66" i="3"/>
  <c r="M65" i="3"/>
  <c r="L65" i="3"/>
  <c r="K65" i="3"/>
  <c r="J65" i="3"/>
  <c r="I65" i="3"/>
  <c r="H65" i="3"/>
  <c r="G65" i="3"/>
  <c r="F65" i="3"/>
  <c r="E65" i="3"/>
  <c r="D65" i="3"/>
  <c r="M64" i="3"/>
  <c r="L64" i="3"/>
  <c r="K64" i="3"/>
  <c r="J64" i="3"/>
  <c r="I64" i="3"/>
  <c r="H64" i="3"/>
  <c r="G64" i="3"/>
  <c r="F64" i="3"/>
  <c r="E64" i="3"/>
  <c r="D64" i="3"/>
  <c r="L38" i="3"/>
  <c r="K38" i="3"/>
  <c r="J38" i="3"/>
  <c r="H38" i="3"/>
  <c r="H71" i="3" s="1"/>
  <c r="M34" i="3"/>
  <c r="L34" i="3"/>
  <c r="K34" i="3"/>
  <c r="J34" i="3"/>
  <c r="I34" i="3"/>
  <c r="H34" i="3"/>
  <c r="G34" i="3"/>
  <c r="F34" i="3"/>
  <c r="E34" i="3"/>
  <c r="D34" i="3"/>
  <c r="M33" i="3"/>
  <c r="L33" i="3"/>
  <c r="K33" i="3"/>
  <c r="J33" i="3"/>
  <c r="I33" i="3"/>
  <c r="H33" i="3"/>
  <c r="G33" i="3"/>
  <c r="F33" i="3"/>
  <c r="E33" i="3"/>
  <c r="D33" i="3"/>
  <c r="M32" i="3"/>
  <c r="L32" i="3"/>
  <c r="K32" i="3"/>
  <c r="J32" i="3"/>
  <c r="I32" i="3"/>
  <c r="H32" i="3"/>
  <c r="G32" i="3"/>
  <c r="F32" i="3"/>
  <c r="E32" i="3"/>
  <c r="D32" i="3"/>
  <c r="M31" i="3"/>
  <c r="L31" i="3"/>
  <c r="K31" i="3"/>
  <c r="J31" i="3"/>
  <c r="I31" i="3"/>
  <c r="H31" i="3"/>
  <c r="G31" i="3"/>
  <c r="F31" i="3"/>
  <c r="E31" i="3"/>
  <c r="D31" i="3"/>
  <c r="M26" i="3"/>
  <c r="L26" i="3"/>
  <c r="K26" i="3"/>
  <c r="J26" i="3"/>
  <c r="I26" i="3"/>
  <c r="H26" i="3"/>
  <c r="G26" i="3"/>
  <c r="F26" i="3"/>
  <c r="E26" i="3"/>
  <c r="D26" i="3"/>
  <c r="M25" i="3"/>
  <c r="L25" i="3"/>
  <c r="K25" i="3"/>
  <c r="J25" i="3"/>
  <c r="I25" i="3"/>
  <c r="H25" i="3"/>
  <c r="G25" i="3"/>
  <c r="F25" i="3"/>
  <c r="E25" i="3"/>
  <c r="D25" i="3"/>
  <c r="M24" i="3"/>
  <c r="L24" i="3"/>
  <c r="K24" i="3"/>
  <c r="J24" i="3"/>
  <c r="I24" i="3"/>
  <c r="H24" i="3"/>
  <c r="G24" i="3"/>
  <c r="F24" i="3"/>
  <c r="E24" i="3"/>
  <c r="D24" i="3"/>
  <c r="M23" i="3"/>
  <c r="L23" i="3"/>
  <c r="K23" i="3"/>
  <c r="J23" i="3"/>
  <c r="I23" i="3"/>
  <c r="H23" i="3"/>
  <c r="G23" i="3"/>
  <c r="F23" i="3"/>
  <c r="E23" i="3"/>
  <c r="D23" i="3"/>
  <c r="M22" i="3"/>
  <c r="L22" i="3"/>
  <c r="K22" i="3"/>
  <c r="J22" i="3"/>
  <c r="I22" i="3"/>
  <c r="H22" i="3"/>
  <c r="G22" i="3"/>
  <c r="F22" i="3"/>
  <c r="E22" i="3"/>
  <c r="D22" i="3"/>
  <c r="M21" i="3"/>
  <c r="L21" i="3"/>
  <c r="K21" i="3"/>
  <c r="J21" i="3"/>
  <c r="I21" i="3"/>
  <c r="H21" i="3"/>
  <c r="G21" i="3"/>
  <c r="F21" i="3"/>
  <c r="E21" i="3"/>
  <c r="D21" i="3"/>
  <c r="M20" i="3"/>
  <c r="L20" i="3"/>
  <c r="K20" i="3"/>
  <c r="J20" i="3"/>
  <c r="I20" i="3"/>
  <c r="H20" i="3"/>
  <c r="G20" i="3"/>
  <c r="F20" i="3"/>
  <c r="E20" i="3"/>
  <c r="D20" i="3"/>
  <c r="M19" i="3"/>
  <c r="L19" i="3"/>
  <c r="K19" i="3"/>
  <c r="J19" i="3"/>
  <c r="I19" i="3"/>
  <c r="H19" i="3"/>
  <c r="G19" i="3"/>
  <c r="F19" i="3"/>
  <c r="E19" i="3"/>
  <c r="D19" i="3"/>
  <c r="M18" i="3"/>
  <c r="L18" i="3"/>
  <c r="K18" i="3"/>
  <c r="J18" i="3"/>
  <c r="I18" i="3"/>
  <c r="H18" i="3"/>
  <c r="G18" i="3"/>
  <c r="F18" i="3"/>
  <c r="E18" i="3"/>
  <c r="D18" i="3"/>
  <c r="M17" i="3"/>
  <c r="L17" i="3"/>
  <c r="K17" i="3"/>
  <c r="J17" i="3"/>
  <c r="I17" i="3"/>
  <c r="H17" i="3"/>
  <c r="G17" i="3"/>
  <c r="F17" i="3"/>
  <c r="E17" i="3"/>
  <c r="D17" i="3"/>
  <c r="M16" i="3"/>
  <c r="L16" i="3"/>
  <c r="K16" i="3"/>
  <c r="J16" i="3"/>
  <c r="I16" i="3"/>
  <c r="H16" i="3"/>
  <c r="G16" i="3"/>
  <c r="F16" i="3"/>
  <c r="E16" i="3"/>
  <c r="D16" i="3"/>
  <c r="M15" i="3"/>
  <c r="L15" i="3"/>
  <c r="K15" i="3"/>
  <c r="J15" i="3"/>
  <c r="I15" i="3"/>
  <c r="H15" i="3"/>
  <c r="G15" i="3"/>
  <c r="F15" i="3"/>
  <c r="E15" i="3"/>
  <c r="D15" i="3"/>
  <c r="M14" i="3"/>
  <c r="L14" i="3"/>
  <c r="K14" i="3"/>
  <c r="J14" i="3"/>
  <c r="I14" i="3"/>
  <c r="H14" i="3"/>
  <c r="G14" i="3"/>
  <c r="F14" i="3"/>
  <c r="E14" i="3"/>
  <c r="D14" i="3"/>
  <c r="M13" i="3"/>
  <c r="L13" i="3"/>
  <c r="K13" i="3"/>
  <c r="J13" i="3"/>
  <c r="I13" i="3"/>
  <c r="H13" i="3"/>
  <c r="G13" i="3"/>
  <c r="F13" i="3"/>
  <c r="E13" i="3"/>
  <c r="D13" i="3"/>
  <c r="M12" i="3"/>
  <c r="L12" i="3"/>
  <c r="K12" i="3"/>
  <c r="J12" i="3"/>
  <c r="I12" i="3"/>
  <c r="H12" i="3"/>
  <c r="G12" i="3"/>
  <c r="F12" i="3"/>
  <c r="E12" i="3"/>
  <c r="D12" i="3"/>
  <c r="M11" i="3"/>
  <c r="L11" i="3"/>
  <c r="K11" i="3"/>
  <c r="J11" i="3"/>
  <c r="I11" i="3"/>
  <c r="H11" i="3"/>
  <c r="G11" i="3"/>
  <c r="F11" i="3"/>
  <c r="E11" i="3"/>
  <c r="D11" i="3"/>
  <c r="M10" i="3"/>
  <c r="L10" i="3"/>
  <c r="K10" i="3"/>
  <c r="J10" i="3"/>
  <c r="I10" i="3"/>
  <c r="H10" i="3"/>
  <c r="G10" i="3"/>
  <c r="F10" i="3"/>
  <c r="E10" i="3"/>
  <c r="D10" i="3"/>
  <c r="M9" i="3"/>
  <c r="L9" i="3"/>
  <c r="K9" i="3"/>
  <c r="J9" i="3"/>
  <c r="I9" i="3"/>
  <c r="H9" i="3"/>
  <c r="G9" i="3"/>
  <c r="F9" i="3"/>
  <c r="E9" i="3"/>
  <c r="D9" i="3"/>
  <c r="M8" i="3"/>
  <c r="L8" i="3"/>
  <c r="K8" i="3"/>
  <c r="J8" i="3"/>
  <c r="I8" i="3"/>
  <c r="H8" i="3"/>
  <c r="G8" i="3"/>
  <c r="F8" i="3"/>
  <c r="E8" i="3"/>
  <c r="D8" i="3"/>
  <c r="M7" i="3"/>
  <c r="L7" i="3"/>
  <c r="K7" i="3"/>
  <c r="J7" i="3"/>
  <c r="I7" i="3"/>
  <c r="H7" i="3"/>
  <c r="G7" i="3"/>
  <c r="F7" i="3"/>
  <c r="E7" i="3"/>
  <c r="D7" i="3"/>
  <c r="L5" i="3"/>
  <c r="K5" i="3"/>
  <c r="J5" i="3"/>
  <c r="H5" i="3"/>
  <c r="G5" i="3"/>
  <c r="G38" i="3" s="1"/>
  <c r="E5" i="3"/>
  <c r="E38" i="3" s="1"/>
  <c r="E71" i="3" s="1"/>
  <c r="D5" i="3"/>
  <c r="D38" i="3" s="1"/>
  <c r="D71" i="3" s="1"/>
  <c r="M100" i="2"/>
  <c r="L100" i="2"/>
  <c r="K100" i="2"/>
  <c r="J100" i="2"/>
  <c r="I100" i="2"/>
  <c r="H100" i="2"/>
  <c r="G100" i="2"/>
  <c r="F100" i="2"/>
  <c r="E100" i="2"/>
  <c r="D100" i="2"/>
  <c r="M99" i="2"/>
  <c r="L99" i="2"/>
  <c r="K99" i="2"/>
  <c r="J99" i="2"/>
  <c r="I99" i="2"/>
  <c r="H99" i="2"/>
  <c r="G99" i="2"/>
  <c r="F99" i="2"/>
  <c r="E99" i="2"/>
  <c r="D99" i="2"/>
  <c r="M98" i="2"/>
  <c r="L98" i="2"/>
  <c r="K98" i="2"/>
  <c r="J98" i="2"/>
  <c r="I98" i="2"/>
  <c r="H98" i="2"/>
  <c r="G98" i="2"/>
  <c r="F98" i="2"/>
  <c r="E98" i="2"/>
  <c r="D98" i="2"/>
  <c r="M97" i="2"/>
  <c r="L97" i="2"/>
  <c r="K97" i="2"/>
  <c r="J97" i="2"/>
  <c r="I97" i="2"/>
  <c r="H97" i="2"/>
  <c r="G97" i="2"/>
  <c r="F97" i="2"/>
  <c r="E97" i="2"/>
  <c r="D97" i="2"/>
  <c r="M92" i="2"/>
  <c r="L92" i="2"/>
  <c r="K92" i="2"/>
  <c r="J92" i="2"/>
  <c r="I92" i="2"/>
  <c r="H92" i="2"/>
  <c r="G92" i="2"/>
  <c r="F92" i="2"/>
  <c r="E92" i="2"/>
  <c r="D92" i="2"/>
  <c r="M91" i="2"/>
  <c r="L91" i="2"/>
  <c r="K91" i="2"/>
  <c r="J91" i="2"/>
  <c r="I91" i="2"/>
  <c r="H91" i="2"/>
  <c r="G91" i="2"/>
  <c r="F91" i="2"/>
  <c r="E91" i="2"/>
  <c r="D91" i="2"/>
  <c r="M90" i="2"/>
  <c r="L90" i="2"/>
  <c r="K90" i="2"/>
  <c r="J90" i="2"/>
  <c r="I90" i="2"/>
  <c r="H90" i="2"/>
  <c r="G90" i="2"/>
  <c r="F90" i="2"/>
  <c r="E90" i="2"/>
  <c r="D90" i="2"/>
  <c r="M89" i="2"/>
  <c r="L89" i="2"/>
  <c r="K89" i="2"/>
  <c r="J89" i="2"/>
  <c r="I89" i="2"/>
  <c r="H89" i="2"/>
  <c r="G89" i="2"/>
  <c r="F89" i="2"/>
  <c r="E89" i="2"/>
  <c r="D89" i="2"/>
  <c r="M88" i="2"/>
  <c r="L88" i="2"/>
  <c r="K88" i="2"/>
  <c r="J88" i="2"/>
  <c r="I88" i="2"/>
  <c r="H88" i="2"/>
  <c r="G88" i="2"/>
  <c r="F88" i="2"/>
  <c r="E88" i="2"/>
  <c r="D88" i="2"/>
  <c r="M87" i="2"/>
  <c r="L87" i="2"/>
  <c r="K87" i="2"/>
  <c r="J87" i="2"/>
  <c r="I87" i="2"/>
  <c r="H87" i="2"/>
  <c r="G87" i="2"/>
  <c r="F87" i="2"/>
  <c r="E87" i="2"/>
  <c r="D87" i="2"/>
  <c r="M86" i="2"/>
  <c r="L86" i="2"/>
  <c r="K86" i="2"/>
  <c r="J86" i="2"/>
  <c r="I86" i="2"/>
  <c r="H86" i="2"/>
  <c r="G86" i="2"/>
  <c r="F86" i="2"/>
  <c r="E86" i="2"/>
  <c r="D86" i="2"/>
  <c r="M85" i="2"/>
  <c r="L85" i="2"/>
  <c r="K85" i="2"/>
  <c r="J85" i="2"/>
  <c r="I85" i="2"/>
  <c r="H85" i="2"/>
  <c r="G85" i="2"/>
  <c r="F85" i="2"/>
  <c r="E85" i="2"/>
  <c r="D85" i="2"/>
  <c r="M84" i="2"/>
  <c r="L84" i="2"/>
  <c r="K84" i="2"/>
  <c r="J84" i="2"/>
  <c r="I84" i="2"/>
  <c r="H84" i="2"/>
  <c r="G84" i="2"/>
  <c r="F84" i="2"/>
  <c r="E84" i="2"/>
  <c r="D84" i="2"/>
  <c r="M83" i="2"/>
  <c r="L83" i="2"/>
  <c r="K83" i="2"/>
  <c r="J83" i="2"/>
  <c r="I83" i="2"/>
  <c r="H83" i="2"/>
  <c r="G83" i="2"/>
  <c r="F83" i="2"/>
  <c r="E83" i="2"/>
  <c r="D83" i="2"/>
  <c r="M82" i="2"/>
  <c r="L82" i="2"/>
  <c r="K82" i="2"/>
  <c r="J82" i="2"/>
  <c r="I82" i="2"/>
  <c r="H82" i="2"/>
  <c r="G82" i="2"/>
  <c r="F82" i="2"/>
  <c r="E82" i="2"/>
  <c r="D82" i="2"/>
  <c r="M81" i="2"/>
  <c r="L81" i="2"/>
  <c r="K81" i="2"/>
  <c r="J81" i="2"/>
  <c r="I81" i="2"/>
  <c r="H81" i="2"/>
  <c r="G81" i="2"/>
  <c r="F81" i="2"/>
  <c r="E81" i="2"/>
  <c r="D81" i="2"/>
  <c r="M80" i="2"/>
  <c r="L80" i="2"/>
  <c r="K80" i="2"/>
  <c r="J80" i="2"/>
  <c r="I80" i="2"/>
  <c r="H80" i="2"/>
  <c r="G80" i="2"/>
  <c r="F80" i="2"/>
  <c r="E80" i="2"/>
  <c r="D80" i="2"/>
  <c r="M79" i="2"/>
  <c r="L79" i="2"/>
  <c r="K79" i="2"/>
  <c r="J79" i="2"/>
  <c r="I79" i="2"/>
  <c r="H79" i="2"/>
  <c r="G79" i="2"/>
  <c r="F79" i="2"/>
  <c r="E79" i="2"/>
  <c r="D79" i="2"/>
  <c r="M78" i="2"/>
  <c r="L78" i="2"/>
  <c r="K78" i="2"/>
  <c r="J78" i="2"/>
  <c r="I78" i="2"/>
  <c r="H78" i="2"/>
  <c r="G78" i="2"/>
  <c r="F78" i="2"/>
  <c r="E78" i="2"/>
  <c r="D78" i="2"/>
  <c r="M77" i="2"/>
  <c r="L77" i="2"/>
  <c r="K77" i="2"/>
  <c r="J77" i="2"/>
  <c r="I77" i="2"/>
  <c r="H77" i="2"/>
  <c r="G77" i="2"/>
  <c r="F77" i="2"/>
  <c r="E77" i="2"/>
  <c r="D77" i="2"/>
  <c r="M76" i="2"/>
  <c r="L76" i="2"/>
  <c r="K76" i="2"/>
  <c r="J76" i="2"/>
  <c r="I76" i="2"/>
  <c r="H76" i="2"/>
  <c r="G76" i="2"/>
  <c r="F76" i="2"/>
  <c r="E76" i="2"/>
  <c r="D76" i="2"/>
  <c r="M75" i="2"/>
  <c r="L75" i="2"/>
  <c r="K75" i="2"/>
  <c r="J75" i="2"/>
  <c r="I75" i="2"/>
  <c r="H75" i="2"/>
  <c r="G75" i="2"/>
  <c r="F75" i="2"/>
  <c r="E75" i="2"/>
  <c r="D75" i="2"/>
  <c r="M74" i="2"/>
  <c r="L74" i="2"/>
  <c r="K74" i="2"/>
  <c r="J74" i="2"/>
  <c r="I74" i="2"/>
  <c r="H74" i="2"/>
  <c r="G74" i="2"/>
  <c r="F74" i="2"/>
  <c r="E74" i="2"/>
  <c r="D74" i="2"/>
  <c r="M73" i="2"/>
  <c r="L73" i="2"/>
  <c r="K73" i="2"/>
  <c r="J73" i="2"/>
  <c r="I73" i="2"/>
  <c r="H73" i="2"/>
  <c r="G73" i="2"/>
  <c r="F73" i="2"/>
  <c r="E73" i="2"/>
  <c r="D73" i="2"/>
  <c r="L71" i="2"/>
  <c r="K71" i="2"/>
  <c r="M67" i="2"/>
  <c r="L67" i="2"/>
  <c r="K67" i="2"/>
  <c r="J67" i="2"/>
  <c r="I67" i="2"/>
  <c r="H67" i="2"/>
  <c r="G67" i="2"/>
  <c r="F67" i="2"/>
  <c r="E67" i="2"/>
  <c r="D67" i="2"/>
  <c r="M66" i="2"/>
  <c r="L66" i="2"/>
  <c r="K66" i="2"/>
  <c r="J66" i="2"/>
  <c r="I66" i="2"/>
  <c r="H66" i="2"/>
  <c r="G66" i="2"/>
  <c r="F66" i="2"/>
  <c r="E66" i="2"/>
  <c r="D66" i="2"/>
  <c r="M65" i="2"/>
  <c r="L65" i="2"/>
  <c r="K65" i="2"/>
  <c r="J65" i="2"/>
  <c r="I65" i="2"/>
  <c r="H65" i="2"/>
  <c r="G65" i="2"/>
  <c r="F65" i="2"/>
  <c r="E65" i="2"/>
  <c r="D65" i="2"/>
  <c r="M64" i="2"/>
  <c r="L64" i="2"/>
  <c r="K64" i="2"/>
  <c r="J64" i="2"/>
  <c r="I64" i="2"/>
  <c r="H64" i="2"/>
  <c r="G64" i="2"/>
  <c r="F64" i="2"/>
  <c r="E64" i="2"/>
  <c r="D64" i="2"/>
  <c r="M59" i="2"/>
  <c r="L59" i="2"/>
  <c r="K59" i="2"/>
  <c r="J59" i="2"/>
  <c r="I59" i="2"/>
  <c r="H59" i="2"/>
  <c r="G59" i="2"/>
  <c r="F59" i="2"/>
  <c r="E59" i="2"/>
  <c r="D59" i="2"/>
  <c r="M58" i="2"/>
  <c r="L58" i="2"/>
  <c r="K58" i="2"/>
  <c r="J58" i="2"/>
  <c r="I58" i="2"/>
  <c r="H58" i="2"/>
  <c r="G58" i="2"/>
  <c r="F58" i="2"/>
  <c r="E58" i="2"/>
  <c r="D58" i="2"/>
  <c r="M57" i="2"/>
  <c r="L57" i="2"/>
  <c r="K57" i="2"/>
  <c r="J57" i="2"/>
  <c r="I57" i="2"/>
  <c r="H57" i="2"/>
  <c r="G57" i="2"/>
  <c r="F57" i="2"/>
  <c r="E57" i="2"/>
  <c r="D57" i="2"/>
  <c r="M56" i="2"/>
  <c r="L56" i="2"/>
  <c r="K56" i="2"/>
  <c r="J56" i="2"/>
  <c r="I56" i="2"/>
  <c r="H56" i="2"/>
  <c r="G56" i="2"/>
  <c r="F56" i="2"/>
  <c r="E56" i="2"/>
  <c r="D56" i="2"/>
  <c r="M55" i="2"/>
  <c r="L55" i="2"/>
  <c r="K55" i="2"/>
  <c r="J55" i="2"/>
  <c r="I55" i="2"/>
  <c r="H55" i="2"/>
  <c r="G55" i="2"/>
  <c r="F55" i="2"/>
  <c r="E55" i="2"/>
  <c r="D55" i="2"/>
  <c r="M54" i="2"/>
  <c r="L54" i="2"/>
  <c r="K54" i="2"/>
  <c r="J54" i="2"/>
  <c r="I54" i="2"/>
  <c r="H54" i="2"/>
  <c r="G54" i="2"/>
  <c r="F54" i="2"/>
  <c r="E54" i="2"/>
  <c r="D54" i="2"/>
  <c r="M53" i="2"/>
  <c r="L53" i="2"/>
  <c r="K53" i="2"/>
  <c r="J53" i="2"/>
  <c r="I53" i="2"/>
  <c r="H53" i="2"/>
  <c r="G53" i="2"/>
  <c r="F53" i="2"/>
  <c r="E53" i="2"/>
  <c r="D53" i="2"/>
  <c r="M52" i="2"/>
  <c r="L52" i="2"/>
  <c r="K52" i="2"/>
  <c r="J52" i="2"/>
  <c r="I52" i="2"/>
  <c r="H52" i="2"/>
  <c r="G52" i="2"/>
  <c r="F52" i="2"/>
  <c r="E52" i="2"/>
  <c r="D52" i="2"/>
  <c r="M51" i="2"/>
  <c r="L51" i="2"/>
  <c r="K51" i="2"/>
  <c r="J51" i="2"/>
  <c r="I51" i="2"/>
  <c r="H51" i="2"/>
  <c r="G51" i="2"/>
  <c r="F51" i="2"/>
  <c r="E51" i="2"/>
  <c r="D51" i="2"/>
  <c r="M50" i="2"/>
  <c r="L50" i="2"/>
  <c r="K50" i="2"/>
  <c r="J50" i="2"/>
  <c r="I50" i="2"/>
  <c r="H50" i="2"/>
  <c r="G50" i="2"/>
  <c r="F50" i="2"/>
  <c r="E50" i="2"/>
  <c r="D50" i="2"/>
  <c r="M49" i="2"/>
  <c r="L49" i="2"/>
  <c r="K49" i="2"/>
  <c r="J49" i="2"/>
  <c r="I49" i="2"/>
  <c r="H49" i="2"/>
  <c r="G49" i="2"/>
  <c r="F49" i="2"/>
  <c r="E49" i="2"/>
  <c r="D49" i="2"/>
  <c r="M48" i="2"/>
  <c r="L48" i="2"/>
  <c r="K48" i="2"/>
  <c r="J48" i="2"/>
  <c r="I48" i="2"/>
  <c r="H48" i="2"/>
  <c r="G48" i="2"/>
  <c r="F48" i="2"/>
  <c r="E48" i="2"/>
  <c r="D48" i="2"/>
  <c r="M47" i="2"/>
  <c r="L47" i="2"/>
  <c r="K47" i="2"/>
  <c r="J47" i="2"/>
  <c r="I47" i="2"/>
  <c r="H47" i="2"/>
  <c r="G47" i="2"/>
  <c r="F47" i="2"/>
  <c r="E47" i="2"/>
  <c r="D47" i="2"/>
  <c r="M46" i="2"/>
  <c r="L46" i="2"/>
  <c r="K46" i="2"/>
  <c r="J46" i="2"/>
  <c r="I46" i="2"/>
  <c r="H46" i="2"/>
  <c r="G46" i="2"/>
  <c r="F46" i="2"/>
  <c r="E46" i="2"/>
  <c r="D46" i="2"/>
  <c r="M45" i="2"/>
  <c r="L45" i="2"/>
  <c r="K45" i="2"/>
  <c r="J45" i="2"/>
  <c r="I45" i="2"/>
  <c r="H45" i="2"/>
  <c r="G45" i="2"/>
  <c r="F45" i="2"/>
  <c r="E45" i="2"/>
  <c r="D45" i="2"/>
  <c r="M44" i="2"/>
  <c r="L44" i="2"/>
  <c r="K44" i="2"/>
  <c r="J44" i="2"/>
  <c r="I44" i="2"/>
  <c r="H44" i="2"/>
  <c r="G44" i="2"/>
  <c r="F44" i="2"/>
  <c r="E44" i="2"/>
  <c r="D44" i="2"/>
  <c r="M43" i="2"/>
  <c r="L43" i="2"/>
  <c r="K43" i="2"/>
  <c r="J43" i="2"/>
  <c r="I43" i="2"/>
  <c r="H43" i="2"/>
  <c r="G43" i="2"/>
  <c r="F43" i="2"/>
  <c r="E43" i="2"/>
  <c r="D43" i="2"/>
  <c r="M42" i="2"/>
  <c r="L42" i="2"/>
  <c r="K42" i="2"/>
  <c r="J42" i="2"/>
  <c r="I42" i="2"/>
  <c r="H42" i="2"/>
  <c r="G42" i="2"/>
  <c r="F42" i="2"/>
  <c r="E42" i="2"/>
  <c r="D42" i="2"/>
  <c r="M41" i="2"/>
  <c r="L41" i="2"/>
  <c r="K41" i="2"/>
  <c r="J41" i="2"/>
  <c r="I41" i="2"/>
  <c r="H41" i="2"/>
  <c r="G41" i="2"/>
  <c r="F41" i="2"/>
  <c r="E41" i="2"/>
  <c r="D41" i="2"/>
  <c r="M40" i="2"/>
  <c r="L40" i="2"/>
  <c r="K40" i="2"/>
  <c r="J40" i="2"/>
  <c r="I40" i="2"/>
  <c r="H40" i="2"/>
  <c r="G40" i="2"/>
  <c r="F40" i="2"/>
  <c r="E40" i="2"/>
  <c r="D40" i="2"/>
  <c r="L38" i="2"/>
  <c r="K38" i="2"/>
  <c r="H38" i="2"/>
  <c r="H71" i="2" s="1"/>
  <c r="G38" i="2"/>
  <c r="E38" i="2"/>
  <c r="E71" i="2" s="1"/>
  <c r="D38" i="2"/>
  <c r="D71" i="2" s="1"/>
  <c r="M34" i="2"/>
  <c r="L34" i="2"/>
  <c r="K34" i="2"/>
  <c r="J34" i="2"/>
  <c r="I34" i="2"/>
  <c r="H34" i="2"/>
  <c r="G34" i="2"/>
  <c r="F34" i="2"/>
  <c r="E34" i="2"/>
  <c r="D34" i="2"/>
  <c r="M33" i="2"/>
  <c r="L33" i="2"/>
  <c r="K33" i="2"/>
  <c r="J33" i="2"/>
  <c r="I33" i="2"/>
  <c r="H33" i="2"/>
  <c r="G33" i="2"/>
  <c r="F33" i="2"/>
  <c r="E33" i="2"/>
  <c r="D33" i="2"/>
  <c r="M32" i="2"/>
  <c r="L32" i="2"/>
  <c r="K32" i="2"/>
  <c r="J32" i="2"/>
  <c r="I32" i="2"/>
  <c r="H32" i="2"/>
  <c r="G32" i="2"/>
  <c r="F32" i="2"/>
  <c r="E32" i="2"/>
  <c r="D32" i="2"/>
  <c r="M31" i="2"/>
  <c r="L31" i="2"/>
  <c r="K31" i="2"/>
  <c r="J31" i="2"/>
  <c r="I31" i="2"/>
  <c r="H31" i="2"/>
  <c r="G31" i="2"/>
  <c r="F31" i="2"/>
  <c r="E31" i="2"/>
  <c r="D31" i="2"/>
  <c r="M26" i="2"/>
  <c r="L26" i="2"/>
  <c r="K26" i="2"/>
  <c r="J26" i="2"/>
  <c r="I26" i="2"/>
  <c r="H26" i="2"/>
  <c r="G26" i="2"/>
  <c r="F26" i="2"/>
  <c r="E26" i="2"/>
  <c r="D26" i="2"/>
  <c r="M25" i="2"/>
  <c r="L25" i="2"/>
  <c r="K25" i="2"/>
  <c r="J25" i="2"/>
  <c r="I25" i="2"/>
  <c r="H25" i="2"/>
  <c r="G25" i="2"/>
  <c r="F25" i="2"/>
  <c r="E25" i="2"/>
  <c r="D25" i="2"/>
  <c r="M24" i="2"/>
  <c r="L24" i="2"/>
  <c r="K24" i="2"/>
  <c r="J24" i="2"/>
  <c r="I24" i="2"/>
  <c r="H24" i="2"/>
  <c r="G24" i="2"/>
  <c r="F24" i="2"/>
  <c r="E24" i="2"/>
  <c r="D24" i="2"/>
  <c r="M23" i="2"/>
  <c r="L23" i="2"/>
  <c r="K23" i="2"/>
  <c r="J23" i="2"/>
  <c r="I23" i="2"/>
  <c r="H23" i="2"/>
  <c r="G23" i="2"/>
  <c r="F23" i="2"/>
  <c r="E23" i="2"/>
  <c r="D23" i="2"/>
  <c r="M22" i="2"/>
  <c r="L22" i="2"/>
  <c r="K22" i="2"/>
  <c r="J22" i="2"/>
  <c r="I22" i="2"/>
  <c r="H22" i="2"/>
  <c r="G22" i="2"/>
  <c r="F22" i="2"/>
  <c r="E22" i="2"/>
  <c r="D22" i="2"/>
  <c r="M21" i="2"/>
  <c r="L21" i="2"/>
  <c r="K21" i="2"/>
  <c r="J21" i="2"/>
  <c r="I21" i="2"/>
  <c r="H21" i="2"/>
  <c r="G21" i="2"/>
  <c r="F21" i="2"/>
  <c r="E21" i="2"/>
  <c r="D21" i="2"/>
  <c r="M20" i="2"/>
  <c r="L20" i="2"/>
  <c r="K20" i="2"/>
  <c r="J20" i="2"/>
  <c r="I20" i="2"/>
  <c r="H20" i="2"/>
  <c r="G20" i="2"/>
  <c r="F20" i="2"/>
  <c r="E20" i="2"/>
  <c r="D20" i="2"/>
  <c r="M19" i="2"/>
  <c r="L19" i="2"/>
  <c r="K19" i="2"/>
  <c r="J19" i="2"/>
  <c r="I19" i="2"/>
  <c r="H19" i="2"/>
  <c r="G19" i="2"/>
  <c r="F19" i="2"/>
  <c r="E19" i="2"/>
  <c r="D19" i="2"/>
  <c r="M18" i="2"/>
  <c r="L18" i="2"/>
  <c r="K18" i="2"/>
  <c r="J18" i="2"/>
  <c r="I18" i="2"/>
  <c r="H18" i="2"/>
  <c r="G18" i="2"/>
  <c r="F18" i="2"/>
  <c r="E18" i="2"/>
  <c r="D18" i="2"/>
  <c r="M17" i="2"/>
  <c r="L17" i="2"/>
  <c r="K17" i="2"/>
  <c r="J17" i="2"/>
  <c r="I17" i="2"/>
  <c r="H17" i="2"/>
  <c r="G17" i="2"/>
  <c r="F17" i="2"/>
  <c r="E17" i="2"/>
  <c r="D17" i="2"/>
  <c r="M16" i="2"/>
  <c r="L16" i="2"/>
  <c r="K16" i="2"/>
  <c r="J16" i="2"/>
  <c r="I16" i="2"/>
  <c r="H16" i="2"/>
  <c r="G16" i="2"/>
  <c r="F16" i="2"/>
  <c r="E16" i="2"/>
  <c r="D16" i="2"/>
  <c r="M15" i="2"/>
  <c r="L15" i="2"/>
  <c r="K15" i="2"/>
  <c r="J15" i="2"/>
  <c r="I15" i="2"/>
  <c r="H15" i="2"/>
  <c r="G15" i="2"/>
  <c r="F15" i="2"/>
  <c r="E15" i="2"/>
  <c r="D15" i="2"/>
  <c r="M14" i="2"/>
  <c r="L14" i="2"/>
  <c r="K14" i="2"/>
  <c r="J14" i="2"/>
  <c r="I14" i="2"/>
  <c r="H14" i="2"/>
  <c r="G14" i="2"/>
  <c r="F14" i="2"/>
  <c r="E14" i="2"/>
  <c r="D14" i="2"/>
  <c r="M13" i="2"/>
  <c r="L13" i="2"/>
  <c r="K13" i="2"/>
  <c r="J13" i="2"/>
  <c r="I13" i="2"/>
  <c r="H13" i="2"/>
  <c r="G13" i="2"/>
  <c r="F13" i="2"/>
  <c r="E13" i="2"/>
  <c r="D13" i="2"/>
  <c r="M12" i="2"/>
  <c r="L12" i="2"/>
  <c r="K12" i="2"/>
  <c r="J12" i="2"/>
  <c r="I12" i="2"/>
  <c r="H12" i="2"/>
  <c r="G12" i="2"/>
  <c r="F12" i="2"/>
  <c r="E12" i="2"/>
  <c r="D12" i="2"/>
  <c r="M11" i="2"/>
  <c r="L11" i="2"/>
  <c r="K11" i="2"/>
  <c r="J11" i="2"/>
  <c r="I11" i="2"/>
  <c r="H11" i="2"/>
  <c r="G11" i="2"/>
  <c r="F11" i="2"/>
  <c r="E11" i="2"/>
  <c r="D11" i="2"/>
  <c r="M10" i="2"/>
  <c r="L10" i="2"/>
  <c r="K10" i="2"/>
  <c r="J10" i="2"/>
  <c r="I10" i="2"/>
  <c r="H10" i="2"/>
  <c r="G10" i="2"/>
  <c r="F10" i="2"/>
  <c r="E10" i="2"/>
  <c r="D10" i="2"/>
  <c r="M9" i="2"/>
  <c r="L9" i="2"/>
  <c r="K9" i="2"/>
  <c r="J9" i="2"/>
  <c r="I9" i="2"/>
  <c r="H9" i="2"/>
  <c r="G9" i="2"/>
  <c r="F9" i="2"/>
  <c r="E9" i="2"/>
  <c r="D9" i="2"/>
  <c r="M8" i="2"/>
  <c r="L8" i="2"/>
  <c r="K8" i="2"/>
  <c r="J8" i="2"/>
  <c r="I8" i="2"/>
  <c r="H8" i="2"/>
  <c r="G8" i="2"/>
  <c r="F8" i="2"/>
  <c r="E8" i="2"/>
  <c r="D8" i="2"/>
  <c r="M7" i="2"/>
  <c r="L7" i="2"/>
  <c r="K7" i="2"/>
  <c r="J7" i="2"/>
  <c r="I7" i="2"/>
  <c r="H7" i="2"/>
  <c r="G7" i="2"/>
  <c r="F7" i="2"/>
  <c r="E7" i="2"/>
  <c r="D7" i="2"/>
  <c r="L5" i="2"/>
  <c r="K5" i="2"/>
  <c r="J5" i="2"/>
  <c r="J38" i="2" s="1"/>
  <c r="J71" i="2" s="1"/>
  <c r="H5" i="2"/>
  <c r="G5" i="2"/>
  <c r="G71" i="2" s="1"/>
  <c r="E5" i="2"/>
  <c r="D5" i="2"/>
  <c r="A198" i="1"/>
  <c r="A169" i="1"/>
  <c r="A139" i="1"/>
  <c r="A109" i="1"/>
  <c r="A64" i="1"/>
  <c r="A49" i="1"/>
  <c r="A34" i="1"/>
  <c r="A19" i="1"/>
  <c r="G71" i="3" l="1"/>
</calcChain>
</file>

<file path=xl/sharedStrings.xml><?xml version="1.0" encoding="utf-8"?>
<sst xmlns="http://schemas.openxmlformats.org/spreadsheetml/2006/main" count="262" uniqueCount="80">
  <si>
    <t>Régime agricole</t>
  </si>
  <si>
    <t>Non-Salariés agricoles</t>
  </si>
  <si>
    <t>Salariés agricoles</t>
  </si>
  <si>
    <r>
      <t xml:space="preserve">Séries  en date de remboursement CVS-CJO </t>
    </r>
    <r>
      <rPr>
        <b/>
        <sz val="10"/>
        <color rgb="FF0000FF"/>
        <rFont val="Cambria"/>
        <family val="1"/>
      </rPr>
      <t>, France métropolitaine - Risques Maladie-Maternité-AT</t>
    </r>
  </si>
  <si>
    <t>Attention, les échelles ne sont pas toujours comparables selon les graphiques</t>
  </si>
  <si>
    <t>Séries indicées;Base 100 = Moyenne 2016</t>
  </si>
  <si>
    <t xml:space="preserve">TOTAL SOINS DE VILLE </t>
  </si>
  <si>
    <t>Données mensuelles</t>
  </si>
  <si>
    <t>TOTAL Infirmiers</t>
  </si>
  <si>
    <t>TOTAL Laboratoires</t>
  </si>
  <si>
    <t>IJ maladie</t>
  </si>
  <si>
    <t>Médicaments de ville</t>
  </si>
  <si>
    <t>TOTAL médicaments</t>
  </si>
  <si>
    <r>
      <t xml:space="preserve">Régime agricole - Métropole
Tous risques
Séries en date de remboursements
</t>
    </r>
    <r>
      <rPr>
        <b/>
        <sz val="9"/>
        <color theme="1"/>
        <rFont val="Cambria"/>
        <family val="1"/>
      </rPr>
      <t>Montants remboursés en millions d'euros</t>
    </r>
  </si>
  <si>
    <t>Evolution PCAP</t>
  </si>
  <si>
    <t>Données annuelles</t>
  </si>
  <si>
    <t>Données brutes</t>
  </si>
  <si>
    <t>Données
CVS-CJO</t>
  </si>
  <si>
    <t>Total soins de ville</t>
  </si>
  <si>
    <t>Total soins de ville hors produits de santé</t>
  </si>
  <si>
    <t>Honoraires des médecins et dentistes libéraux</t>
  </si>
  <si>
    <t>- Médecins généralistes</t>
  </si>
  <si>
    <t>- Médecins spécialistes</t>
  </si>
  <si>
    <t>- Dentistes</t>
  </si>
  <si>
    <t>Soins d'auxiliaires médicaux libéraux</t>
  </si>
  <si>
    <t>- Masseurs-kinésithérapeutes</t>
  </si>
  <si>
    <t>- Infirmiers</t>
  </si>
  <si>
    <t>Laboratoires</t>
  </si>
  <si>
    <t>Frais de transports</t>
  </si>
  <si>
    <t>Indemnités journalières (IJ)</t>
  </si>
  <si>
    <t>- IJ maladie</t>
  </si>
  <si>
    <t>- IJ ATMP</t>
  </si>
  <si>
    <t>Produits de santé (médicaments + LPP)</t>
  </si>
  <si>
    <t>Médicaments :</t>
  </si>
  <si>
    <t>- Médicaments délivrés en ville</t>
  </si>
  <si>
    <t>- Médicaments rétrocédés</t>
  </si>
  <si>
    <t>LPP</t>
  </si>
  <si>
    <t>Total soins de ville hors indemnités journalières</t>
  </si>
  <si>
    <t>OD Médecine Chirurgie Obstétrique (MCO)</t>
  </si>
  <si>
    <t>- dont Part tarif</t>
  </si>
  <si>
    <t>- dont Médicaments en sus</t>
  </si>
  <si>
    <t>- dont Dispositifs médicaux implantables en sus</t>
  </si>
  <si>
    <r>
      <t xml:space="preserve">Non-salariés agricoles - Métropole
Tous risques
Séries en date de remboursements
</t>
    </r>
    <r>
      <rPr>
        <b/>
        <sz val="9"/>
        <color theme="1"/>
        <rFont val="Cambria"/>
        <family val="1"/>
      </rPr>
      <t>Montants remboursés en millions d'euros</t>
    </r>
  </si>
  <si>
    <r>
      <t xml:space="preserve">Salariés agricoles - Métropole
Tous risques
Séries en date de remboursements
</t>
    </r>
    <r>
      <rPr>
        <b/>
        <sz val="9"/>
        <color theme="1"/>
        <rFont val="Cambria"/>
        <family val="1"/>
      </rPr>
      <t>Montants remboursés en millions d'euros</t>
    </r>
  </si>
  <si>
    <t>Source : MSA</t>
  </si>
  <si>
    <t>Champ :</t>
  </si>
  <si>
    <t>Les résultats présentés sont issus des données statistiques sur la France métropolitaine. Ils recouvrent les risques maladie, maternité, accidents du travail et maladies professionnelles. Ne sont pas pris en compte les montants directement payés par la caisse centrale de la MSA, comme le Fonds d’intervention régional (Fir), la rémunération sur objectifs de santé publique (Rosp), les prises en charge de cotisations des praticiens et auxiliaires médicaux, les remises conventionnelles des laboratoires pharmaceutiques, le forfait patientèle, etc. Les indemnités journalières maternité et paternité, qui ne font pas partie de l’objectif national des dépenses de l’assurance maladie (Ondam), sont également exclues.</t>
  </si>
  <si>
    <r>
      <t xml:space="preserve">Régime agricole - Métropole
Tous risques
Séries en date de soins
</t>
    </r>
    <r>
      <rPr>
        <b/>
        <sz val="9"/>
        <color theme="1"/>
        <rFont val="Cambria"/>
        <family val="1"/>
      </rPr>
      <t>Montants remboursés en millions d'euros</t>
    </r>
  </si>
  <si>
    <r>
      <t xml:space="preserve">Non-salariés agricoles - Métropole
Tous risques
Séries en date de soins
</t>
    </r>
    <r>
      <rPr>
        <b/>
        <sz val="9"/>
        <color theme="1"/>
        <rFont val="Cambria"/>
        <family val="1"/>
      </rPr>
      <t>Montants remboursés en millions d'euros</t>
    </r>
  </si>
  <si>
    <r>
      <t xml:space="preserve">Salariés agricoles - Métropole
Tous risques
Séries en date de soins
</t>
    </r>
    <r>
      <rPr>
        <b/>
        <sz val="9"/>
        <color theme="1"/>
        <rFont val="Cambria"/>
        <family val="1"/>
      </rPr>
      <t>Montants remboursés en millions d'euros</t>
    </r>
  </si>
  <si>
    <t xml:space="preserve">Tableau 1 : Taux de révision de séries de remboursements de soins de ville (en date de soins) par rapport aux données publiées ce mois-ci </t>
  </si>
  <si>
    <r>
      <t xml:space="preserve">Révision du dernier mois
</t>
    </r>
    <r>
      <rPr>
        <i/>
        <sz val="10"/>
        <color theme="1"/>
        <rFont val="Arial"/>
        <family val="2"/>
      </rPr>
      <t>(en millions d'euros)</t>
    </r>
  </si>
  <si>
    <t xml:space="preserve"> </t>
  </si>
  <si>
    <t>Cumul 2025</t>
  </si>
  <si>
    <t>SOINS DE VILLE HORS PRODUITS DE SANTE</t>
  </si>
  <si>
    <t xml:space="preserve">  Honoraires des médecins et dentistes libéraux </t>
  </si>
  <si>
    <t xml:space="preserve">            - Médecins généralistes </t>
  </si>
  <si>
    <t xml:space="preserve">            - Médecins spécialistes </t>
  </si>
  <si>
    <t xml:space="preserve">            - Dentistes </t>
  </si>
  <si>
    <t xml:space="preserve">  Soins d'auxiliaires médicaux libéraux  </t>
  </si>
  <si>
    <t xml:space="preserve">            - Masseurs-kinésithérapeutes </t>
  </si>
  <si>
    <t xml:space="preserve">            - Infirmiers </t>
  </si>
  <si>
    <t xml:space="preserve">  Laboratoires</t>
  </si>
  <si>
    <t xml:space="preserve">  Frais de transports</t>
  </si>
  <si>
    <t xml:space="preserve">  Indemnités journalières (IJ)</t>
  </si>
  <si>
    <t xml:space="preserve">            - IJ maladie</t>
  </si>
  <si>
    <t xml:space="preserve">            - IJ AT</t>
  </si>
  <si>
    <t>PRODUITS DE SANTE</t>
  </si>
  <si>
    <t xml:space="preserve">  Médicaments</t>
  </si>
  <si>
    <t xml:space="preserve">            - Médicaments délivrés en ville</t>
  </si>
  <si>
    <t xml:space="preserve">            - Médicaments rétrocédés</t>
  </si>
  <si>
    <t xml:space="preserve">  LPP</t>
  </si>
  <si>
    <t>Tableau 2 : Détail de la révision des données en date de soins</t>
  </si>
  <si>
    <t>Révision des mois en date de soins selon les données liquidées jusqu'en juillet 2026</t>
  </si>
  <si>
    <t>Date de révision (montants en millions d'euros)</t>
  </si>
  <si>
    <t>Date de soins</t>
  </si>
  <si>
    <t>Référence</t>
  </si>
  <si>
    <t>2025</t>
  </si>
  <si>
    <t>TOTAL</t>
  </si>
  <si>
    <t>Total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</si>
</sst>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_-* #,##0.00\ _€_-;\-* #,##0.00\ _€_-;_-* &quot;-&quot;??\ _€_-;_-@_-"/>
    <numFmt numFmtId="166" formatCode="#,##0.0"/>
    <numFmt numFmtId="167" formatCode="#,##0.0_ ;\-#,##0.0\ "/>
    <numFmt numFmtId="168" formatCode="_-* #,##0.0\ _€_-;\-* #,##0.0\ _€_-;_-* &quot;-&quot;??\ _€_-;_-@_-"/>
    <numFmt numFmtId="169" formatCode="[$-40C]mmm\-yy;@"/>
    <numFmt numFmtId="170" formatCode="[$-40C]mmmm\-yy;@"/>
  </numFmts>
  <fonts count="31" x14ac:knownFonts="1">
    <font>
      <sz val="11"/>
      <color theme="1"/>
      <name val="Calibri"/>
      <family val="2"/>
      <scheme val="minor"/>
    </font>
    <font>
      <sz val="11"/>
      <color theme="1"/>
      <name val="Calibri"/>
      <family val="2"/>
      <scheme val="minor"/>
    </font>
    <font>
      <sz val="10"/>
      <name val="Arial"/>
      <family val="2"/>
    </font>
    <font>
      <b/>
      <sz val="12"/>
      <color rgb="FF0000FF"/>
      <name val="Cambria"/>
      <family val="1"/>
    </font>
    <font>
      <b/>
      <sz val="10"/>
      <color rgb="FF0000FF"/>
      <name val="Cambria"/>
      <family val="1"/>
    </font>
    <font>
      <b/>
      <sz val="10"/>
      <name val="Cambria"/>
      <family val="1"/>
    </font>
    <font>
      <b/>
      <sz val="9"/>
      <color theme="0" tint="-0.499984740745262"/>
      <name val="Cambria"/>
      <family val="1"/>
    </font>
    <font>
      <b/>
      <sz val="10"/>
      <color theme="1"/>
      <name val="Cambria"/>
      <family val="1"/>
    </font>
    <font>
      <sz val="9"/>
      <color theme="1"/>
      <name val="Cambria"/>
      <family val="1"/>
    </font>
    <font>
      <sz val="10"/>
      <name val="Cambria"/>
      <family val="1"/>
    </font>
    <font>
      <sz val="9"/>
      <name val="Cambria"/>
      <family val="1"/>
    </font>
    <font>
      <b/>
      <sz val="10"/>
      <color rgb="FFFF0000"/>
      <name val="Cambria"/>
      <family val="1"/>
    </font>
    <font>
      <sz val="9"/>
      <color rgb="FFFF00FF"/>
      <name val="Cambria"/>
      <family val="1"/>
    </font>
    <font>
      <b/>
      <sz val="11"/>
      <color theme="1"/>
      <name val="Cambria"/>
      <family val="1"/>
    </font>
    <font>
      <b/>
      <sz val="9"/>
      <color theme="1"/>
      <name val="Cambria"/>
      <family val="1"/>
    </font>
    <font>
      <b/>
      <sz val="11"/>
      <color theme="0"/>
      <name val="Cambria"/>
      <family val="1"/>
    </font>
    <font>
      <b/>
      <sz val="9"/>
      <name val="Cambria"/>
      <family val="1"/>
    </font>
    <font>
      <b/>
      <sz val="10"/>
      <color theme="0"/>
      <name val="Cambria"/>
      <family val="1"/>
    </font>
    <font>
      <b/>
      <i/>
      <sz val="8"/>
      <name val="Cambria"/>
      <family val="1"/>
    </font>
    <font>
      <sz val="8"/>
      <name val="Cambria"/>
      <family val="1"/>
    </font>
    <font>
      <b/>
      <sz val="12"/>
      <color rgb="FFFFFFFF"/>
      <name val="Arial"/>
      <family val="2"/>
    </font>
    <font>
      <sz val="10"/>
      <color theme="1"/>
      <name val="Arial"/>
      <family val="2"/>
    </font>
    <font>
      <sz val="11"/>
      <color theme="1"/>
      <name val="Arial"/>
      <family val="2"/>
    </font>
    <font>
      <b/>
      <sz val="11"/>
      <color theme="1"/>
      <name val="Arial"/>
      <family val="2"/>
    </font>
    <font>
      <i/>
      <sz val="10"/>
      <color theme="1"/>
      <name val="Arial"/>
      <family val="2"/>
    </font>
    <font>
      <b/>
      <sz val="11"/>
      <color theme="0"/>
      <name val="Arial"/>
      <family val="2"/>
    </font>
    <font>
      <b/>
      <sz val="10.5"/>
      <color theme="8" tint="-0.249977111117893"/>
      <name val="Arial"/>
      <family val="2"/>
    </font>
    <font>
      <sz val="11"/>
      <color theme="8" tint="-0.249977111117893"/>
      <name val="Arial"/>
      <family val="2"/>
    </font>
    <font>
      <b/>
      <sz val="11"/>
      <name val="Arial"/>
      <family val="2"/>
    </font>
    <font>
      <sz val="11"/>
      <name val="Arial"/>
      <family val="2"/>
    </font>
    <font>
      <i/>
      <sz val="11"/>
      <color theme="1"/>
      <name val="Arial"/>
      <family val="2"/>
    </font>
  </fonts>
  <fills count="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65"/>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rgb="FF92CDDC"/>
        <bgColor indexed="64"/>
      </patternFill>
    </fill>
  </fills>
  <borders count="34">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right/>
      <top style="hair">
        <color indexed="64"/>
      </top>
      <bottom/>
      <diagonal/>
    </border>
    <border>
      <left/>
      <right style="thin">
        <color indexed="64"/>
      </right>
      <top style="hair">
        <color indexed="64"/>
      </top>
      <bottom style="thin">
        <color indexed="64"/>
      </bottom>
      <diagonal/>
    </border>
    <border>
      <left style="thin">
        <color indexed="64"/>
      </left>
      <right style="thin">
        <color indexed="64"/>
      </right>
      <top/>
      <bottom style="dashed">
        <color indexed="64"/>
      </bottom>
      <diagonal/>
    </border>
    <border>
      <left style="thin">
        <color indexed="64"/>
      </left>
      <right/>
      <top style="dashed">
        <color indexed="64"/>
      </top>
      <bottom/>
      <diagonal/>
    </border>
    <border>
      <left/>
      <right style="thin">
        <color indexed="64"/>
      </right>
      <top style="dashed">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17">
    <xf numFmtId="0" fontId="0" fillId="0" borderId="0"/>
    <xf numFmtId="9" fontId="2"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21" fillId="0" borderId="0"/>
    <xf numFmtId="0" fontId="1" fillId="0" borderId="0"/>
    <xf numFmtId="0" fontId="1" fillId="0" borderId="0"/>
    <xf numFmtId="9" fontId="2" fillId="0" borderId="0" applyFont="0" applyFill="0" applyBorder="0" applyAlignment="0" applyProtection="0"/>
  </cellStyleXfs>
  <cellXfs count="248">
    <xf numFmtId="0" fontId="0" fillId="0" borderId="0" xfId="0"/>
    <xf numFmtId="0" fontId="3" fillId="2" borderId="0" xfId="2" applyFont="1" applyFill="1" applyAlignment="1">
      <alignment horizontal="center" vertical="center"/>
    </xf>
    <xf numFmtId="0" fontId="3" fillId="2" borderId="0" xfId="2" applyFont="1" applyFill="1" applyAlignment="1">
      <alignment vertical="center"/>
    </xf>
    <xf numFmtId="0" fontId="3" fillId="2" borderId="0" xfId="2" applyFont="1" applyFill="1" applyAlignment="1">
      <alignment horizontal="left" vertical="center"/>
    </xf>
    <xf numFmtId="0" fontId="5" fillId="2" borderId="0" xfId="2" applyFont="1" applyFill="1" applyAlignment="1">
      <alignment horizontal="centerContinuous" vertical="center"/>
    </xf>
    <xf numFmtId="0" fontId="5" fillId="2" borderId="0" xfId="2" applyFont="1" applyFill="1" applyAlignment="1">
      <alignment vertical="center"/>
    </xf>
    <xf numFmtId="0" fontId="5" fillId="2" borderId="0" xfId="2" applyFont="1" applyFill="1" applyAlignment="1">
      <alignment horizontal="left" vertical="center"/>
    </xf>
    <xf numFmtId="0" fontId="5" fillId="2" borderId="0" xfId="2" applyFont="1" applyFill="1" applyAlignment="1">
      <alignment horizontal="center" vertical="center"/>
    </xf>
    <xf numFmtId="0" fontId="6" fillId="2" borderId="0" xfId="2" applyFont="1" applyFill="1" applyAlignment="1">
      <alignment vertical="center"/>
    </xf>
    <xf numFmtId="0" fontId="5" fillId="2" borderId="0" xfId="2" applyFont="1" applyFill="1" applyAlignment="1">
      <alignment horizontal="right" vertical="center"/>
    </xf>
    <xf numFmtId="0" fontId="7" fillId="2" borderId="0" xfId="2" applyFont="1" applyFill="1" applyAlignment="1">
      <alignment vertical="center"/>
    </xf>
    <xf numFmtId="0" fontId="8" fillId="2" borderId="0" xfId="2" applyFont="1" applyFill="1" applyAlignment="1">
      <alignment vertical="center"/>
    </xf>
    <xf numFmtId="0" fontId="9" fillId="2" borderId="0" xfId="2" applyFont="1" applyFill="1" applyAlignment="1">
      <alignment vertical="center"/>
    </xf>
    <xf numFmtId="0" fontId="5" fillId="0" borderId="0" xfId="2" applyFont="1"/>
    <xf numFmtId="0" fontId="10" fillId="2" borderId="0" xfId="2" applyFont="1" applyFill="1" applyAlignment="1">
      <alignment vertical="center"/>
    </xf>
    <xf numFmtId="0" fontId="5" fillId="0" borderId="0" xfId="2" applyFont="1" applyAlignment="1">
      <alignment vertical="center"/>
    </xf>
    <xf numFmtId="2" fontId="5" fillId="2" borderId="0" xfId="1" applyNumberFormat="1" applyFont="1" applyFill="1" applyBorder="1" applyAlignment="1">
      <alignment horizontal="right" vertical="center" wrapText="1"/>
    </xf>
    <xf numFmtId="164" fontId="5" fillId="2" borderId="0" xfId="1" applyNumberFormat="1" applyFont="1" applyFill="1" applyBorder="1" applyAlignment="1">
      <alignment horizontal="right" vertical="center" wrapText="1"/>
    </xf>
    <xf numFmtId="9" fontId="11" fillId="2" borderId="0" xfId="1" applyFont="1" applyFill="1" applyAlignment="1">
      <alignment vertical="center"/>
    </xf>
    <xf numFmtId="9" fontId="11" fillId="2" borderId="0" xfId="1" applyFont="1" applyFill="1" applyBorder="1" applyAlignment="1">
      <alignment vertical="center"/>
    </xf>
    <xf numFmtId="0" fontId="5" fillId="2" borderId="0" xfId="2" applyFont="1" applyFill="1"/>
    <xf numFmtId="165" fontId="5" fillId="2" borderId="0" xfId="3" applyFont="1" applyFill="1" applyBorder="1" applyAlignment="1">
      <alignment horizontal="right" vertical="center" wrapText="1"/>
    </xf>
    <xf numFmtId="0" fontId="10" fillId="2" borderId="0" xfId="4" applyFont="1" applyFill="1"/>
    <xf numFmtId="0" fontId="10" fillId="3" borderId="0" xfId="4" applyFont="1" applyFill="1"/>
    <xf numFmtId="166" fontId="12" fillId="2" borderId="0" xfId="4" applyNumberFormat="1" applyFont="1" applyFill="1" applyAlignment="1">
      <alignment vertical="center"/>
    </xf>
    <xf numFmtId="0" fontId="10" fillId="3" borderId="0" xfId="4" applyFont="1" applyFill="1" applyAlignment="1">
      <alignment horizontal="center"/>
    </xf>
    <xf numFmtId="0" fontId="10" fillId="4" borderId="0" xfId="4" applyFont="1" applyFill="1"/>
    <xf numFmtId="0" fontId="10" fillId="4" borderId="0" xfId="4" applyFont="1" applyFill="1" applyAlignment="1">
      <alignment horizontal="center"/>
    </xf>
    <xf numFmtId="0" fontId="13" fillId="5" borderId="1" xfId="5" applyFont="1" applyFill="1" applyBorder="1" applyAlignment="1">
      <alignment horizontal="center" vertical="center" wrapText="1"/>
    </xf>
    <xf numFmtId="0" fontId="13" fillId="5" borderId="2" xfId="6" applyFont="1" applyFill="1" applyBorder="1" applyAlignment="1">
      <alignment horizontal="center" vertical="center"/>
    </xf>
    <xf numFmtId="0" fontId="13" fillId="5" borderId="3" xfId="6" applyFont="1" applyFill="1" applyBorder="1" applyAlignment="1">
      <alignment horizontal="center" vertical="center"/>
    </xf>
    <xf numFmtId="0" fontId="13" fillId="5" borderId="4" xfId="6" applyFont="1" applyFill="1" applyBorder="1" applyAlignment="1">
      <alignment horizontal="center" vertical="center"/>
    </xf>
    <xf numFmtId="0" fontId="13" fillId="5" borderId="5" xfId="5" applyFont="1" applyFill="1" applyBorder="1" applyAlignment="1">
      <alignment horizontal="center" vertical="center" wrapText="1"/>
    </xf>
    <xf numFmtId="0" fontId="7" fillId="5" borderId="6" xfId="5" applyFont="1" applyFill="1" applyBorder="1" applyAlignment="1">
      <alignment horizontal="center" vertical="center" wrapText="1"/>
    </xf>
    <xf numFmtId="0" fontId="7" fillId="5" borderId="2" xfId="5" applyFont="1" applyFill="1" applyBorder="1" applyAlignment="1">
      <alignment horizontal="center" vertical="center" wrapText="1"/>
    </xf>
    <xf numFmtId="0" fontId="14" fillId="5" borderId="3" xfId="5" applyFont="1" applyFill="1" applyBorder="1" applyAlignment="1">
      <alignment horizontal="center" vertical="center" wrapText="1"/>
    </xf>
    <xf numFmtId="0" fontId="7" fillId="5" borderId="7" xfId="5" applyFont="1" applyFill="1" applyBorder="1" applyAlignment="1">
      <alignment horizontal="center" vertical="center" wrapText="1"/>
    </xf>
    <xf numFmtId="0" fontId="7" fillId="5" borderId="4" xfId="5" applyFont="1" applyFill="1" applyBorder="1" applyAlignment="1">
      <alignment horizontal="center" vertical="center" wrapText="1"/>
    </xf>
    <xf numFmtId="0" fontId="7" fillId="5" borderId="8" xfId="5" applyFont="1" applyFill="1" applyBorder="1" applyAlignment="1">
      <alignment horizontal="center" vertical="center" wrapText="1"/>
    </xf>
    <xf numFmtId="0" fontId="7" fillId="5" borderId="9" xfId="5" applyFont="1" applyFill="1" applyBorder="1" applyAlignment="1">
      <alignment horizontal="center" vertical="center" wrapText="1"/>
    </xf>
    <xf numFmtId="0" fontId="9" fillId="0" borderId="4" xfId="2" applyFont="1" applyBorder="1" applyAlignment="1">
      <alignment horizontal="center" vertical="center" wrapText="1"/>
    </xf>
    <xf numFmtId="0" fontId="13" fillId="5" borderId="10" xfId="5" applyFont="1" applyFill="1" applyBorder="1" applyAlignment="1">
      <alignment horizontal="center" vertical="center" wrapText="1"/>
    </xf>
    <xf numFmtId="0" fontId="7" fillId="5" borderId="11" xfId="5" applyFont="1" applyFill="1" applyBorder="1" applyAlignment="1">
      <alignment horizontal="center" vertical="center" wrapText="1"/>
    </xf>
    <xf numFmtId="0" fontId="7" fillId="5" borderId="2" xfId="5" applyFont="1" applyFill="1" applyBorder="1" applyAlignment="1">
      <alignment horizontal="center" vertical="center" wrapText="1"/>
    </xf>
    <xf numFmtId="0" fontId="7" fillId="5" borderId="12" xfId="5" applyFont="1" applyFill="1" applyBorder="1" applyAlignment="1">
      <alignment horizontal="center" vertical="center" wrapText="1"/>
    </xf>
    <xf numFmtId="0" fontId="7" fillId="5" borderId="13" xfId="5" applyFont="1" applyFill="1" applyBorder="1" applyAlignment="1">
      <alignment horizontal="center" vertical="center" wrapText="1"/>
    </xf>
    <xf numFmtId="0" fontId="15" fillId="6" borderId="7" xfId="5" applyFont="1" applyFill="1" applyBorder="1" applyAlignment="1">
      <alignment horizontal="left" vertical="center"/>
    </xf>
    <xf numFmtId="167" fontId="15" fillId="6" borderId="7" xfId="7" applyNumberFormat="1" applyFont="1" applyFill="1" applyBorder="1" applyAlignment="1">
      <alignment horizontal="right" vertical="center" indent="1"/>
    </xf>
    <xf numFmtId="164" fontId="15" fillId="6" borderId="7" xfId="8" applyNumberFormat="1" applyFont="1" applyFill="1" applyBorder="1" applyAlignment="1">
      <alignment horizontal="center" vertical="center"/>
    </xf>
    <xf numFmtId="164" fontId="15" fillId="6" borderId="2" xfId="1" applyNumberFormat="1" applyFont="1" applyFill="1" applyBorder="1" applyAlignment="1">
      <alignment horizontal="center" vertical="center"/>
    </xf>
    <xf numFmtId="164" fontId="15" fillId="6" borderId="7" xfId="1" applyNumberFormat="1" applyFont="1" applyFill="1" applyBorder="1" applyAlignment="1">
      <alignment horizontal="center" vertical="center"/>
    </xf>
    <xf numFmtId="164" fontId="15" fillId="6" borderId="4" xfId="8" applyNumberFormat="1" applyFont="1" applyFill="1" applyBorder="1" applyAlignment="1">
      <alignment horizontal="center" vertical="center"/>
    </xf>
    <xf numFmtId="167" fontId="15" fillId="6" borderId="4" xfId="7" applyNumberFormat="1" applyFont="1" applyFill="1" applyBorder="1" applyAlignment="1">
      <alignment horizontal="center" vertical="center"/>
    </xf>
    <xf numFmtId="0" fontId="16" fillId="4" borderId="14" xfId="4" applyFont="1" applyFill="1" applyBorder="1" applyAlignment="1">
      <alignment vertical="center"/>
    </xf>
    <xf numFmtId="166" fontId="16" fillId="2" borderId="5" xfId="4" applyNumberFormat="1" applyFont="1" applyFill="1" applyBorder="1" applyAlignment="1">
      <alignment horizontal="right" vertical="center" indent="1"/>
    </xf>
    <xf numFmtId="164" fontId="16" fillId="2" borderId="15" xfId="4" applyNumberFormat="1" applyFont="1" applyFill="1" applyBorder="1" applyAlignment="1">
      <alignment horizontal="right" vertical="center" indent="1"/>
    </xf>
    <xf numFmtId="164" fontId="16" fillId="2" borderId="0" xfId="4" applyNumberFormat="1" applyFont="1" applyFill="1" applyAlignment="1">
      <alignment horizontal="right" vertical="center" indent="1"/>
    </xf>
    <xf numFmtId="164" fontId="16" fillId="2" borderId="5" xfId="4" applyNumberFormat="1" applyFont="1" applyFill="1" applyBorder="1" applyAlignment="1">
      <alignment horizontal="right" vertical="center" indent="1"/>
    </xf>
    <xf numFmtId="164" fontId="16" fillId="2" borderId="8" xfId="4" applyNumberFormat="1" applyFont="1" applyFill="1" applyBorder="1" applyAlignment="1">
      <alignment horizontal="center" vertical="center"/>
    </xf>
    <xf numFmtId="166" fontId="16" fillId="2" borderId="0" xfId="4" applyNumberFormat="1" applyFont="1" applyFill="1" applyAlignment="1">
      <alignment horizontal="right" vertical="center" indent="1"/>
    </xf>
    <xf numFmtId="164" fontId="16" fillId="2" borderId="1" xfId="4" applyNumberFormat="1" applyFont="1" applyFill="1" applyBorder="1" applyAlignment="1">
      <alignment horizontal="right" vertical="center" indent="1"/>
    </xf>
    <xf numFmtId="0" fontId="10" fillId="4" borderId="14" xfId="4" applyFont="1" applyFill="1" applyBorder="1" applyAlignment="1">
      <alignment horizontal="left" vertical="center" indent="1"/>
    </xf>
    <xf numFmtId="166" fontId="10" fillId="2" borderId="5" xfId="4" applyNumberFormat="1" applyFont="1" applyFill="1" applyBorder="1" applyAlignment="1">
      <alignment horizontal="right" vertical="center" indent="1"/>
    </xf>
    <xf numFmtId="164" fontId="10" fillId="2" borderId="15" xfId="4" applyNumberFormat="1" applyFont="1" applyFill="1" applyBorder="1" applyAlignment="1">
      <alignment horizontal="right" vertical="center" indent="1"/>
    </xf>
    <xf numFmtId="164" fontId="10" fillId="2" borderId="0" xfId="4" applyNumberFormat="1" applyFont="1" applyFill="1" applyAlignment="1">
      <alignment horizontal="right" vertical="center" indent="1"/>
    </xf>
    <xf numFmtId="164" fontId="10" fillId="2" borderId="5" xfId="4" applyNumberFormat="1" applyFont="1" applyFill="1" applyBorder="1" applyAlignment="1">
      <alignment horizontal="right" vertical="center" indent="1"/>
    </xf>
    <xf numFmtId="164" fontId="10" fillId="2" borderId="15" xfId="4" applyNumberFormat="1" applyFont="1" applyFill="1" applyBorder="1" applyAlignment="1">
      <alignment horizontal="center" vertical="center"/>
    </xf>
    <xf numFmtId="166" fontId="10" fillId="2" borderId="0" xfId="4" applyNumberFormat="1" applyFont="1" applyFill="1" applyAlignment="1">
      <alignment horizontal="right" vertical="center" indent="1"/>
    </xf>
    <xf numFmtId="49" fontId="10" fillId="4" borderId="14" xfId="4" applyNumberFormat="1" applyFont="1" applyFill="1" applyBorder="1" applyAlignment="1">
      <alignment horizontal="left" vertical="center" indent="3"/>
    </xf>
    <xf numFmtId="49" fontId="8" fillId="4" borderId="14" xfId="4" applyNumberFormat="1" applyFont="1" applyFill="1" applyBorder="1" applyAlignment="1">
      <alignment horizontal="left" vertical="center" indent="3"/>
    </xf>
    <xf numFmtId="0" fontId="9" fillId="4" borderId="0" xfId="4" applyFont="1" applyFill="1"/>
    <xf numFmtId="49" fontId="10" fillId="4" borderId="14" xfId="4" applyNumberFormat="1" applyFont="1" applyFill="1" applyBorder="1" applyAlignment="1">
      <alignment horizontal="left" indent="1"/>
    </xf>
    <xf numFmtId="49" fontId="10" fillId="4" borderId="14" xfId="4" applyNumberFormat="1" applyFont="1" applyFill="1" applyBorder="1" applyAlignment="1">
      <alignment horizontal="left" indent="3"/>
    </xf>
    <xf numFmtId="0" fontId="10" fillId="4" borderId="14" xfId="4" applyFont="1" applyFill="1" applyBorder="1" applyAlignment="1">
      <alignment horizontal="left" indent="1"/>
    </xf>
    <xf numFmtId="164" fontId="8" fillId="2" borderId="15" xfId="4" applyNumberFormat="1" applyFont="1" applyFill="1" applyBorder="1" applyAlignment="1">
      <alignment horizontal="center" vertical="center"/>
    </xf>
    <xf numFmtId="164" fontId="8" fillId="2" borderId="5" xfId="4" applyNumberFormat="1" applyFont="1" applyFill="1" applyBorder="1" applyAlignment="1">
      <alignment horizontal="right" vertical="center" indent="1"/>
    </xf>
    <xf numFmtId="0" fontId="16" fillId="4" borderId="5" xfId="4" applyFont="1" applyFill="1" applyBorder="1" applyAlignment="1">
      <alignment vertical="center"/>
    </xf>
    <xf numFmtId="164" fontId="16" fillId="2" borderId="15" xfId="4" applyNumberFormat="1" applyFont="1" applyFill="1" applyBorder="1" applyAlignment="1">
      <alignment horizontal="center" vertical="center"/>
    </xf>
    <xf numFmtId="0" fontId="10" fillId="4" borderId="5" xfId="4" applyFont="1" applyFill="1" applyBorder="1" applyAlignment="1">
      <alignment horizontal="left" vertical="center" indent="1"/>
    </xf>
    <xf numFmtId="49" fontId="10" fillId="4" borderId="5" xfId="4" applyNumberFormat="1" applyFont="1" applyFill="1" applyBorder="1" applyAlignment="1">
      <alignment horizontal="left" indent="3"/>
    </xf>
    <xf numFmtId="166" fontId="9" fillId="2" borderId="5" xfId="4" applyNumberFormat="1" applyFont="1" applyFill="1" applyBorder="1" applyAlignment="1">
      <alignment horizontal="right" vertical="center" indent="1"/>
    </xf>
    <xf numFmtId="0" fontId="16" fillId="4" borderId="16" xfId="4" applyFont="1" applyFill="1" applyBorder="1" applyAlignment="1">
      <alignment vertical="center"/>
    </xf>
    <xf numFmtId="166" fontId="10" fillId="2" borderId="17" xfId="4" applyNumberFormat="1" applyFont="1" applyFill="1" applyBorder="1" applyAlignment="1">
      <alignment horizontal="right" vertical="center" indent="1"/>
    </xf>
    <xf numFmtId="164" fontId="10" fillId="2" borderId="18" xfId="4" applyNumberFormat="1" applyFont="1" applyFill="1" applyBorder="1" applyAlignment="1">
      <alignment horizontal="right" vertical="center" indent="1"/>
    </xf>
    <xf numFmtId="164" fontId="10" fillId="2" borderId="19" xfId="4" applyNumberFormat="1" applyFont="1" applyFill="1" applyBorder="1" applyAlignment="1">
      <alignment horizontal="right" vertical="center" indent="1"/>
    </xf>
    <xf numFmtId="164" fontId="10" fillId="2" borderId="17" xfId="4" applyNumberFormat="1" applyFont="1" applyFill="1" applyBorder="1" applyAlignment="1">
      <alignment horizontal="right" vertical="center" indent="1"/>
    </xf>
    <xf numFmtId="164" fontId="10" fillId="2" borderId="20" xfId="4" applyNumberFormat="1" applyFont="1" applyFill="1" applyBorder="1" applyAlignment="1">
      <alignment horizontal="center" vertical="center"/>
    </xf>
    <xf numFmtId="166" fontId="10" fillId="2" borderId="19" xfId="4" applyNumberFormat="1" applyFont="1" applyFill="1" applyBorder="1" applyAlignment="1">
      <alignment horizontal="right" vertical="center" indent="1"/>
    </xf>
    <xf numFmtId="164" fontId="10" fillId="3" borderId="5" xfId="4" applyNumberFormat="1" applyFont="1" applyFill="1" applyBorder="1" applyAlignment="1">
      <alignment horizontal="right" vertical="center" indent="1"/>
    </xf>
    <xf numFmtId="164" fontId="10" fillId="3" borderId="12" xfId="4" applyNumberFormat="1" applyFont="1" applyFill="1" applyBorder="1" applyAlignment="1">
      <alignment horizontal="center" vertical="center"/>
    </xf>
    <xf numFmtId="166" fontId="10" fillId="3" borderId="0" xfId="4" applyNumberFormat="1" applyFont="1" applyFill="1" applyAlignment="1">
      <alignment horizontal="right" vertical="center" indent="1"/>
    </xf>
    <xf numFmtId="0" fontId="15" fillId="6" borderId="2" xfId="5" applyFont="1" applyFill="1" applyBorder="1" applyAlignment="1">
      <alignment horizontal="left" vertical="center"/>
    </xf>
    <xf numFmtId="164" fontId="15" fillId="6" borderId="2" xfId="8" applyNumberFormat="1" applyFont="1" applyFill="1" applyBorder="1" applyAlignment="1">
      <alignment horizontal="center" vertical="center"/>
    </xf>
    <xf numFmtId="164" fontId="15" fillId="6" borderId="3" xfId="8" applyNumberFormat="1" applyFont="1" applyFill="1" applyBorder="1" applyAlignment="1">
      <alignment horizontal="center" vertical="center"/>
    </xf>
    <xf numFmtId="167" fontId="15" fillId="6" borderId="4" xfId="7" applyNumberFormat="1" applyFont="1" applyFill="1" applyBorder="1" applyAlignment="1">
      <alignment horizontal="right" vertical="center" indent="1"/>
    </xf>
    <xf numFmtId="0" fontId="10" fillId="2" borderId="5" xfId="4" applyFont="1" applyFill="1" applyBorder="1" applyAlignment="1">
      <alignment horizontal="left" vertical="center" indent="1"/>
    </xf>
    <xf numFmtId="166" fontId="10" fillId="2" borderId="1" xfId="4" applyNumberFormat="1" applyFont="1" applyFill="1" applyBorder="1" applyAlignment="1">
      <alignment horizontal="right" vertical="center" indent="1"/>
    </xf>
    <xf numFmtId="164" fontId="10" fillId="2" borderId="14" xfId="4" applyNumberFormat="1" applyFont="1" applyFill="1" applyBorder="1" applyAlignment="1">
      <alignment horizontal="right" vertical="center" indent="1"/>
    </xf>
    <xf numFmtId="164" fontId="10" fillId="2" borderId="1" xfId="4" applyNumberFormat="1" applyFont="1" applyFill="1" applyBorder="1" applyAlignment="1">
      <alignment horizontal="right" vertical="center" indent="1"/>
    </xf>
    <xf numFmtId="166" fontId="10" fillId="2" borderId="15" xfId="4" applyNumberFormat="1" applyFont="1" applyFill="1" applyBorder="1" applyAlignment="1">
      <alignment horizontal="right" vertical="center" indent="1"/>
    </xf>
    <xf numFmtId="0" fontId="10" fillId="2" borderId="14" xfId="2" applyFont="1" applyFill="1" applyBorder="1" applyAlignment="1">
      <alignment horizontal="left" vertical="center" indent="3"/>
    </xf>
    <xf numFmtId="0" fontId="10" fillId="2" borderId="11" xfId="2" applyFont="1" applyFill="1" applyBorder="1" applyAlignment="1">
      <alignment horizontal="left" vertical="center" indent="3"/>
    </xf>
    <xf numFmtId="166" fontId="10" fillId="2" borderId="10" xfId="4" applyNumberFormat="1" applyFont="1" applyFill="1" applyBorder="1" applyAlignment="1">
      <alignment horizontal="right" vertical="center" indent="1"/>
    </xf>
    <xf numFmtId="164" fontId="10" fillId="2" borderId="10" xfId="4" applyNumberFormat="1" applyFont="1" applyFill="1" applyBorder="1" applyAlignment="1">
      <alignment horizontal="right" vertical="center" indent="1"/>
    </xf>
    <xf numFmtId="164" fontId="10" fillId="2" borderId="11" xfId="4" applyNumberFormat="1" applyFont="1" applyFill="1" applyBorder="1" applyAlignment="1">
      <alignment horizontal="right" vertical="center" indent="1"/>
    </xf>
    <xf numFmtId="166" fontId="10" fillId="2" borderId="12" xfId="4" applyNumberFormat="1" applyFont="1" applyFill="1" applyBorder="1" applyAlignment="1">
      <alignment horizontal="right" vertical="center" indent="1"/>
    </xf>
    <xf numFmtId="0" fontId="10" fillId="4" borderId="0" xfId="4" applyFont="1" applyFill="1" applyAlignment="1">
      <alignment horizontal="left" vertical="center" indent="1"/>
    </xf>
    <xf numFmtId="164" fontId="10" fillId="3" borderId="0" xfId="4" applyNumberFormat="1" applyFont="1" applyFill="1" applyAlignment="1">
      <alignment horizontal="right" vertical="center" indent="1"/>
    </xf>
    <xf numFmtId="0" fontId="10" fillId="4" borderId="0" xfId="4" applyFont="1" applyFill="1" applyAlignment="1">
      <alignment horizontal="left" indent="1"/>
    </xf>
    <xf numFmtId="164" fontId="10" fillId="4" borderId="0" xfId="4" applyNumberFormat="1" applyFont="1" applyFill="1" applyAlignment="1">
      <alignment horizontal="center" vertical="center"/>
    </xf>
    <xf numFmtId="166" fontId="10" fillId="4" borderId="0" xfId="4" applyNumberFormat="1" applyFont="1" applyFill="1" applyAlignment="1">
      <alignment horizontal="center" vertical="center"/>
    </xf>
    <xf numFmtId="0" fontId="7" fillId="7" borderId="2" xfId="5" applyFont="1" applyFill="1" applyBorder="1" applyAlignment="1">
      <alignment horizontal="center" vertical="center" wrapText="1"/>
    </xf>
    <xf numFmtId="0" fontId="7" fillId="7" borderId="3" xfId="5" applyFont="1" applyFill="1" applyBorder="1" applyAlignment="1">
      <alignment horizontal="center" vertical="center" wrapText="1"/>
    </xf>
    <xf numFmtId="0" fontId="7" fillId="7" borderId="4" xfId="5" applyFont="1" applyFill="1" applyBorder="1" applyAlignment="1">
      <alignment horizontal="center" vertical="center" wrapText="1"/>
    </xf>
    <xf numFmtId="167" fontId="17" fillId="6" borderId="4" xfId="7" applyNumberFormat="1" applyFont="1" applyFill="1" applyBorder="1" applyAlignment="1">
      <alignment horizontal="right" vertical="center" indent="1"/>
    </xf>
    <xf numFmtId="166" fontId="9" fillId="4" borderId="0" xfId="4" applyNumberFormat="1" applyFont="1" applyFill="1" applyAlignment="1">
      <alignment horizontal="center" vertical="center"/>
    </xf>
    <xf numFmtId="0" fontId="7" fillId="5" borderId="3" xfId="5" applyFont="1" applyFill="1" applyBorder="1" applyAlignment="1">
      <alignment horizontal="center" vertical="center" wrapText="1"/>
    </xf>
    <xf numFmtId="164" fontId="10" fillId="2" borderId="12" xfId="4" applyNumberFormat="1" applyFont="1" applyFill="1" applyBorder="1" applyAlignment="1">
      <alignment horizontal="right" vertical="center" indent="1"/>
    </xf>
    <xf numFmtId="164" fontId="10" fillId="2" borderId="0" xfId="4" applyNumberFormat="1" applyFont="1" applyFill="1" applyAlignment="1">
      <alignment horizontal="center" vertical="center"/>
    </xf>
    <xf numFmtId="164" fontId="10" fillId="2" borderId="0" xfId="4" applyNumberFormat="1" applyFont="1" applyFill="1" applyAlignment="1">
      <alignment horizontal="right" vertical="center"/>
    </xf>
    <xf numFmtId="0" fontId="18" fillId="0" borderId="0" xfId="2" applyFont="1" applyAlignment="1">
      <alignment vertical="center"/>
    </xf>
    <xf numFmtId="0" fontId="19" fillId="2" borderId="0" xfId="2" applyFont="1" applyFill="1" applyAlignment="1">
      <alignment horizontal="left" vertical="center" wrapText="1"/>
    </xf>
    <xf numFmtId="0" fontId="10" fillId="3" borderId="15" xfId="4" applyFont="1" applyFill="1" applyBorder="1"/>
    <xf numFmtId="0" fontId="16" fillId="2" borderId="0" xfId="4" applyFont="1" applyFill="1"/>
    <xf numFmtId="0" fontId="13" fillId="5" borderId="1" xfId="9" applyFont="1" applyFill="1" applyBorder="1" applyAlignment="1">
      <alignment horizontal="center" vertical="center" wrapText="1"/>
    </xf>
    <xf numFmtId="0" fontId="13" fillId="5" borderId="2" xfId="10" applyFont="1" applyFill="1" applyBorder="1" applyAlignment="1">
      <alignment horizontal="center" vertical="center"/>
    </xf>
    <xf numFmtId="0" fontId="13" fillId="5" borderId="3" xfId="10" applyFont="1" applyFill="1" applyBorder="1" applyAlignment="1">
      <alignment horizontal="center" vertical="center"/>
    </xf>
    <xf numFmtId="0" fontId="13" fillId="5" borderId="4" xfId="10" applyFont="1" applyFill="1" applyBorder="1" applyAlignment="1">
      <alignment horizontal="center" vertical="center"/>
    </xf>
    <xf numFmtId="0" fontId="13" fillId="5" borderId="5" xfId="9" applyFont="1" applyFill="1" applyBorder="1" applyAlignment="1">
      <alignment horizontal="center" vertical="center" wrapText="1"/>
    </xf>
    <xf numFmtId="0" fontId="7" fillId="5" borderId="6" xfId="9" applyFont="1" applyFill="1" applyBorder="1" applyAlignment="1">
      <alignment horizontal="center" vertical="center" wrapText="1"/>
    </xf>
    <xf numFmtId="0" fontId="7" fillId="5" borderId="2" xfId="9" applyFont="1" applyFill="1" applyBorder="1" applyAlignment="1">
      <alignment horizontal="center" vertical="center" wrapText="1"/>
    </xf>
    <xf numFmtId="0" fontId="14" fillId="5" borderId="3" xfId="9" applyFont="1" applyFill="1" applyBorder="1" applyAlignment="1">
      <alignment horizontal="center" vertical="center" wrapText="1"/>
    </xf>
    <xf numFmtId="0" fontId="7" fillId="5" borderId="7" xfId="9" applyFont="1" applyFill="1" applyBorder="1" applyAlignment="1">
      <alignment horizontal="center" vertical="center" wrapText="1"/>
    </xf>
    <xf numFmtId="0" fontId="7" fillId="5" borderId="4" xfId="9" applyFont="1" applyFill="1" applyBorder="1" applyAlignment="1">
      <alignment horizontal="center" vertical="center" wrapText="1"/>
    </xf>
    <xf numFmtId="0" fontId="7" fillId="5" borderId="8" xfId="9" applyFont="1" applyFill="1" applyBorder="1" applyAlignment="1">
      <alignment horizontal="center" vertical="center" wrapText="1"/>
    </xf>
    <xf numFmtId="0" fontId="7" fillId="5" borderId="9" xfId="9" applyFont="1" applyFill="1" applyBorder="1" applyAlignment="1">
      <alignment horizontal="center" vertical="center" wrapText="1"/>
    </xf>
    <xf numFmtId="0" fontId="9" fillId="0" borderId="4" xfId="4" applyFont="1" applyBorder="1" applyAlignment="1">
      <alignment horizontal="center" vertical="center" wrapText="1"/>
    </xf>
    <xf numFmtId="0" fontId="16" fillId="2" borderId="0" xfId="4" applyFont="1" applyFill="1" applyAlignment="1">
      <alignment wrapText="1"/>
    </xf>
    <xf numFmtId="0" fontId="13" fillId="5" borderId="10" xfId="9" applyFont="1" applyFill="1" applyBorder="1" applyAlignment="1">
      <alignment horizontal="center" vertical="center" wrapText="1"/>
    </xf>
    <xf numFmtId="0" fontId="7" fillId="5" borderId="11" xfId="9" applyFont="1" applyFill="1" applyBorder="1" applyAlignment="1">
      <alignment horizontal="center" vertical="center" wrapText="1"/>
    </xf>
    <xf numFmtId="0" fontId="7" fillId="5" borderId="12" xfId="9" applyFont="1" applyFill="1" applyBorder="1" applyAlignment="1">
      <alignment horizontal="center" vertical="center" wrapText="1"/>
    </xf>
    <xf numFmtId="0" fontId="7" fillId="5" borderId="13" xfId="9" applyFont="1" applyFill="1" applyBorder="1" applyAlignment="1">
      <alignment horizontal="center" vertical="center" wrapText="1"/>
    </xf>
    <xf numFmtId="0" fontId="15" fillId="6" borderId="7" xfId="9" applyFont="1" applyFill="1" applyBorder="1" applyAlignment="1">
      <alignment horizontal="left" vertical="center"/>
    </xf>
    <xf numFmtId="167" fontId="15" fillId="6" borderId="7" xfId="11" applyNumberFormat="1" applyFont="1" applyFill="1" applyBorder="1" applyAlignment="1">
      <alignment horizontal="right" vertical="center" indent="1"/>
    </xf>
    <xf numFmtId="164" fontId="15" fillId="6" borderId="7" xfId="12" applyNumberFormat="1" applyFont="1" applyFill="1" applyBorder="1" applyAlignment="1">
      <alignment horizontal="center" vertical="center"/>
    </xf>
    <xf numFmtId="164" fontId="15" fillId="6" borderId="4" xfId="12" applyNumberFormat="1" applyFont="1" applyFill="1" applyBorder="1" applyAlignment="1">
      <alignment horizontal="center" vertical="center"/>
    </xf>
    <xf numFmtId="167" fontId="17" fillId="6" borderId="4" xfId="11" applyNumberFormat="1" applyFont="1" applyFill="1" applyBorder="1" applyAlignment="1">
      <alignment horizontal="right" vertical="center" indent="1"/>
    </xf>
    <xf numFmtId="164" fontId="16" fillId="3" borderId="5" xfId="4" applyNumberFormat="1" applyFont="1" applyFill="1" applyBorder="1" applyAlignment="1">
      <alignment horizontal="right" vertical="center" indent="1"/>
    </xf>
    <xf numFmtId="164" fontId="16" fillId="3" borderId="8" xfId="4" applyNumberFormat="1" applyFont="1" applyFill="1" applyBorder="1" applyAlignment="1">
      <alignment horizontal="center" vertical="center"/>
    </xf>
    <xf numFmtId="166" fontId="16" fillId="3" borderId="0" xfId="4" applyNumberFormat="1" applyFont="1" applyFill="1" applyAlignment="1">
      <alignment horizontal="right" vertical="center" indent="1"/>
    </xf>
    <xf numFmtId="164" fontId="16" fillId="3" borderId="8" xfId="4" applyNumberFormat="1" applyFont="1" applyFill="1" applyBorder="1" applyAlignment="1">
      <alignment horizontal="right" vertical="center" indent="1"/>
    </xf>
    <xf numFmtId="164" fontId="10" fillId="3" borderId="15" xfId="4" applyNumberFormat="1" applyFont="1" applyFill="1" applyBorder="1" applyAlignment="1">
      <alignment horizontal="center" vertical="center"/>
    </xf>
    <xf numFmtId="164" fontId="10" fillId="3" borderId="15" xfId="4" applyNumberFormat="1" applyFont="1" applyFill="1" applyBorder="1" applyAlignment="1">
      <alignment horizontal="right" vertical="center" indent="1"/>
    </xf>
    <xf numFmtId="0" fontId="9" fillId="2" borderId="0" xfId="4" applyFont="1" applyFill="1" applyAlignment="1">
      <alignment wrapText="1"/>
    </xf>
    <xf numFmtId="49" fontId="10" fillId="4" borderId="6" xfId="4" applyNumberFormat="1" applyFont="1" applyFill="1" applyBorder="1" applyAlignment="1">
      <alignment horizontal="left" indent="1"/>
    </xf>
    <xf numFmtId="164" fontId="10" fillId="2" borderId="8" xfId="4" applyNumberFormat="1" applyFont="1" applyFill="1" applyBorder="1" applyAlignment="1">
      <alignment horizontal="right" vertical="center" indent="1"/>
    </xf>
    <xf numFmtId="164" fontId="10" fillId="2" borderId="9" xfId="4" applyNumberFormat="1" applyFont="1" applyFill="1" applyBorder="1" applyAlignment="1">
      <alignment horizontal="right" vertical="center" indent="1"/>
    </xf>
    <xf numFmtId="164" fontId="10" fillId="3" borderId="1" xfId="4" applyNumberFormat="1" applyFont="1" applyFill="1" applyBorder="1" applyAlignment="1">
      <alignment horizontal="right" vertical="center" indent="1"/>
    </xf>
    <xf numFmtId="164" fontId="10" fillId="3" borderId="8" xfId="4" applyNumberFormat="1" applyFont="1" applyFill="1" applyBorder="1" applyAlignment="1">
      <alignment horizontal="center" vertical="center"/>
    </xf>
    <xf numFmtId="166" fontId="10" fillId="3" borderId="9" xfId="4" applyNumberFormat="1" applyFont="1" applyFill="1" applyBorder="1" applyAlignment="1">
      <alignment horizontal="right" vertical="center" indent="1"/>
    </xf>
    <xf numFmtId="164" fontId="10" fillId="3" borderId="8" xfId="4" applyNumberFormat="1" applyFont="1" applyFill="1" applyBorder="1" applyAlignment="1">
      <alignment horizontal="right" vertical="center" indent="1"/>
    </xf>
    <xf numFmtId="0" fontId="5" fillId="2" borderId="0" xfId="4" applyFont="1" applyFill="1" applyAlignment="1">
      <alignment wrapText="1"/>
    </xf>
    <xf numFmtId="49" fontId="10" fillId="4" borderId="11" xfId="4" applyNumberFormat="1" applyFont="1" applyFill="1" applyBorder="1" applyAlignment="1">
      <alignment horizontal="left" indent="3"/>
    </xf>
    <xf numFmtId="164" fontId="10" fillId="2" borderId="13" xfId="4" applyNumberFormat="1" applyFont="1" applyFill="1" applyBorder="1" applyAlignment="1">
      <alignment horizontal="right" vertical="center" indent="1"/>
    </xf>
    <xf numFmtId="164" fontId="10" fillId="3" borderId="10" xfId="4" applyNumberFormat="1" applyFont="1" applyFill="1" applyBorder="1" applyAlignment="1">
      <alignment horizontal="right" vertical="center" indent="1"/>
    </xf>
    <xf numFmtId="166" fontId="10" fillId="3" borderId="13" xfId="4" applyNumberFormat="1" applyFont="1" applyFill="1" applyBorder="1" applyAlignment="1">
      <alignment horizontal="right" vertical="center" indent="1"/>
    </xf>
    <xf numFmtId="164" fontId="10" fillId="3" borderId="12" xfId="4" applyNumberFormat="1" applyFont="1" applyFill="1" applyBorder="1" applyAlignment="1">
      <alignment horizontal="right" vertical="center" indent="1"/>
    </xf>
    <xf numFmtId="0" fontId="10" fillId="4" borderId="6" xfId="4" applyFont="1" applyFill="1" applyBorder="1" applyAlignment="1">
      <alignment horizontal="left" indent="1"/>
    </xf>
    <xf numFmtId="0" fontId="10" fillId="4" borderId="11" xfId="4" applyFont="1" applyFill="1" applyBorder="1" applyAlignment="1">
      <alignment horizontal="left" vertical="center" indent="1"/>
    </xf>
    <xf numFmtId="164" fontId="8" fillId="3" borderId="12" xfId="4" applyNumberFormat="1" applyFont="1" applyFill="1" applyBorder="1" applyAlignment="1">
      <alignment horizontal="center" vertical="center"/>
    </xf>
    <xf numFmtId="164" fontId="8" fillId="3" borderId="10" xfId="4" applyNumberFormat="1" applyFont="1" applyFill="1" applyBorder="1" applyAlignment="1">
      <alignment horizontal="right" vertical="center" indent="1"/>
    </xf>
    <xf numFmtId="0" fontId="16" fillId="4" borderId="1" xfId="4" applyFont="1" applyFill="1" applyBorder="1" applyAlignment="1">
      <alignment vertical="center"/>
    </xf>
    <xf numFmtId="166" fontId="16" fillId="2" borderId="1" xfId="4" applyNumberFormat="1" applyFont="1" applyFill="1" applyBorder="1" applyAlignment="1">
      <alignment horizontal="right" vertical="center" indent="1"/>
    </xf>
    <xf numFmtId="164" fontId="16" fillId="2" borderId="8" xfId="4" applyNumberFormat="1" applyFont="1" applyFill="1" applyBorder="1" applyAlignment="1">
      <alignment horizontal="right" vertical="center" indent="1"/>
    </xf>
    <xf numFmtId="164" fontId="16" fillId="2" borderId="9" xfId="4" applyNumberFormat="1" applyFont="1" applyFill="1" applyBorder="1" applyAlignment="1">
      <alignment horizontal="right" vertical="center" indent="1"/>
    </xf>
    <xf numFmtId="164" fontId="16" fillId="3" borderId="1" xfId="4" applyNumberFormat="1" applyFont="1" applyFill="1" applyBorder="1" applyAlignment="1">
      <alignment horizontal="right" vertical="center" indent="1"/>
    </xf>
    <xf numFmtId="166" fontId="16" fillId="3" borderId="9" xfId="4" applyNumberFormat="1" applyFont="1" applyFill="1" applyBorder="1" applyAlignment="1">
      <alignment horizontal="right" vertical="center" indent="1"/>
    </xf>
    <xf numFmtId="0" fontId="10" fillId="4" borderId="10" xfId="4" applyFont="1" applyFill="1" applyBorder="1" applyAlignment="1">
      <alignment horizontal="left" vertical="center" indent="1"/>
    </xf>
    <xf numFmtId="0" fontId="10" fillId="2" borderId="0" xfId="4" applyFont="1" applyFill="1" applyAlignment="1">
      <alignment horizontal="left" vertical="center" indent="1"/>
    </xf>
    <xf numFmtId="0" fontId="7" fillId="2" borderId="0" xfId="9" applyFont="1" applyFill="1" applyAlignment="1">
      <alignment horizontal="center" vertical="center" wrapText="1"/>
    </xf>
    <xf numFmtId="0" fontId="7" fillId="2" borderId="5" xfId="9" applyFont="1" applyFill="1" applyBorder="1" applyAlignment="1">
      <alignment horizontal="center" vertical="center" wrapText="1"/>
    </xf>
    <xf numFmtId="0" fontId="7" fillId="2" borderId="15" xfId="9" applyFont="1" applyFill="1" applyBorder="1" applyAlignment="1">
      <alignment horizontal="center" vertical="center" wrapText="1"/>
    </xf>
    <xf numFmtId="0" fontId="15" fillId="6" borderId="2" xfId="9" applyFont="1" applyFill="1" applyBorder="1" applyAlignment="1">
      <alignment horizontal="left" vertical="center"/>
    </xf>
    <xf numFmtId="164" fontId="15" fillId="6" borderId="2" xfId="12" applyNumberFormat="1" applyFont="1" applyFill="1" applyBorder="1" applyAlignment="1">
      <alignment horizontal="center" vertical="center"/>
    </xf>
    <xf numFmtId="164" fontId="15" fillId="6" borderId="3" xfId="12" applyNumberFormat="1" applyFont="1" applyFill="1" applyBorder="1" applyAlignment="1">
      <alignment horizontal="center" vertical="center"/>
    </xf>
    <xf numFmtId="167" fontId="15" fillId="6" borderId="4" xfId="11" applyNumberFormat="1" applyFont="1" applyFill="1" applyBorder="1" applyAlignment="1">
      <alignment horizontal="right" vertical="center" indent="1"/>
    </xf>
    <xf numFmtId="164" fontId="10" fillId="2" borderId="6" xfId="4" applyNumberFormat="1" applyFont="1" applyFill="1" applyBorder="1" applyAlignment="1">
      <alignment horizontal="right" vertical="center" indent="1"/>
    </xf>
    <xf numFmtId="0" fontId="9" fillId="0" borderId="0" xfId="2" applyFont="1"/>
    <xf numFmtId="0" fontId="7" fillId="5" borderId="3" xfId="9" applyFont="1" applyFill="1" applyBorder="1" applyAlignment="1">
      <alignment horizontal="center" vertical="center" wrapText="1"/>
    </xf>
    <xf numFmtId="0" fontId="7" fillId="5" borderId="2" xfId="9" applyFont="1" applyFill="1" applyBorder="1" applyAlignment="1">
      <alignment horizontal="center" vertical="center" wrapText="1"/>
    </xf>
    <xf numFmtId="0" fontId="10" fillId="2" borderId="10" xfId="2" applyFont="1" applyFill="1" applyBorder="1" applyAlignment="1">
      <alignment horizontal="left" vertical="center" indent="3"/>
    </xf>
    <xf numFmtId="164" fontId="15" fillId="2" borderId="9" xfId="12" applyNumberFormat="1" applyFont="1" applyFill="1" applyBorder="1" applyAlignment="1">
      <alignment horizontal="center" vertical="center"/>
    </xf>
    <xf numFmtId="168" fontId="15" fillId="2" borderId="9" xfId="11" applyNumberFormat="1" applyFont="1" applyFill="1" applyBorder="1" applyAlignment="1">
      <alignment horizontal="center" vertical="center"/>
    </xf>
    <xf numFmtId="164" fontId="15" fillId="2" borderId="0" xfId="12" applyNumberFormat="1" applyFont="1" applyFill="1" applyBorder="1" applyAlignment="1">
      <alignment horizontal="center" vertical="center"/>
    </xf>
    <xf numFmtId="0" fontId="18" fillId="0" borderId="0" xfId="4" applyFont="1" applyAlignment="1">
      <alignment vertical="center"/>
    </xf>
    <xf numFmtId="0" fontId="19" fillId="2" borderId="0" xfId="4" applyFont="1" applyFill="1" applyAlignment="1">
      <alignment horizontal="left" vertical="center" wrapText="1"/>
    </xf>
    <xf numFmtId="0" fontId="20" fillId="6" borderId="0" xfId="2" applyFont="1" applyFill="1" applyAlignment="1">
      <alignment horizontal="left" vertical="center" indent="1"/>
    </xf>
    <xf numFmtId="0" fontId="22" fillId="6" borderId="0" xfId="13" applyFont="1" applyFill="1"/>
    <xf numFmtId="0" fontId="22" fillId="0" borderId="0" xfId="13" applyFont="1"/>
    <xf numFmtId="0" fontId="23" fillId="5" borderId="1" xfId="13" applyFont="1" applyFill="1" applyBorder="1" applyAlignment="1">
      <alignment horizontal="center" vertical="center" wrapText="1"/>
    </xf>
    <xf numFmtId="17" fontId="23" fillId="5" borderId="1" xfId="14" applyNumberFormat="1" applyFont="1" applyFill="1" applyBorder="1" applyAlignment="1">
      <alignment horizontal="center" vertical="center" wrapText="1"/>
    </xf>
    <xf numFmtId="0" fontId="23" fillId="5" borderId="10" xfId="13" applyFont="1" applyFill="1" applyBorder="1" applyAlignment="1">
      <alignment horizontal="center" vertical="center" wrapText="1"/>
    </xf>
    <xf numFmtId="0" fontId="25" fillId="6" borderId="2" xfId="15" applyFont="1" applyFill="1" applyBorder="1" applyAlignment="1">
      <alignment horizontal="left" vertical="center"/>
    </xf>
    <xf numFmtId="0" fontId="25" fillId="6" borderId="4" xfId="15" applyFont="1" applyFill="1" applyBorder="1" applyAlignment="1">
      <alignment horizontal="left" vertical="center"/>
    </xf>
    <xf numFmtId="164" fontId="25" fillId="6" borderId="7" xfId="16" applyNumberFormat="1" applyFont="1" applyFill="1" applyBorder="1" applyAlignment="1">
      <alignment horizontal="center" vertical="center"/>
    </xf>
    <xf numFmtId="4" fontId="23" fillId="2" borderId="7" xfId="13" applyNumberFormat="1" applyFont="1" applyFill="1" applyBorder="1" applyAlignment="1">
      <alignment horizontal="center"/>
    </xf>
    <xf numFmtId="0" fontId="26" fillId="2" borderId="14" xfId="15" applyFont="1" applyFill="1" applyBorder="1"/>
    <xf numFmtId="0" fontId="27" fillId="2" borderId="15" xfId="15" applyFont="1" applyFill="1" applyBorder="1"/>
    <xf numFmtId="164" fontId="28" fillId="2" borderId="5" xfId="16" applyNumberFormat="1" applyFont="1" applyFill="1" applyBorder="1" applyAlignment="1">
      <alignment horizontal="center" vertical="center"/>
    </xf>
    <xf numFmtId="4" fontId="23" fillId="2" borderId="5" xfId="13" applyNumberFormat="1" applyFont="1" applyFill="1" applyBorder="1" applyAlignment="1">
      <alignment horizontal="center"/>
    </xf>
    <xf numFmtId="0" fontId="29" fillId="0" borderId="14" xfId="14" applyFont="1" applyBorder="1"/>
    <xf numFmtId="0" fontId="29" fillId="0" borderId="15" xfId="14" applyFont="1" applyBorder="1"/>
    <xf numFmtId="164" fontId="29" fillId="0" borderId="5" xfId="16" applyNumberFormat="1" applyFont="1" applyFill="1" applyBorder="1" applyAlignment="1">
      <alignment horizontal="center" vertical="center"/>
    </xf>
    <xf numFmtId="4" fontId="22" fillId="2" borderId="5" xfId="13" applyNumberFormat="1" applyFont="1" applyFill="1" applyBorder="1" applyAlignment="1">
      <alignment horizontal="center"/>
    </xf>
    <xf numFmtId="0" fontId="22" fillId="0" borderId="14" xfId="14" applyFont="1" applyBorder="1"/>
    <xf numFmtId="0" fontId="22" fillId="0" borderId="15" xfId="14" applyFont="1" applyBorder="1"/>
    <xf numFmtId="164" fontId="29" fillId="0" borderId="21" xfId="16" applyNumberFormat="1" applyFont="1" applyFill="1" applyBorder="1" applyAlignment="1">
      <alignment horizontal="center" vertical="center"/>
    </xf>
    <xf numFmtId="0" fontId="26" fillId="0" borderId="22" xfId="15" applyFont="1" applyBorder="1"/>
    <xf numFmtId="0" fontId="27" fillId="0" borderId="23" xfId="15" applyFont="1" applyBorder="1"/>
    <xf numFmtId="164" fontId="28" fillId="0" borderId="5" xfId="16" applyNumberFormat="1" applyFont="1" applyFill="1" applyBorder="1" applyAlignment="1">
      <alignment horizontal="center" vertical="center"/>
    </xf>
    <xf numFmtId="4" fontId="23" fillId="2" borderId="1" xfId="13" applyNumberFormat="1" applyFont="1" applyFill="1" applyBorder="1" applyAlignment="1">
      <alignment horizontal="center"/>
    </xf>
    <xf numFmtId="0" fontId="22" fillId="0" borderId="11" xfId="14" applyFont="1" applyBorder="1"/>
    <xf numFmtId="0" fontId="22" fillId="0" borderId="12" xfId="14" applyFont="1" applyBorder="1"/>
    <xf numFmtId="164" fontId="29" fillId="0" borderId="10" xfId="16" applyNumberFormat="1" applyFont="1" applyFill="1" applyBorder="1" applyAlignment="1">
      <alignment horizontal="center" vertical="center"/>
    </xf>
    <xf numFmtId="4" fontId="22" fillId="2" borderId="10" xfId="13" applyNumberFormat="1" applyFont="1" applyFill="1" applyBorder="1" applyAlignment="1">
      <alignment horizontal="center"/>
    </xf>
    <xf numFmtId="0" fontId="22" fillId="0" borderId="0" xfId="14" applyFont="1"/>
    <xf numFmtId="166" fontId="22" fillId="0" borderId="0" xfId="13" applyNumberFormat="1" applyFont="1"/>
    <xf numFmtId="0" fontId="22" fillId="0" borderId="0" xfId="13" applyFont="1" applyAlignment="1">
      <alignment horizontal="right"/>
    </xf>
    <xf numFmtId="0" fontId="22" fillId="2" borderId="0" xfId="13" applyFont="1" applyFill="1"/>
    <xf numFmtId="0" fontId="23" fillId="2" borderId="0" xfId="13" applyFont="1" applyFill="1"/>
    <xf numFmtId="0" fontId="23" fillId="0" borderId="0" xfId="13" applyFont="1"/>
    <xf numFmtId="0" fontId="23" fillId="5" borderId="24" xfId="13" applyFont="1" applyFill="1" applyBorder="1" applyAlignment="1">
      <alignment horizontal="center" vertical="center"/>
    </xf>
    <xf numFmtId="0" fontId="23" fillId="5" borderId="25" xfId="13" applyFont="1" applyFill="1" applyBorder="1" applyAlignment="1">
      <alignment horizontal="center" vertical="center"/>
    </xf>
    <xf numFmtId="0" fontId="23" fillId="5" borderId="26" xfId="13" applyFont="1" applyFill="1" applyBorder="1" applyAlignment="1">
      <alignment horizontal="center" vertical="center"/>
    </xf>
    <xf numFmtId="0" fontId="23" fillId="2" borderId="0" xfId="13" applyFont="1" applyFill="1" applyAlignment="1">
      <alignment vertical="center"/>
    </xf>
    <xf numFmtId="3" fontId="22" fillId="0" borderId="0" xfId="13" applyNumberFormat="1" applyFont="1"/>
    <xf numFmtId="0" fontId="23" fillId="5" borderId="24" xfId="13" applyFont="1" applyFill="1" applyBorder="1" applyAlignment="1">
      <alignment horizontal="center" vertical="center"/>
    </xf>
    <xf numFmtId="0" fontId="22" fillId="2" borderId="27" xfId="13" applyFont="1" applyFill="1" applyBorder="1" applyAlignment="1">
      <alignment horizontal="center" vertical="center"/>
    </xf>
    <xf numFmtId="169" fontId="22" fillId="5" borderId="28" xfId="13" applyNumberFormat="1" applyFont="1" applyFill="1" applyBorder="1" applyAlignment="1">
      <alignment horizontal="center" vertical="center"/>
    </xf>
    <xf numFmtId="169" fontId="23" fillId="5" borderId="29" xfId="13" quotePrefix="1" applyNumberFormat="1" applyFont="1" applyFill="1" applyBorder="1" applyAlignment="1">
      <alignment horizontal="center" vertical="center"/>
    </xf>
    <xf numFmtId="3" fontId="22" fillId="2" borderId="0" xfId="13" applyNumberFormat="1" applyFont="1" applyFill="1"/>
    <xf numFmtId="170" fontId="30" fillId="5" borderId="30" xfId="13" applyNumberFormat="1" applyFont="1" applyFill="1" applyBorder="1" applyAlignment="1">
      <alignment horizontal="right"/>
    </xf>
    <xf numFmtId="2" fontId="22" fillId="0" borderId="31" xfId="13" applyNumberFormat="1" applyFont="1" applyBorder="1" applyAlignment="1">
      <alignment horizontal="center"/>
    </xf>
    <xf numFmtId="2" fontId="22" fillId="0" borderId="11" xfId="13" applyNumberFormat="1" applyFont="1" applyBorder="1"/>
    <xf numFmtId="2" fontId="22" fillId="0" borderId="31" xfId="13" applyNumberFormat="1" applyFont="1" applyBorder="1"/>
    <xf numFmtId="0" fontId="23" fillId="5" borderId="32" xfId="13" applyFont="1" applyFill="1" applyBorder="1" applyAlignment="1">
      <alignment horizontal="center" vertical="center"/>
    </xf>
    <xf numFmtId="2" fontId="23" fillId="0" borderId="33" xfId="13" applyNumberFormat="1" applyFont="1" applyBorder="1" applyAlignment="1">
      <alignment vertical="center"/>
    </xf>
    <xf numFmtId="2" fontId="23" fillId="0" borderId="27" xfId="13" applyNumberFormat="1" applyFont="1" applyBorder="1" applyAlignment="1">
      <alignment vertical="center"/>
    </xf>
  </cellXfs>
  <cellStyles count="17">
    <cellStyle name="Milliers 3 19 2 2 2 2" xfId="11" xr:uid="{66016C7C-A78F-4353-B1F0-F68C5DB3B94D}"/>
    <cellStyle name="Milliers 3 19 2 2 3" xfId="7" xr:uid="{EC1D5A7E-3255-4BF9-8752-235B453A8B86}"/>
    <cellStyle name="Milliers 4" xfId="3" xr:uid="{2247849A-9AEC-41C5-AABF-2245F45A4BCB}"/>
    <cellStyle name="Normal" xfId="0" builtinId="0"/>
    <cellStyle name="Normal 11 131" xfId="14" xr:uid="{3C9DF131-0115-46EE-8DEC-82A527B60DD8}"/>
    <cellStyle name="Normal 11 19 3 2 2 2" xfId="10" xr:uid="{939744E4-B4A7-4C0D-944D-BA9083BD6FCA}"/>
    <cellStyle name="Normal 11 19 3 2 3" xfId="6" xr:uid="{1CF37ECF-0FCA-479F-AB8B-CB2F4C03C834}"/>
    <cellStyle name="Normal 11 26 108" xfId="15" xr:uid="{F33A64A3-2AEC-4DB1-B3B3-F353EC8AF284}"/>
    <cellStyle name="Normal 11 26 28 2 2 2" xfId="9" xr:uid="{F07F1A2F-A311-4C61-9272-50E84F832174}"/>
    <cellStyle name="Normal 11 26 28 2 3" xfId="5" xr:uid="{1B74E7AB-3635-4FBD-9CC7-E81880A9DC6E}"/>
    <cellStyle name="Normal 12 10 4" xfId="13" xr:uid="{253C921D-B0A2-4D65-A205-61A538AA82EC}"/>
    <cellStyle name="Normal 2" xfId="2" xr:uid="{25D50937-93F9-4DC6-AB13-10643B6440A8}"/>
    <cellStyle name="Normal 3" xfId="4" xr:uid="{A416059C-990A-4AFF-AB02-727914DCB8B3}"/>
    <cellStyle name="Pourcentage" xfId="1" builtinId="5"/>
    <cellStyle name="Pourcentage 2" xfId="16" xr:uid="{E498418C-A2DE-4568-99A5-319ED581CAC6}"/>
    <cellStyle name="Pourcentage 4 19 2 2 2 2 2" xfId="12" xr:uid="{C8B7A7C8-1A58-490E-9A91-A70593B94C9F}"/>
    <cellStyle name="Pourcentage 4 19 2 2 2 3" xfId="8" xr:uid="{699857AC-7B94-4CA7-8831-B762C3C26004}"/>
  </cellStyles>
  <dxfs count="22">
    <dxf>
      <fill>
        <patternFill>
          <bgColor theme="9" tint="0.59996337778862885"/>
        </patternFill>
      </fill>
    </dxf>
    <dxf>
      <fill>
        <patternFill>
          <bgColor theme="6" tint="0.39994506668294322"/>
        </patternFill>
      </fill>
    </dxf>
    <dxf>
      <fill>
        <patternFill>
          <bgColor theme="9" tint="0.59996337778862885"/>
        </patternFill>
      </fill>
    </dxf>
    <dxf>
      <fill>
        <patternFill>
          <bgColor theme="6" tint="0.39994506668294322"/>
        </patternFill>
      </fill>
    </dxf>
    <dxf>
      <fill>
        <patternFill>
          <bgColor theme="9" tint="0.59996337778862885"/>
        </patternFill>
      </fill>
    </dxf>
    <dxf>
      <fill>
        <patternFill>
          <bgColor theme="6" tint="0.39994506668294322"/>
        </patternFill>
      </fill>
    </dxf>
    <dxf>
      <fill>
        <patternFill>
          <bgColor theme="9" tint="0.59996337778862885"/>
        </patternFill>
      </fill>
    </dxf>
    <dxf>
      <fill>
        <patternFill>
          <bgColor theme="6" tint="0.39994506668294322"/>
        </patternFill>
      </fill>
    </dxf>
    <dxf>
      <fill>
        <patternFill>
          <bgColor theme="9" tint="0.59996337778862885"/>
        </patternFill>
      </fill>
    </dxf>
    <dxf>
      <fill>
        <patternFill>
          <bgColor theme="6" tint="0.39994506668294322"/>
        </patternFill>
      </fill>
    </dxf>
    <dxf>
      <fill>
        <patternFill>
          <bgColor theme="9" tint="0.59996337778862885"/>
        </patternFill>
      </fill>
    </dxf>
    <dxf>
      <fill>
        <patternFill>
          <bgColor theme="6" tint="0.39994506668294322"/>
        </patternFill>
      </fill>
    </dxf>
    <dxf>
      <fill>
        <patternFill>
          <bgColor theme="9" tint="0.59996337778862885"/>
        </patternFill>
      </fill>
    </dxf>
    <dxf>
      <fill>
        <patternFill>
          <bgColor theme="6" tint="0.39994506668294322"/>
        </patternFill>
      </fill>
    </dxf>
    <dxf>
      <fill>
        <patternFill>
          <bgColor theme="9" tint="0.59996337778862885"/>
        </patternFill>
      </fill>
    </dxf>
    <dxf>
      <fill>
        <patternFill>
          <bgColor theme="6" tint="0.39994506668294322"/>
        </patternFill>
      </fill>
    </dxf>
    <dxf>
      <fill>
        <patternFill>
          <bgColor theme="9" tint="0.59996337778862885"/>
        </patternFill>
      </fill>
    </dxf>
    <dxf>
      <fill>
        <patternFill>
          <bgColor theme="6" tint="0.39994506668294322"/>
        </patternFill>
      </fill>
    </dxf>
    <dxf>
      <fill>
        <patternFill>
          <bgColor theme="9" tint="0.59996337778862885"/>
        </patternFill>
      </fill>
    </dxf>
    <dxf>
      <fill>
        <patternFill>
          <bgColor theme="6" tint="0.39994506668294322"/>
        </patternFill>
      </fill>
    </dxf>
    <dxf>
      <fill>
        <patternFill>
          <bgColor theme="9" tint="0.59996337778862885"/>
        </patternFill>
      </fill>
    </dxf>
    <dxf>
      <fill>
        <patternFill>
          <bgColor theme="6"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calcChain" Target="calcChain.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2.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25.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28.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3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34.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37.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40.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578947368421055"/>
          <c:h val="0.74022011197098203"/>
        </c:manualLayout>
      </c:layout>
      <c:lineChart>
        <c:grouping val="standard"/>
        <c:varyColors val="0"/>
        <c:ser>
          <c:idx val="1"/>
          <c:order val="0"/>
          <c:tx>
            <c:strRef>
              <c:f>[1]NSA_INDICES!$E$134</c:f>
              <c:strCache>
                <c:ptCount val="1"/>
                <c:pt idx="0">
                  <c:v>TOTAL SOINS DE VILLE </c:v>
                </c:pt>
              </c:strCache>
            </c:strRef>
          </c:tx>
          <c:spPr>
            <a:ln w="12700">
              <a:solidFill>
                <a:srgbClr val="FF00FF"/>
              </a:solidFill>
              <a:prstDash val="solid"/>
            </a:ln>
          </c:spPr>
          <c:marker>
            <c:symbol val="diamond"/>
            <c:size val="4"/>
            <c:spPr>
              <a:solidFill>
                <a:srgbClr val="FF00FF"/>
              </a:solidFill>
              <a:ln>
                <a:solidFill>
                  <a:srgbClr val="FF00FF"/>
                </a:solidFill>
                <a:prstDash val="solid"/>
              </a:ln>
            </c:spPr>
          </c:marker>
          <c:cat>
            <c:numRef>
              <c:f>[1]NSA_INDICES!$BZ$3:$DV$3</c:f>
              <c:numCache>
                <c:formatCode>General</c:formatCode>
                <c:ptCount val="49"/>
                <c:pt idx="0">
                  <c:v>44743</c:v>
                </c:pt>
                <c:pt idx="1">
                  <c:v>44774</c:v>
                </c:pt>
                <c:pt idx="2">
                  <c:v>44805</c:v>
                </c:pt>
                <c:pt idx="3">
                  <c:v>44835</c:v>
                </c:pt>
                <c:pt idx="4">
                  <c:v>44866</c:v>
                </c:pt>
                <c:pt idx="5">
                  <c:v>44896</c:v>
                </c:pt>
                <c:pt idx="6">
                  <c:v>44927</c:v>
                </c:pt>
                <c:pt idx="7">
                  <c:v>44958</c:v>
                </c:pt>
                <c:pt idx="8">
                  <c:v>44986</c:v>
                </c:pt>
                <c:pt idx="9">
                  <c:v>45017</c:v>
                </c:pt>
                <c:pt idx="10">
                  <c:v>45047</c:v>
                </c:pt>
                <c:pt idx="11">
                  <c:v>45078</c:v>
                </c:pt>
                <c:pt idx="12">
                  <c:v>45108</c:v>
                </c:pt>
                <c:pt idx="13">
                  <c:v>45139</c:v>
                </c:pt>
                <c:pt idx="14">
                  <c:v>45170</c:v>
                </c:pt>
                <c:pt idx="15">
                  <c:v>45200</c:v>
                </c:pt>
                <c:pt idx="16">
                  <c:v>45231</c:v>
                </c:pt>
                <c:pt idx="17">
                  <c:v>45261</c:v>
                </c:pt>
                <c:pt idx="18">
                  <c:v>45292</c:v>
                </c:pt>
                <c:pt idx="19">
                  <c:v>45323</c:v>
                </c:pt>
                <c:pt idx="20">
                  <c:v>45352</c:v>
                </c:pt>
                <c:pt idx="21">
                  <c:v>45383</c:v>
                </c:pt>
                <c:pt idx="22">
                  <c:v>45413</c:v>
                </c:pt>
                <c:pt idx="23">
                  <c:v>45444</c:v>
                </c:pt>
                <c:pt idx="24">
                  <c:v>45474</c:v>
                </c:pt>
                <c:pt idx="25">
                  <c:v>45505</c:v>
                </c:pt>
                <c:pt idx="26">
                  <c:v>45536</c:v>
                </c:pt>
                <c:pt idx="27">
                  <c:v>45566</c:v>
                </c:pt>
                <c:pt idx="28">
                  <c:v>45597</c:v>
                </c:pt>
                <c:pt idx="29">
                  <c:v>45627</c:v>
                </c:pt>
                <c:pt idx="30">
                  <c:v>45658</c:v>
                </c:pt>
                <c:pt idx="31">
                  <c:v>45689</c:v>
                </c:pt>
                <c:pt idx="32">
                  <c:v>45717</c:v>
                </c:pt>
                <c:pt idx="33">
                  <c:v>45748</c:v>
                </c:pt>
                <c:pt idx="34">
                  <c:v>45778</c:v>
                </c:pt>
                <c:pt idx="35">
                  <c:v>45809</c:v>
                </c:pt>
                <c:pt idx="36">
                  <c:v>45839</c:v>
                </c:pt>
                <c:pt idx="37">
                  <c:v>45870</c:v>
                </c:pt>
                <c:pt idx="38">
                  <c:v>45901</c:v>
                </c:pt>
                <c:pt idx="39">
                  <c:v>45931</c:v>
                </c:pt>
                <c:pt idx="40">
                  <c:v>45962</c:v>
                </c:pt>
                <c:pt idx="41">
                  <c:v>45992</c:v>
                </c:pt>
                <c:pt idx="42">
                  <c:v>46023</c:v>
                </c:pt>
                <c:pt idx="43">
                  <c:v>46054</c:v>
                </c:pt>
                <c:pt idx="44">
                  <c:v>46082</c:v>
                </c:pt>
                <c:pt idx="45">
                  <c:v>46113</c:v>
                </c:pt>
                <c:pt idx="46">
                  <c:v>46143</c:v>
                </c:pt>
                <c:pt idx="47">
                  <c:v>46174</c:v>
                </c:pt>
                <c:pt idx="48">
                  <c:v>46204</c:v>
                </c:pt>
              </c:numCache>
            </c:numRef>
          </c:cat>
          <c:val>
            <c:numRef>
              <c:f>[1]NSA_INDICES!$BZ$134:$DV$134</c:f>
              <c:numCache>
                <c:formatCode>General</c:formatCode>
                <c:ptCount val="49"/>
                <c:pt idx="0">
                  <c:v>95.301692551311461</c:v>
                </c:pt>
                <c:pt idx="1">
                  <c:v>97.396271118498362</c:v>
                </c:pt>
                <c:pt idx="2">
                  <c:v>94.660207794036722</c:v>
                </c:pt>
                <c:pt idx="3">
                  <c:v>95.264655663982012</c:v>
                </c:pt>
                <c:pt idx="4">
                  <c:v>93.960826841360628</c:v>
                </c:pt>
                <c:pt idx="5">
                  <c:v>92.138208931110441</c:v>
                </c:pt>
                <c:pt idx="6">
                  <c:v>95.148194110927079</c:v>
                </c:pt>
                <c:pt idx="7">
                  <c:v>92.841639691976042</c:v>
                </c:pt>
                <c:pt idx="8">
                  <c:v>93.840146658848084</c:v>
                </c:pt>
                <c:pt idx="9">
                  <c:v>91.441424385381026</c:v>
                </c:pt>
                <c:pt idx="10">
                  <c:v>94.652679992049656</c:v>
                </c:pt>
                <c:pt idx="11">
                  <c:v>95.44614341379291</c:v>
                </c:pt>
                <c:pt idx="12">
                  <c:v>94.144847036580401</c:v>
                </c:pt>
                <c:pt idx="13">
                  <c:v>92.25365419632773</c:v>
                </c:pt>
                <c:pt idx="14">
                  <c:v>92.832764115437612</c:v>
                </c:pt>
                <c:pt idx="15">
                  <c:v>95.000449614405042</c:v>
                </c:pt>
                <c:pt idx="16">
                  <c:v>92.043330563298525</c:v>
                </c:pt>
                <c:pt idx="17">
                  <c:v>98.042833092594634</c:v>
                </c:pt>
                <c:pt idx="18">
                  <c:v>92.743253807858878</c:v>
                </c:pt>
                <c:pt idx="19">
                  <c:v>93.968294421015898</c:v>
                </c:pt>
                <c:pt idx="20">
                  <c:v>91.710386272090119</c:v>
                </c:pt>
                <c:pt idx="21">
                  <c:v>93.445624773889705</c:v>
                </c:pt>
                <c:pt idx="22">
                  <c:v>95.909905088196439</c:v>
                </c:pt>
                <c:pt idx="23">
                  <c:v>90.551566924298584</c:v>
                </c:pt>
                <c:pt idx="24">
                  <c:v>93.00228340352939</c:v>
                </c:pt>
                <c:pt idx="25">
                  <c:v>92.790717845460676</c:v>
                </c:pt>
                <c:pt idx="26">
                  <c:v>93.767790246938304</c:v>
                </c:pt>
                <c:pt idx="27">
                  <c:v>90.530494297813107</c:v>
                </c:pt>
                <c:pt idx="28">
                  <c:v>93.99136865993097</c:v>
                </c:pt>
                <c:pt idx="29">
                  <c:v>94.933003849690053</c:v>
                </c:pt>
                <c:pt idx="30">
                  <c:v>93.818187288159081</c:v>
                </c:pt>
                <c:pt idx="31">
                  <c:v>93.418895003060726</c:v>
                </c:pt>
                <c:pt idx="32">
                  <c:v>93.802213507265009</c:v>
                </c:pt>
                <c:pt idx="33">
                  <c:v>89.30875499767582</c:v>
                </c:pt>
                <c:pt idx="34">
                  <c:v>99.893434026879248</c:v>
                </c:pt>
                <c:pt idx="35">
                  <c:v>95.782534446621241</c:v>
                </c:pt>
                <c:pt idx="36">
                  <c:v>94.21287559114306</c:v>
                </c:pt>
                <c:pt idx="37">
                  <c:v>93.048361566968055</c:v>
                </c:pt>
                <c:pt idx="38">
                  <c:v>94.476081674243829</c:v>
                </c:pt>
                <c:pt idx="39">
                  <c:v>94.649370091945002</c:v>
                </c:pt>
                <c:pt idx="40">
                  <c:v>92.517202473090222</c:v>
                </c:pt>
                <c:pt idx="41">
                  <c:v>94.708511156206811</c:v>
                </c:pt>
                <c:pt idx="42">
                  <c:v>90.071613078725832</c:v>
                </c:pt>
                <c:pt idx="43">
                  <c:v>93.32651748844286</c:v>
                </c:pt>
                <c:pt idx="44">
                  <c:v>95.486263464534886</c:v>
                </c:pt>
                <c:pt idx="45">
                  <c:v>92.652891278130454</c:v>
                </c:pt>
                <c:pt idx="46">
                  <c:v>90.257131978057217</c:v>
                </c:pt>
                <c:pt idx="47">
                  <c:v>91.934608088984476</c:v>
                </c:pt>
                <c:pt idx="48">
                  <c:v>92.838534761409406</c:v>
                </c:pt>
              </c:numCache>
            </c:numRef>
          </c:val>
          <c:smooth val="0"/>
          <c:extLst>
            <c:ext xmlns:c16="http://schemas.microsoft.com/office/drawing/2014/chart" uri="{C3380CC4-5D6E-409C-BE32-E72D297353CC}">
              <c16:uniqueId val="{00000000-A717-4D8A-BC4B-8808F0B0046C}"/>
            </c:ext>
          </c:extLst>
        </c:ser>
        <c:dLbls>
          <c:showLegendKey val="0"/>
          <c:showVal val="0"/>
          <c:showCatName val="0"/>
          <c:showSerName val="0"/>
          <c:showPercent val="0"/>
          <c:showBubbleSize val="0"/>
        </c:dLbls>
        <c:marker val="1"/>
        <c:smooth val="0"/>
        <c:axId val="479857256"/>
        <c:axId val="479857648"/>
      </c:lineChart>
      <c:dateAx>
        <c:axId val="479857256"/>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txPr>
          <a:bodyPr rot="0" vert="horz"/>
          <a:lstStyle/>
          <a:p>
            <a:pPr>
              <a:defRPr sz="700" b="0" i="0" u="none" strike="noStrike" baseline="0">
                <a:solidFill>
                  <a:srgbClr val="000000"/>
                </a:solidFill>
                <a:latin typeface="Arial"/>
                <a:ea typeface="Arial"/>
                <a:cs typeface="Arial"/>
              </a:defRPr>
            </a:pPr>
            <a:endParaRPr lang="fr-FR"/>
          </a:p>
        </c:txPr>
        <c:crossAx val="479857648"/>
        <c:crosses val="autoZero"/>
        <c:auto val="0"/>
        <c:lblOffset val="100"/>
        <c:baseTimeUnit val="months"/>
        <c:majorUnit val="6"/>
        <c:majorTimeUnit val="months"/>
        <c:minorUnit val="1"/>
        <c:minorTimeUnit val="months"/>
      </c:dateAx>
      <c:valAx>
        <c:axId val="479857648"/>
        <c:scaling>
          <c:orientation val="minMax"/>
          <c:max val="105"/>
          <c:min val="85"/>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9857256"/>
        <c:crosses val="autoZero"/>
        <c:crossBetween val="midCat"/>
        <c:majorUnit val="5"/>
      </c:valAx>
      <c:spPr>
        <a:solidFill>
          <a:srgbClr val="FFFFFF"/>
        </a:solidFill>
        <a:ln w="12700">
          <a:solidFill>
            <a:srgbClr val="808080"/>
          </a:solidFill>
          <a:prstDash val="solid"/>
        </a:ln>
      </c:spPr>
    </c:plotArea>
    <c:legend>
      <c:legendPos val="r"/>
      <c:layout>
        <c:manualLayout>
          <c:xMode val="edge"/>
          <c:yMode val="edge"/>
          <c:x val="8.0283611111111111E-2"/>
          <c:y val="0.90686717808342632"/>
          <c:w val="0.78024277777777773"/>
          <c:h val="7.84315050747411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850393704" l="0" r="0" t="0.98425196850393704" header="0.51181102362204722" footer="0.51181102362204722"/>
    <c:pageSetup paperSize="9" orientation="landscape"/>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32157091474677"/>
          <c:h val="0.73858628186498143"/>
        </c:manualLayout>
      </c:layout>
      <c:lineChart>
        <c:grouping val="standard"/>
        <c:varyColors val="0"/>
        <c:ser>
          <c:idx val="1"/>
          <c:order val="0"/>
          <c:tx>
            <c:strRef>
              <c:f>[1]RA_INDICES!$E$83</c:f>
              <c:strCache>
                <c:ptCount val="1"/>
                <c:pt idx="0">
                  <c:v>TOTAL Laboratoires</c:v>
                </c:pt>
              </c:strCache>
            </c:strRef>
          </c:tx>
          <c:spPr>
            <a:ln w="12700">
              <a:solidFill>
                <a:srgbClr val="FF00FF"/>
              </a:solidFill>
              <a:prstDash val="solid"/>
            </a:ln>
          </c:spPr>
          <c:marker>
            <c:symbol val="diamond"/>
            <c:size val="4"/>
            <c:spPr>
              <a:solidFill>
                <a:srgbClr val="FF00FF"/>
              </a:solidFill>
              <a:ln>
                <a:solidFill>
                  <a:srgbClr val="FF00FF"/>
                </a:solidFill>
                <a:prstDash val="solid"/>
              </a:ln>
            </c:spPr>
          </c:marker>
          <c:cat>
            <c:numRef>
              <c:f>[1]RA_INDICES!$BZ$3:$DV$3</c:f>
              <c:numCache>
                <c:formatCode>General</c:formatCode>
                <c:ptCount val="49"/>
                <c:pt idx="0">
                  <c:v>44743</c:v>
                </c:pt>
                <c:pt idx="1">
                  <c:v>44774</c:v>
                </c:pt>
                <c:pt idx="2">
                  <c:v>44805</c:v>
                </c:pt>
                <c:pt idx="3">
                  <c:v>44835</c:v>
                </c:pt>
                <c:pt idx="4">
                  <c:v>44866</c:v>
                </c:pt>
                <c:pt idx="5">
                  <c:v>44896</c:v>
                </c:pt>
                <c:pt idx="6">
                  <c:v>44927</c:v>
                </c:pt>
                <c:pt idx="7">
                  <c:v>44958</c:v>
                </c:pt>
                <c:pt idx="8">
                  <c:v>44986</c:v>
                </c:pt>
                <c:pt idx="9">
                  <c:v>45017</c:v>
                </c:pt>
                <c:pt idx="10">
                  <c:v>45047</c:v>
                </c:pt>
                <c:pt idx="11">
                  <c:v>45078</c:v>
                </c:pt>
                <c:pt idx="12">
                  <c:v>45108</c:v>
                </c:pt>
                <c:pt idx="13">
                  <c:v>45139</c:v>
                </c:pt>
                <c:pt idx="14">
                  <c:v>45170</c:v>
                </c:pt>
                <c:pt idx="15">
                  <c:v>45200</c:v>
                </c:pt>
                <c:pt idx="16">
                  <c:v>45231</c:v>
                </c:pt>
                <c:pt idx="17">
                  <c:v>45261</c:v>
                </c:pt>
                <c:pt idx="18">
                  <c:v>45292</c:v>
                </c:pt>
                <c:pt idx="19">
                  <c:v>45323</c:v>
                </c:pt>
                <c:pt idx="20">
                  <c:v>45352</c:v>
                </c:pt>
                <c:pt idx="21">
                  <c:v>45383</c:v>
                </c:pt>
                <c:pt idx="22">
                  <c:v>45413</c:v>
                </c:pt>
                <c:pt idx="23">
                  <c:v>45444</c:v>
                </c:pt>
                <c:pt idx="24">
                  <c:v>45474</c:v>
                </c:pt>
                <c:pt idx="25">
                  <c:v>45505</c:v>
                </c:pt>
                <c:pt idx="26">
                  <c:v>45536</c:v>
                </c:pt>
                <c:pt idx="27">
                  <c:v>45566</c:v>
                </c:pt>
                <c:pt idx="28">
                  <c:v>45597</c:v>
                </c:pt>
                <c:pt idx="29">
                  <c:v>45627</c:v>
                </c:pt>
                <c:pt idx="30">
                  <c:v>45658</c:v>
                </c:pt>
                <c:pt idx="31">
                  <c:v>45689</c:v>
                </c:pt>
                <c:pt idx="32">
                  <c:v>45717</c:v>
                </c:pt>
                <c:pt idx="33">
                  <c:v>45748</c:v>
                </c:pt>
                <c:pt idx="34">
                  <c:v>45778</c:v>
                </c:pt>
                <c:pt idx="35">
                  <c:v>45809</c:v>
                </c:pt>
                <c:pt idx="36">
                  <c:v>45839</c:v>
                </c:pt>
                <c:pt idx="37">
                  <c:v>45870</c:v>
                </c:pt>
                <c:pt idx="38">
                  <c:v>45901</c:v>
                </c:pt>
                <c:pt idx="39">
                  <c:v>45931</c:v>
                </c:pt>
                <c:pt idx="40">
                  <c:v>45962</c:v>
                </c:pt>
                <c:pt idx="41">
                  <c:v>45992</c:v>
                </c:pt>
                <c:pt idx="42">
                  <c:v>46023</c:v>
                </c:pt>
                <c:pt idx="43">
                  <c:v>46054</c:v>
                </c:pt>
                <c:pt idx="44">
                  <c:v>46082</c:v>
                </c:pt>
                <c:pt idx="45">
                  <c:v>46113</c:v>
                </c:pt>
                <c:pt idx="46">
                  <c:v>46143</c:v>
                </c:pt>
                <c:pt idx="47">
                  <c:v>46174</c:v>
                </c:pt>
                <c:pt idx="48">
                  <c:v>46204</c:v>
                </c:pt>
              </c:numCache>
            </c:numRef>
          </c:cat>
          <c:val>
            <c:numRef>
              <c:f>[1]RA_INDICES!$BZ$83:$DV$83</c:f>
              <c:numCache>
                <c:formatCode>General</c:formatCode>
                <c:ptCount val="49"/>
                <c:pt idx="0">
                  <c:v>121.77909297473644</c:v>
                </c:pt>
                <c:pt idx="1">
                  <c:v>113.09951563172105</c:v>
                </c:pt>
                <c:pt idx="2">
                  <c:v>102.65037374514252</c:v>
                </c:pt>
                <c:pt idx="3">
                  <c:v>108.16588115619818</c:v>
                </c:pt>
                <c:pt idx="4">
                  <c:v>99.914471725617091</c:v>
                </c:pt>
                <c:pt idx="5">
                  <c:v>98.153707850998416</c:v>
                </c:pt>
                <c:pt idx="6">
                  <c:v>98.201414289695649</c:v>
                </c:pt>
                <c:pt idx="7">
                  <c:v>92.543375965407108</c:v>
                </c:pt>
                <c:pt idx="8">
                  <c:v>91.162246331569932</c:v>
                </c:pt>
                <c:pt idx="9">
                  <c:v>87.499146592440184</c:v>
                </c:pt>
                <c:pt idx="10">
                  <c:v>87.314539440569575</c:v>
                </c:pt>
                <c:pt idx="11">
                  <c:v>88.417062503069303</c:v>
                </c:pt>
                <c:pt idx="12">
                  <c:v>86.193021638527782</c:v>
                </c:pt>
                <c:pt idx="13">
                  <c:v>87.700082111037119</c:v>
                </c:pt>
                <c:pt idx="14">
                  <c:v>86.807726140253862</c:v>
                </c:pt>
                <c:pt idx="15">
                  <c:v>87.464287183115474</c:v>
                </c:pt>
                <c:pt idx="16">
                  <c:v>84.38303720636317</c:v>
                </c:pt>
                <c:pt idx="17">
                  <c:v>85.516287845842712</c:v>
                </c:pt>
                <c:pt idx="18">
                  <c:v>84.910492664259223</c:v>
                </c:pt>
                <c:pt idx="19">
                  <c:v>84.811761086903587</c:v>
                </c:pt>
                <c:pt idx="20">
                  <c:v>80.988848442072239</c:v>
                </c:pt>
                <c:pt idx="21">
                  <c:v>82.448951758576598</c:v>
                </c:pt>
                <c:pt idx="22">
                  <c:v>81.756950282969058</c:v>
                </c:pt>
                <c:pt idx="23">
                  <c:v>79.040857842422113</c:v>
                </c:pt>
                <c:pt idx="24">
                  <c:v>80.237954555913859</c:v>
                </c:pt>
                <c:pt idx="25">
                  <c:v>75.724290470518525</c:v>
                </c:pt>
                <c:pt idx="26">
                  <c:v>74.330285174504667</c:v>
                </c:pt>
                <c:pt idx="27">
                  <c:v>72.134489578015888</c:v>
                </c:pt>
                <c:pt idx="28">
                  <c:v>77.006711684227795</c:v>
                </c:pt>
                <c:pt idx="29">
                  <c:v>73.078120055748201</c:v>
                </c:pt>
                <c:pt idx="30">
                  <c:v>71.334957987229046</c:v>
                </c:pt>
                <c:pt idx="31">
                  <c:v>71.906563027922019</c:v>
                </c:pt>
                <c:pt idx="32">
                  <c:v>70.882020217028014</c:v>
                </c:pt>
                <c:pt idx="33">
                  <c:v>68.462348986924141</c:v>
                </c:pt>
                <c:pt idx="34">
                  <c:v>81.840087258797084</c:v>
                </c:pt>
                <c:pt idx="35">
                  <c:v>77.266072220619762</c:v>
                </c:pt>
                <c:pt idx="36">
                  <c:v>75.425439467475982</c:v>
                </c:pt>
                <c:pt idx="37">
                  <c:v>74.323457061059059</c:v>
                </c:pt>
                <c:pt idx="38">
                  <c:v>77.218055930297297</c:v>
                </c:pt>
                <c:pt idx="39">
                  <c:v>75.088636310156005</c:v>
                </c:pt>
                <c:pt idx="40">
                  <c:v>75.078788644590162</c:v>
                </c:pt>
                <c:pt idx="41">
                  <c:v>74.812021375275918</c:v>
                </c:pt>
                <c:pt idx="42">
                  <c:v>70.157722484085966</c:v>
                </c:pt>
                <c:pt idx="43">
                  <c:v>72.385253994889894</c:v>
                </c:pt>
                <c:pt idx="44">
                  <c:v>76.922412884427388</c:v>
                </c:pt>
                <c:pt idx="45">
                  <c:v>73.581417507252894</c:v>
                </c:pt>
                <c:pt idx="46">
                  <c:v>74.527686355308859</c:v>
                </c:pt>
                <c:pt idx="47">
                  <c:v>76.524818400209568</c:v>
                </c:pt>
                <c:pt idx="48">
                  <c:v>77.200511497958487</c:v>
                </c:pt>
              </c:numCache>
            </c:numRef>
          </c:val>
          <c:smooth val="0"/>
          <c:extLst>
            <c:ext xmlns:c16="http://schemas.microsoft.com/office/drawing/2014/chart" uri="{C3380CC4-5D6E-409C-BE32-E72D297353CC}">
              <c16:uniqueId val="{00000000-D90F-4D83-B637-F0290DB6CC02}"/>
            </c:ext>
          </c:extLst>
        </c:ser>
        <c:dLbls>
          <c:showLegendKey val="0"/>
          <c:showVal val="0"/>
          <c:showCatName val="0"/>
          <c:showSerName val="0"/>
          <c:showPercent val="0"/>
          <c:showBubbleSize val="0"/>
        </c:dLbls>
        <c:marker val="1"/>
        <c:smooth val="0"/>
        <c:axId val="479869800"/>
        <c:axId val="479867448"/>
      </c:lineChart>
      <c:dateAx>
        <c:axId val="479869800"/>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txPr>
          <a:bodyPr rot="0" vert="horz"/>
          <a:lstStyle/>
          <a:p>
            <a:pPr>
              <a:defRPr sz="700" b="0" i="0" u="none" strike="noStrike" baseline="0">
                <a:solidFill>
                  <a:srgbClr val="000000"/>
                </a:solidFill>
                <a:latin typeface="Arial"/>
                <a:ea typeface="Arial"/>
                <a:cs typeface="Arial"/>
              </a:defRPr>
            </a:pPr>
            <a:endParaRPr lang="fr-FR"/>
          </a:p>
        </c:txPr>
        <c:crossAx val="479867448"/>
        <c:crosses val="autoZero"/>
        <c:auto val="0"/>
        <c:lblOffset val="100"/>
        <c:baseTimeUnit val="months"/>
        <c:majorUnit val="6"/>
        <c:majorTimeUnit val="months"/>
        <c:minorUnit val="1"/>
        <c:minorTimeUnit val="months"/>
      </c:dateAx>
      <c:valAx>
        <c:axId val="479867448"/>
        <c:scaling>
          <c:orientation val="minMax"/>
          <c:max val="130"/>
          <c:min val="65"/>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9869800"/>
        <c:crossesAt val="41061"/>
        <c:crossBetween val="midCat"/>
        <c:majorUnit val="5"/>
      </c:valAx>
      <c:spPr>
        <a:solidFill>
          <a:srgbClr val="FFFFFF"/>
        </a:solidFill>
        <a:ln w="12700">
          <a:solidFill>
            <a:srgbClr val="808080"/>
          </a:solidFill>
          <a:prstDash val="solid"/>
        </a:ln>
      </c:spPr>
    </c:plotArea>
    <c:legend>
      <c:legendPos val="r"/>
      <c:layout>
        <c:manualLayout>
          <c:xMode val="edge"/>
          <c:yMode val="edge"/>
          <c:x val="0.1710525073254732"/>
          <c:y val="0.90196523717797072"/>
          <c:w val="0.70526323098501575"/>
          <c:h val="8.3333896567650112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578947368421055"/>
          <c:h val="0.74022011197098203"/>
        </c:manualLayout>
      </c:layout>
      <c:lineChart>
        <c:grouping val="standard"/>
        <c:varyColors val="0"/>
        <c:ser>
          <c:idx val="1"/>
          <c:order val="0"/>
          <c:tx>
            <c:strRef>
              <c:f>[1]NSA_INDICES!$E$83</c:f>
              <c:strCache>
                <c:ptCount val="1"/>
                <c:pt idx="0">
                  <c:v>TOTAL Laboratoires</c:v>
                </c:pt>
              </c:strCache>
            </c:strRef>
          </c:tx>
          <c:spPr>
            <a:ln w="12700">
              <a:solidFill>
                <a:srgbClr val="FF00FF"/>
              </a:solidFill>
              <a:prstDash val="solid"/>
            </a:ln>
          </c:spPr>
          <c:marker>
            <c:symbol val="diamond"/>
            <c:size val="4"/>
            <c:spPr>
              <a:solidFill>
                <a:srgbClr val="FF00FF"/>
              </a:solidFill>
              <a:ln>
                <a:solidFill>
                  <a:srgbClr val="FF00FF"/>
                </a:solidFill>
                <a:prstDash val="solid"/>
              </a:ln>
            </c:spPr>
          </c:marker>
          <c:cat>
            <c:numRef>
              <c:f>[1]NSA_INDICES!$BZ$3:$DV$3</c:f>
              <c:numCache>
                <c:formatCode>General</c:formatCode>
                <c:ptCount val="49"/>
                <c:pt idx="0">
                  <c:v>44743</c:v>
                </c:pt>
                <c:pt idx="1">
                  <c:v>44774</c:v>
                </c:pt>
                <c:pt idx="2">
                  <c:v>44805</c:v>
                </c:pt>
                <c:pt idx="3">
                  <c:v>44835</c:v>
                </c:pt>
                <c:pt idx="4">
                  <c:v>44866</c:v>
                </c:pt>
                <c:pt idx="5">
                  <c:v>44896</c:v>
                </c:pt>
                <c:pt idx="6">
                  <c:v>44927</c:v>
                </c:pt>
                <c:pt idx="7">
                  <c:v>44958</c:v>
                </c:pt>
                <c:pt idx="8">
                  <c:v>44986</c:v>
                </c:pt>
                <c:pt idx="9">
                  <c:v>45017</c:v>
                </c:pt>
                <c:pt idx="10">
                  <c:v>45047</c:v>
                </c:pt>
                <c:pt idx="11">
                  <c:v>45078</c:v>
                </c:pt>
                <c:pt idx="12">
                  <c:v>45108</c:v>
                </c:pt>
                <c:pt idx="13">
                  <c:v>45139</c:v>
                </c:pt>
                <c:pt idx="14">
                  <c:v>45170</c:v>
                </c:pt>
                <c:pt idx="15">
                  <c:v>45200</c:v>
                </c:pt>
                <c:pt idx="16">
                  <c:v>45231</c:v>
                </c:pt>
                <c:pt idx="17">
                  <c:v>45261</c:v>
                </c:pt>
                <c:pt idx="18">
                  <c:v>45292</c:v>
                </c:pt>
                <c:pt idx="19">
                  <c:v>45323</c:v>
                </c:pt>
                <c:pt idx="20">
                  <c:v>45352</c:v>
                </c:pt>
                <c:pt idx="21">
                  <c:v>45383</c:v>
                </c:pt>
                <c:pt idx="22">
                  <c:v>45413</c:v>
                </c:pt>
                <c:pt idx="23">
                  <c:v>45444</c:v>
                </c:pt>
                <c:pt idx="24">
                  <c:v>45474</c:v>
                </c:pt>
                <c:pt idx="25">
                  <c:v>45505</c:v>
                </c:pt>
                <c:pt idx="26">
                  <c:v>45536</c:v>
                </c:pt>
                <c:pt idx="27">
                  <c:v>45566</c:v>
                </c:pt>
                <c:pt idx="28">
                  <c:v>45597</c:v>
                </c:pt>
                <c:pt idx="29">
                  <c:v>45627</c:v>
                </c:pt>
                <c:pt idx="30">
                  <c:v>45658</c:v>
                </c:pt>
                <c:pt idx="31">
                  <c:v>45689</c:v>
                </c:pt>
                <c:pt idx="32">
                  <c:v>45717</c:v>
                </c:pt>
                <c:pt idx="33">
                  <c:v>45748</c:v>
                </c:pt>
                <c:pt idx="34">
                  <c:v>45778</c:v>
                </c:pt>
                <c:pt idx="35">
                  <c:v>45809</c:v>
                </c:pt>
                <c:pt idx="36">
                  <c:v>45839</c:v>
                </c:pt>
                <c:pt idx="37">
                  <c:v>45870</c:v>
                </c:pt>
                <c:pt idx="38">
                  <c:v>45901</c:v>
                </c:pt>
                <c:pt idx="39">
                  <c:v>45931</c:v>
                </c:pt>
                <c:pt idx="40">
                  <c:v>45962</c:v>
                </c:pt>
                <c:pt idx="41">
                  <c:v>45992</c:v>
                </c:pt>
                <c:pt idx="42">
                  <c:v>46023</c:v>
                </c:pt>
                <c:pt idx="43">
                  <c:v>46054</c:v>
                </c:pt>
                <c:pt idx="44">
                  <c:v>46082</c:v>
                </c:pt>
                <c:pt idx="45">
                  <c:v>46113</c:v>
                </c:pt>
                <c:pt idx="46">
                  <c:v>46143</c:v>
                </c:pt>
                <c:pt idx="47">
                  <c:v>46174</c:v>
                </c:pt>
                <c:pt idx="48">
                  <c:v>46204</c:v>
                </c:pt>
              </c:numCache>
            </c:numRef>
          </c:cat>
          <c:val>
            <c:numRef>
              <c:f>[1]NSA_INDICES!$BZ$83:$DV$83</c:f>
              <c:numCache>
                <c:formatCode>General</c:formatCode>
                <c:ptCount val="49"/>
                <c:pt idx="0">
                  <c:v>97.317184758456264</c:v>
                </c:pt>
                <c:pt idx="1">
                  <c:v>90.760444273381793</c:v>
                </c:pt>
                <c:pt idx="2">
                  <c:v>84.188415358088349</c:v>
                </c:pt>
                <c:pt idx="3">
                  <c:v>88.789800551129986</c:v>
                </c:pt>
                <c:pt idx="4">
                  <c:v>81.660314976477636</c:v>
                </c:pt>
                <c:pt idx="5">
                  <c:v>79.896302701847503</c:v>
                </c:pt>
                <c:pt idx="6">
                  <c:v>80.224342996655224</c:v>
                </c:pt>
                <c:pt idx="7">
                  <c:v>76.385280751247279</c:v>
                </c:pt>
                <c:pt idx="8">
                  <c:v>75.610083580138493</c:v>
                </c:pt>
                <c:pt idx="9">
                  <c:v>73.570187406960827</c:v>
                </c:pt>
                <c:pt idx="10">
                  <c:v>72.616141463932919</c:v>
                </c:pt>
                <c:pt idx="11">
                  <c:v>72.917328416383697</c:v>
                </c:pt>
                <c:pt idx="12">
                  <c:v>70.832103371311305</c:v>
                </c:pt>
                <c:pt idx="13">
                  <c:v>71.308483713580131</c:v>
                </c:pt>
                <c:pt idx="14">
                  <c:v>70.626270850185705</c:v>
                </c:pt>
                <c:pt idx="15">
                  <c:v>71.198751340620703</c:v>
                </c:pt>
                <c:pt idx="16">
                  <c:v>68.042746544626638</c:v>
                </c:pt>
                <c:pt idx="17">
                  <c:v>69.039742074008899</c:v>
                </c:pt>
                <c:pt idx="18">
                  <c:v>68.349652041689211</c:v>
                </c:pt>
                <c:pt idx="19">
                  <c:v>68.088525335741295</c:v>
                </c:pt>
                <c:pt idx="20">
                  <c:v>65.168901852017513</c:v>
                </c:pt>
                <c:pt idx="21">
                  <c:v>66.174175097270776</c:v>
                </c:pt>
                <c:pt idx="22">
                  <c:v>65.222382267760125</c:v>
                </c:pt>
                <c:pt idx="23">
                  <c:v>62.446935737547427</c:v>
                </c:pt>
                <c:pt idx="24">
                  <c:v>63.487812866793384</c:v>
                </c:pt>
                <c:pt idx="25">
                  <c:v>59.420029377034545</c:v>
                </c:pt>
                <c:pt idx="26">
                  <c:v>58.371071432834334</c:v>
                </c:pt>
                <c:pt idx="27">
                  <c:v>56.051550096676095</c:v>
                </c:pt>
                <c:pt idx="28">
                  <c:v>59.504553720338279</c:v>
                </c:pt>
                <c:pt idx="29">
                  <c:v>56.501881048770954</c:v>
                </c:pt>
                <c:pt idx="30">
                  <c:v>54.441074042544024</c:v>
                </c:pt>
                <c:pt idx="31">
                  <c:v>54.994581901380322</c:v>
                </c:pt>
                <c:pt idx="32">
                  <c:v>54.434658140121769</c:v>
                </c:pt>
                <c:pt idx="33">
                  <c:v>52.265386258701241</c:v>
                </c:pt>
                <c:pt idx="34">
                  <c:v>62.137074010842937</c:v>
                </c:pt>
                <c:pt idx="35">
                  <c:v>58.316061810804818</c:v>
                </c:pt>
                <c:pt idx="36">
                  <c:v>56.37165548908866</c:v>
                </c:pt>
                <c:pt idx="37">
                  <c:v>54.926095162948229</c:v>
                </c:pt>
                <c:pt idx="38">
                  <c:v>57.605256260775583</c:v>
                </c:pt>
                <c:pt idx="39">
                  <c:v>56.223618278391605</c:v>
                </c:pt>
                <c:pt idx="40">
                  <c:v>56.056286610970687</c:v>
                </c:pt>
                <c:pt idx="41">
                  <c:v>55.317161250281679</c:v>
                </c:pt>
                <c:pt idx="42">
                  <c:v>52.001839913353031</c:v>
                </c:pt>
                <c:pt idx="43">
                  <c:v>53.595785364372198</c:v>
                </c:pt>
                <c:pt idx="44">
                  <c:v>56.539715583254193</c:v>
                </c:pt>
                <c:pt idx="45">
                  <c:v>53.813490732191163</c:v>
                </c:pt>
                <c:pt idx="46">
                  <c:v>55.024139787606394</c:v>
                </c:pt>
                <c:pt idx="47">
                  <c:v>56.313217098834343</c:v>
                </c:pt>
                <c:pt idx="48">
                  <c:v>58.244186704845411</c:v>
                </c:pt>
              </c:numCache>
            </c:numRef>
          </c:val>
          <c:smooth val="0"/>
          <c:extLst>
            <c:ext xmlns:c16="http://schemas.microsoft.com/office/drawing/2014/chart" uri="{C3380CC4-5D6E-409C-BE32-E72D297353CC}">
              <c16:uniqueId val="{00000000-998A-4CEA-9BC3-CFD9C477ADF7}"/>
            </c:ext>
          </c:extLst>
        </c:ser>
        <c:dLbls>
          <c:showLegendKey val="0"/>
          <c:showVal val="0"/>
          <c:showCatName val="0"/>
          <c:showSerName val="0"/>
          <c:showPercent val="0"/>
          <c:showBubbleSize val="0"/>
        </c:dLbls>
        <c:marker val="1"/>
        <c:smooth val="0"/>
        <c:axId val="476255488"/>
        <c:axId val="476256664"/>
      </c:lineChart>
      <c:dateAx>
        <c:axId val="476255488"/>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txPr>
          <a:bodyPr rot="0" vert="horz"/>
          <a:lstStyle/>
          <a:p>
            <a:pPr>
              <a:defRPr sz="700" b="0" i="0" u="none" strike="noStrike" baseline="0">
                <a:solidFill>
                  <a:srgbClr val="000000"/>
                </a:solidFill>
                <a:latin typeface="Arial"/>
                <a:ea typeface="Arial"/>
                <a:cs typeface="Arial"/>
              </a:defRPr>
            </a:pPr>
            <a:endParaRPr lang="fr-FR"/>
          </a:p>
        </c:txPr>
        <c:crossAx val="476256664"/>
        <c:crosses val="autoZero"/>
        <c:auto val="0"/>
        <c:lblOffset val="100"/>
        <c:baseTimeUnit val="months"/>
        <c:majorUnit val="6"/>
        <c:majorTimeUnit val="months"/>
        <c:minorUnit val="1"/>
        <c:minorTimeUnit val="months"/>
      </c:dateAx>
      <c:valAx>
        <c:axId val="476256664"/>
        <c:scaling>
          <c:orientation val="minMax"/>
          <c:max val="100"/>
          <c:min val="50"/>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6255488"/>
        <c:crosses val="autoZero"/>
        <c:crossBetween val="midCat"/>
        <c:majorUnit val="5"/>
      </c:valAx>
      <c:spPr>
        <a:solidFill>
          <a:srgbClr val="FFFFFF"/>
        </a:solidFill>
        <a:ln w="12700">
          <a:solidFill>
            <a:srgbClr val="808080"/>
          </a:solidFill>
          <a:prstDash val="solid"/>
        </a:ln>
      </c:spPr>
    </c:plotArea>
    <c:legend>
      <c:legendPos val="r"/>
      <c:layout>
        <c:manualLayout>
          <c:xMode val="edge"/>
          <c:yMode val="edge"/>
          <c:x val="0.15789470760599369"/>
          <c:y val="0.90686717808342632"/>
          <c:w val="0.70263161549250785"/>
          <c:h val="7.84315050747411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578947368421055"/>
          <c:h val="0.74096808714361351"/>
        </c:manualLayout>
      </c:layout>
      <c:lineChart>
        <c:grouping val="standard"/>
        <c:varyColors val="0"/>
        <c:ser>
          <c:idx val="1"/>
          <c:order val="0"/>
          <c:tx>
            <c:strRef>
              <c:f>[1]SA_INDICES!$E$83</c:f>
              <c:strCache>
                <c:ptCount val="1"/>
                <c:pt idx="0">
                  <c:v>TOTAL Laboratoires</c:v>
                </c:pt>
              </c:strCache>
            </c:strRef>
          </c:tx>
          <c:spPr>
            <a:ln w="12700">
              <a:solidFill>
                <a:srgbClr val="FF00FF"/>
              </a:solidFill>
              <a:prstDash val="solid"/>
            </a:ln>
          </c:spPr>
          <c:marker>
            <c:symbol val="diamond"/>
            <c:size val="4"/>
            <c:spPr>
              <a:solidFill>
                <a:srgbClr val="FF00FF"/>
              </a:solidFill>
              <a:ln>
                <a:solidFill>
                  <a:srgbClr val="FF00FF"/>
                </a:solidFill>
                <a:prstDash val="solid"/>
              </a:ln>
            </c:spPr>
          </c:marker>
          <c:cat>
            <c:numRef>
              <c:f>[1]SA_INDICES!$BZ$3:$DV$3</c:f>
              <c:numCache>
                <c:formatCode>General</c:formatCode>
                <c:ptCount val="49"/>
                <c:pt idx="0">
                  <c:v>44743</c:v>
                </c:pt>
                <c:pt idx="1">
                  <c:v>44774</c:v>
                </c:pt>
                <c:pt idx="2">
                  <c:v>44805</c:v>
                </c:pt>
                <c:pt idx="3">
                  <c:v>44835</c:v>
                </c:pt>
                <c:pt idx="4">
                  <c:v>44866</c:v>
                </c:pt>
                <c:pt idx="5">
                  <c:v>44896</c:v>
                </c:pt>
                <c:pt idx="6">
                  <c:v>44927</c:v>
                </c:pt>
                <c:pt idx="7">
                  <c:v>44958</c:v>
                </c:pt>
                <c:pt idx="8">
                  <c:v>44986</c:v>
                </c:pt>
                <c:pt idx="9">
                  <c:v>45017</c:v>
                </c:pt>
                <c:pt idx="10">
                  <c:v>45047</c:v>
                </c:pt>
                <c:pt idx="11">
                  <c:v>45078</c:v>
                </c:pt>
                <c:pt idx="12">
                  <c:v>45108</c:v>
                </c:pt>
                <c:pt idx="13">
                  <c:v>45139</c:v>
                </c:pt>
                <c:pt idx="14">
                  <c:v>45170</c:v>
                </c:pt>
                <c:pt idx="15">
                  <c:v>45200</c:v>
                </c:pt>
                <c:pt idx="16">
                  <c:v>45231</c:v>
                </c:pt>
                <c:pt idx="17">
                  <c:v>45261</c:v>
                </c:pt>
                <c:pt idx="18">
                  <c:v>45292</c:v>
                </c:pt>
                <c:pt idx="19">
                  <c:v>45323</c:v>
                </c:pt>
                <c:pt idx="20">
                  <c:v>45352</c:v>
                </c:pt>
                <c:pt idx="21">
                  <c:v>45383</c:v>
                </c:pt>
                <c:pt idx="22">
                  <c:v>45413</c:v>
                </c:pt>
                <c:pt idx="23">
                  <c:v>45444</c:v>
                </c:pt>
                <c:pt idx="24">
                  <c:v>45474</c:v>
                </c:pt>
                <c:pt idx="25">
                  <c:v>45505</c:v>
                </c:pt>
                <c:pt idx="26">
                  <c:v>45536</c:v>
                </c:pt>
                <c:pt idx="27">
                  <c:v>45566</c:v>
                </c:pt>
                <c:pt idx="28">
                  <c:v>45597</c:v>
                </c:pt>
                <c:pt idx="29">
                  <c:v>45627</c:v>
                </c:pt>
                <c:pt idx="30">
                  <c:v>45658</c:v>
                </c:pt>
                <c:pt idx="31">
                  <c:v>45689</c:v>
                </c:pt>
                <c:pt idx="32">
                  <c:v>45717</c:v>
                </c:pt>
                <c:pt idx="33">
                  <c:v>45748</c:v>
                </c:pt>
                <c:pt idx="34">
                  <c:v>45778</c:v>
                </c:pt>
                <c:pt idx="35">
                  <c:v>45809</c:v>
                </c:pt>
                <c:pt idx="36">
                  <c:v>45839</c:v>
                </c:pt>
                <c:pt idx="37">
                  <c:v>45870</c:v>
                </c:pt>
                <c:pt idx="38">
                  <c:v>45901</c:v>
                </c:pt>
                <c:pt idx="39">
                  <c:v>45931</c:v>
                </c:pt>
                <c:pt idx="40">
                  <c:v>45962</c:v>
                </c:pt>
                <c:pt idx="41">
                  <c:v>45992</c:v>
                </c:pt>
                <c:pt idx="42">
                  <c:v>46023</c:v>
                </c:pt>
                <c:pt idx="43">
                  <c:v>46054</c:v>
                </c:pt>
                <c:pt idx="44">
                  <c:v>46082</c:v>
                </c:pt>
                <c:pt idx="45">
                  <c:v>46113</c:v>
                </c:pt>
                <c:pt idx="46">
                  <c:v>46143</c:v>
                </c:pt>
                <c:pt idx="47">
                  <c:v>46174</c:v>
                </c:pt>
                <c:pt idx="48">
                  <c:v>46204</c:v>
                </c:pt>
              </c:numCache>
            </c:numRef>
          </c:cat>
          <c:val>
            <c:numRef>
              <c:f>[1]SA_INDICES!$BZ$83:$DV$83</c:f>
              <c:numCache>
                <c:formatCode>General</c:formatCode>
                <c:ptCount val="49"/>
                <c:pt idx="0">
                  <c:v>154.75184661410955</c:v>
                </c:pt>
                <c:pt idx="1">
                  <c:v>143.21084995275646</c:v>
                </c:pt>
                <c:pt idx="2">
                  <c:v>127.53566070699769</c:v>
                </c:pt>
                <c:pt idx="3">
                  <c:v>134.28333391739991</c:v>
                </c:pt>
                <c:pt idx="4">
                  <c:v>124.51965820830114</c:v>
                </c:pt>
                <c:pt idx="5">
                  <c:v>122.76327292477001</c:v>
                </c:pt>
                <c:pt idx="6">
                  <c:v>122.43311108383095</c:v>
                </c:pt>
                <c:pt idx="7">
                  <c:v>114.32323418691111</c:v>
                </c:pt>
                <c:pt idx="8">
                  <c:v>112.12535462338751</c:v>
                </c:pt>
                <c:pt idx="9">
                  <c:v>106.27430246396908</c:v>
                </c:pt>
                <c:pt idx="10">
                  <c:v>107.12683908179513</c:v>
                </c:pt>
                <c:pt idx="11">
                  <c:v>109.30950102411427</c:v>
                </c:pt>
                <c:pt idx="12">
                  <c:v>106.89834720926099</c:v>
                </c:pt>
                <c:pt idx="13">
                  <c:v>109.79468450003587</c:v>
                </c:pt>
                <c:pt idx="14">
                  <c:v>108.61907193096596</c:v>
                </c:pt>
                <c:pt idx="15">
                  <c:v>109.38896703250005</c:v>
                </c:pt>
                <c:pt idx="16">
                  <c:v>106.40848074991341</c:v>
                </c:pt>
                <c:pt idx="17">
                  <c:v>107.72539270222356</c:v>
                </c:pt>
                <c:pt idx="18">
                  <c:v>107.23322043680091</c:v>
                </c:pt>
                <c:pt idx="19">
                  <c:v>107.35338488832271</c:v>
                </c:pt>
                <c:pt idx="20">
                  <c:v>102.31290856403589</c:v>
                </c:pt>
                <c:pt idx="21">
                  <c:v>104.38608751448277</c:v>
                </c:pt>
                <c:pt idx="22">
                  <c:v>104.04426461996343</c:v>
                </c:pt>
                <c:pt idx="23">
                  <c:v>101.40817688545718</c:v>
                </c:pt>
                <c:pt idx="24">
                  <c:v>102.81584547336855</c:v>
                </c:pt>
                <c:pt idx="25">
                  <c:v>97.701168952536378</c:v>
                </c:pt>
                <c:pt idx="26">
                  <c:v>95.842066607482906</c:v>
                </c:pt>
                <c:pt idx="27">
                  <c:v>93.813043704967981</c:v>
                </c:pt>
                <c:pt idx="28">
                  <c:v>100.59826217155425</c:v>
                </c:pt>
                <c:pt idx="29">
                  <c:v>95.421603655309397</c:v>
                </c:pt>
                <c:pt idx="30">
                  <c:v>94.106602308481655</c:v>
                </c:pt>
                <c:pt idx="31">
                  <c:v>94.702600945686058</c:v>
                </c:pt>
                <c:pt idx="32">
                  <c:v>93.051787717769017</c:v>
                </c:pt>
                <c:pt idx="33">
                  <c:v>90.294597600643058</c:v>
                </c:pt>
                <c:pt idx="34">
                  <c:v>108.39821984739561</c:v>
                </c:pt>
                <c:pt idx="35">
                  <c:v>102.80921542849661</c:v>
                </c:pt>
                <c:pt idx="36">
                  <c:v>101.10846139129612</c:v>
                </c:pt>
                <c:pt idx="37">
                  <c:v>100.46959535351274</c:v>
                </c:pt>
                <c:pt idx="38">
                  <c:v>103.6545876171886</c:v>
                </c:pt>
                <c:pt idx="39">
                  <c:v>100.5172163891916</c:v>
                </c:pt>
                <c:pt idx="40">
                  <c:v>100.71964493484353</c:v>
                </c:pt>
                <c:pt idx="41">
                  <c:v>101.08957971014327</c:v>
                </c:pt>
                <c:pt idx="42">
                  <c:v>94.630443001929507</c:v>
                </c:pt>
                <c:pt idx="43">
                  <c:v>97.711999344889406</c:v>
                </c:pt>
                <c:pt idx="44">
                  <c:v>104.39670682238811</c:v>
                </c:pt>
                <c:pt idx="45">
                  <c:v>100.22704849206228</c:v>
                </c:pt>
                <c:pt idx="46">
                  <c:v>100.8169533407397</c:v>
                </c:pt>
                <c:pt idx="47">
                  <c:v>103.76848821023469</c:v>
                </c:pt>
                <c:pt idx="48">
                  <c:v>102.75216600442387</c:v>
                </c:pt>
              </c:numCache>
            </c:numRef>
          </c:val>
          <c:smooth val="0"/>
          <c:extLst>
            <c:ext xmlns:c16="http://schemas.microsoft.com/office/drawing/2014/chart" uri="{C3380CC4-5D6E-409C-BE32-E72D297353CC}">
              <c16:uniqueId val="{00000000-C122-47B0-97C5-EB91F066C584}"/>
            </c:ext>
          </c:extLst>
        </c:ser>
        <c:dLbls>
          <c:showLegendKey val="0"/>
          <c:showVal val="0"/>
          <c:showCatName val="0"/>
          <c:showSerName val="0"/>
          <c:showPercent val="0"/>
          <c:showBubbleSize val="0"/>
        </c:dLbls>
        <c:marker val="1"/>
        <c:smooth val="0"/>
        <c:axId val="476258232"/>
        <c:axId val="476260584"/>
      </c:lineChart>
      <c:dateAx>
        <c:axId val="476258232"/>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6260584"/>
        <c:crosses val="autoZero"/>
        <c:auto val="0"/>
        <c:lblOffset val="100"/>
        <c:baseTimeUnit val="months"/>
        <c:majorUnit val="6"/>
        <c:majorTimeUnit val="months"/>
        <c:minorUnit val="1"/>
        <c:minorTimeUnit val="months"/>
      </c:dateAx>
      <c:valAx>
        <c:axId val="476260584"/>
        <c:scaling>
          <c:orientation val="minMax"/>
          <c:max val="165"/>
          <c:min val="85"/>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6258232"/>
        <c:crosses val="autoZero"/>
        <c:crossBetween val="midCat"/>
        <c:majorUnit val="5"/>
      </c:valAx>
      <c:spPr>
        <a:solidFill>
          <a:srgbClr val="FFFFFF"/>
        </a:solidFill>
        <a:ln w="12700">
          <a:solidFill>
            <a:srgbClr val="808080"/>
          </a:solidFill>
          <a:prstDash val="solid"/>
        </a:ln>
      </c:spPr>
    </c:plotArea>
    <c:legend>
      <c:legendPos val="r"/>
      <c:layout>
        <c:manualLayout>
          <c:xMode val="edge"/>
          <c:yMode val="edge"/>
          <c:x val="0.19730811426349484"/>
          <c:y val="0.90686717808342632"/>
          <c:w val="0.70526323098501575"/>
          <c:h val="7.84315050747411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32157091474677"/>
          <c:h val="0.73858628186498143"/>
        </c:manualLayout>
      </c:layout>
      <c:lineChart>
        <c:grouping val="standard"/>
        <c:varyColors val="0"/>
        <c:ser>
          <c:idx val="1"/>
          <c:order val="0"/>
          <c:tx>
            <c:strRef>
              <c:f>[1]RA_INDICES!$E$90</c:f>
              <c:strCache>
                <c:ptCount val="1"/>
                <c:pt idx="0">
                  <c:v>IJ maladie</c:v>
                </c:pt>
              </c:strCache>
            </c:strRef>
          </c:tx>
          <c:spPr>
            <a:ln w="12700">
              <a:solidFill>
                <a:srgbClr val="FF00FF"/>
              </a:solidFill>
              <a:prstDash val="solid"/>
            </a:ln>
          </c:spPr>
          <c:marker>
            <c:symbol val="diamond"/>
            <c:size val="4"/>
            <c:spPr>
              <a:solidFill>
                <a:srgbClr val="FF00FF"/>
              </a:solidFill>
              <a:ln>
                <a:solidFill>
                  <a:srgbClr val="FF00FF"/>
                </a:solidFill>
                <a:prstDash val="solid"/>
              </a:ln>
            </c:spPr>
          </c:marker>
          <c:cat>
            <c:numRef>
              <c:f>[1]RA_INDICES!$BZ$3:$DV$3</c:f>
              <c:numCache>
                <c:formatCode>General</c:formatCode>
                <c:ptCount val="49"/>
                <c:pt idx="0">
                  <c:v>44743</c:v>
                </c:pt>
                <c:pt idx="1">
                  <c:v>44774</c:v>
                </c:pt>
                <c:pt idx="2">
                  <c:v>44805</c:v>
                </c:pt>
                <c:pt idx="3">
                  <c:v>44835</c:v>
                </c:pt>
                <c:pt idx="4">
                  <c:v>44866</c:v>
                </c:pt>
                <c:pt idx="5">
                  <c:v>44896</c:v>
                </c:pt>
                <c:pt idx="6">
                  <c:v>44927</c:v>
                </c:pt>
                <c:pt idx="7">
                  <c:v>44958</c:v>
                </c:pt>
                <c:pt idx="8">
                  <c:v>44986</c:v>
                </c:pt>
                <c:pt idx="9">
                  <c:v>45017</c:v>
                </c:pt>
                <c:pt idx="10">
                  <c:v>45047</c:v>
                </c:pt>
                <c:pt idx="11">
                  <c:v>45078</c:v>
                </c:pt>
                <c:pt idx="12">
                  <c:v>45108</c:v>
                </c:pt>
                <c:pt idx="13">
                  <c:v>45139</c:v>
                </c:pt>
                <c:pt idx="14">
                  <c:v>45170</c:v>
                </c:pt>
                <c:pt idx="15">
                  <c:v>45200</c:v>
                </c:pt>
                <c:pt idx="16">
                  <c:v>45231</c:v>
                </c:pt>
                <c:pt idx="17">
                  <c:v>45261</c:v>
                </c:pt>
                <c:pt idx="18">
                  <c:v>45292</c:v>
                </c:pt>
                <c:pt idx="19">
                  <c:v>45323</c:v>
                </c:pt>
                <c:pt idx="20">
                  <c:v>45352</c:v>
                </c:pt>
                <c:pt idx="21">
                  <c:v>45383</c:v>
                </c:pt>
                <c:pt idx="22">
                  <c:v>45413</c:v>
                </c:pt>
                <c:pt idx="23">
                  <c:v>45444</c:v>
                </c:pt>
                <c:pt idx="24">
                  <c:v>45474</c:v>
                </c:pt>
                <c:pt idx="25">
                  <c:v>45505</c:v>
                </c:pt>
                <c:pt idx="26">
                  <c:v>45536</c:v>
                </c:pt>
                <c:pt idx="27">
                  <c:v>45566</c:v>
                </c:pt>
                <c:pt idx="28">
                  <c:v>45597</c:v>
                </c:pt>
                <c:pt idx="29">
                  <c:v>45627</c:v>
                </c:pt>
                <c:pt idx="30">
                  <c:v>45658</c:v>
                </c:pt>
                <c:pt idx="31">
                  <c:v>45689</c:v>
                </c:pt>
                <c:pt idx="32">
                  <c:v>45717</c:v>
                </c:pt>
                <c:pt idx="33">
                  <c:v>45748</c:v>
                </c:pt>
                <c:pt idx="34">
                  <c:v>45778</c:v>
                </c:pt>
                <c:pt idx="35">
                  <c:v>45809</c:v>
                </c:pt>
                <c:pt idx="36">
                  <c:v>45839</c:v>
                </c:pt>
                <c:pt idx="37">
                  <c:v>45870</c:v>
                </c:pt>
                <c:pt idx="38">
                  <c:v>45901</c:v>
                </c:pt>
                <c:pt idx="39">
                  <c:v>45931</c:v>
                </c:pt>
                <c:pt idx="40">
                  <c:v>45962</c:v>
                </c:pt>
                <c:pt idx="41">
                  <c:v>45992</c:v>
                </c:pt>
                <c:pt idx="42">
                  <c:v>46023</c:v>
                </c:pt>
                <c:pt idx="43">
                  <c:v>46054</c:v>
                </c:pt>
                <c:pt idx="44">
                  <c:v>46082</c:v>
                </c:pt>
                <c:pt idx="45">
                  <c:v>46113</c:v>
                </c:pt>
                <c:pt idx="46">
                  <c:v>46143</c:v>
                </c:pt>
                <c:pt idx="47">
                  <c:v>46174</c:v>
                </c:pt>
                <c:pt idx="48">
                  <c:v>46204</c:v>
                </c:pt>
              </c:numCache>
            </c:numRef>
          </c:cat>
          <c:val>
            <c:numRef>
              <c:f>[1]RA_INDICES!$BZ$90:$DV$90</c:f>
              <c:numCache>
                <c:formatCode>General</c:formatCode>
                <c:ptCount val="49"/>
                <c:pt idx="0">
                  <c:v>138.22608906909528</c:v>
                </c:pt>
                <c:pt idx="1">
                  <c:v>138.72639703600709</c:v>
                </c:pt>
                <c:pt idx="2">
                  <c:v>143.21651184427768</c:v>
                </c:pt>
                <c:pt idx="3">
                  <c:v>142.37013697723987</c:v>
                </c:pt>
                <c:pt idx="4">
                  <c:v>136.18449199916623</c:v>
                </c:pt>
                <c:pt idx="5">
                  <c:v>135.80169464011689</c:v>
                </c:pt>
                <c:pt idx="6">
                  <c:v>135.38184231037067</c:v>
                </c:pt>
                <c:pt idx="7">
                  <c:v>132.69541379617894</c:v>
                </c:pt>
                <c:pt idx="8">
                  <c:v>131.66459061146355</c:v>
                </c:pt>
                <c:pt idx="9">
                  <c:v>129.73469060410432</c:v>
                </c:pt>
                <c:pt idx="10">
                  <c:v>140.1917256575689</c:v>
                </c:pt>
                <c:pt idx="11">
                  <c:v>132.71684759194034</c:v>
                </c:pt>
                <c:pt idx="12">
                  <c:v>133.05377435738694</c:v>
                </c:pt>
                <c:pt idx="13">
                  <c:v>134.98779752221242</c:v>
                </c:pt>
                <c:pt idx="14">
                  <c:v>135.93604528603819</c:v>
                </c:pt>
                <c:pt idx="15">
                  <c:v>136.55363985428025</c:v>
                </c:pt>
                <c:pt idx="16">
                  <c:v>131.2755519682481</c:v>
                </c:pt>
                <c:pt idx="17">
                  <c:v>142.89384458549131</c:v>
                </c:pt>
                <c:pt idx="18">
                  <c:v>138.88147574889103</c:v>
                </c:pt>
                <c:pt idx="19">
                  <c:v>139.58131073545874</c:v>
                </c:pt>
                <c:pt idx="20">
                  <c:v>137.90266104486437</c:v>
                </c:pt>
                <c:pt idx="21">
                  <c:v>143.84410388487242</c:v>
                </c:pt>
                <c:pt idx="22">
                  <c:v>143.42214335011693</c:v>
                </c:pt>
                <c:pt idx="23">
                  <c:v>137.42599104735896</c:v>
                </c:pt>
                <c:pt idx="24">
                  <c:v>140.44279215898504</c:v>
                </c:pt>
                <c:pt idx="25">
                  <c:v>143.4081545115869</c:v>
                </c:pt>
                <c:pt idx="26">
                  <c:v>142.86801648153082</c:v>
                </c:pt>
                <c:pt idx="27">
                  <c:v>136.15299898062133</c:v>
                </c:pt>
                <c:pt idx="28">
                  <c:v>145.61068589598483</c:v>
                </c:pt>
                <c:pt idx="29">
                  <c:v>150.17178675298152</c:v>
                </c:pt>
                <c:pt idx="30">
                  <c:v>144.38885699441778</c:v>
                </c:pt>
                <c:pt idx="31">
                  <c:v>148.24107725850618</c:v>
                </c:pt>
                <c:pt idx="32">
                  <c:v>148.49877107746897</c:v>
                </c:pt>
                <c:pt idx="33">
                  <c:v>139.42984119918805</c:v>
                </c:pt>
                <c:pt idx="34">
                  <c:v>141.36741117142236</c:v>
                </c:pt>
                <c:pt idx="35">
                  <c:v>148.9740318532487</c:v>
                </c:pt>
                <c:pt idx="36">
                  <c:v>141.94853137823168</c:v>
                </c:pt>
                <c:pt idx="37">
                  <c:v>142.94091409304934</c:v>
                </c:pt>
                <c:pt idx="38">
                  <c:v>142.59078901001226</c:v>
                </c:pt>
                <c:pt idx="39">
                  <c:v>139.64300313618821</c:v>
                </c:pt>
                <c:pt idx="40">
                  <c:v>137.42177460943856</c:v>
                </c:pt>
                <c:pt idx="41">
                  <c:v>141.76177459594413</c:v>
                </c:pt>
                <c:pt idx="42">
                  <c:v>140.75041930795621</c:v>
                </c:pt>
                <c:pt idx="43">
                  <c:v>142.83292237584482</c:v>
                </c:pt>
                <c:pt idx="44">
                  <c:v>143.01618934342767</c:v>
                </c:pt>
                <c:pt idx="45">
                  <c:v>140.40858585648263</c:v>
                </c:pt>
                <c:pt idx="46">
                  <c:v>139.07752778556932</c:v>
                </c:pt>
                <c:pt idx="47">
                  <c:v>139.45114768365906</c:v>
                </c:pt>
                <c:pt idx="48">
                  <c:v>143.6948628760228</c:v>
                </c:pt>
              </c:numCache>
            </c:numRef>
          </c:val>
          <c:smooth val="0"/>
          <c:extLst>
            <c:ext xmlns:c16="http://schemas.microsoft.com/office/drawing/2014/chart" uri="{C3380CC4-5D6E-409C-BE32-E72D297353CC}">
              <c16:uniqueId val="{00000000-733E-4A6F-848A-480770073157}"/>
            </c:ext>
          </c:extLst>
        </c:ser>
        <c:dLbls>
          <c:showLegendKey val="0"/>
          <c:showVal val="0"/>
          <c:showCatName val="0"/>
          <c:showSerName val="0"/>
          <c:showPercent val="0"/>
          <c:showBubbleSize val="0"/>
        </c:dLbls>
        <c:marker val="1"/>
        <c:smooth val="0"/>
        <c:axId val="476253528"/>
        <c:axId val="476259016"/>
      </c:lineChart>
      <c:dateAx>
        <c:axId val="476253528"/>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txPr>
          <a:bodyPr rot="0" vert="horz"/>
          <a:lstStyle/>
          <a:p>
            <a:pPr>
              <a:defRPr sz="700" b="0" i="0" u="none" strike="noStrike" baseline="0">
                <a:solidFill>
                  <a:srgbClr val="000000"/>
                </a:solidFill>
                <a:latin typeface="Arial"/>
                <a:ea typeface="Arial"/>
                <a:cs typeface="Arial"/>
              </a:defRPr>
            </a:pPr>
            <a:endParaRPr lang="fr-FR"/>
          </a:p>
        </c:txPr>
        <c:crossAx val="476259016"/>
        <c:crosses val="autoZero"/>
        <c:auto val="0"/>
        <c:lblOffset val="100"/>
        <c:baseTimeUnit val="months"/>
        <c:majorUnit val="6"/>
        <c:majorTimeUnit val="months"/>
        <c:minorUnit val="1"/>
        <c:minorTimeUnit val="months"/>
      </c:dateAx>
      <c:valAx>
        <c:axId val="476259016"/>
        <c:scaling>
          <c:orientation val="minMax"/>
          <c:max val="155"/>
          <c:min val="125"/>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6253528"/>
        <c:crossesAt val="41061"/>
        <c:crossBetween val="midCat"/>
        <c:majorUnit val="5"/>
      </c:valAx>
      <c:spPr>
        <a:solidFill>
          <a:srgbClr val="FFFFFF"/>
        </a:solidFill>
        <a:ln w="12700">
          <a:solidFill>
            <a:srgbClr val="808080"/>
          </a:solidFill>
          <a:prstDash val="solid"/>
        </a:ln>
      </c:spPr>
    </c:plotArea>
    <c:legend>
      <c:legendPos val="r"/>
      <c:layout>
        <c:manualLayout>
          <c:xMode val="edge"/>
          <c:yMode val="edge"/>
          <c:x val="0.1710525073254732"/>
          <c:y val="0.90196523717797072"/>
          <c:w val="0.70526323098501575"/>
          <c:h val="8.3333896567650112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578947368421055"/>
          <c:h val="0.74022011197098203"/>
        </c:manualLayout>
      </c:layout>
      <c:lineChart>
        <c:grouping val="standard"/>
        <c:varyColors val="0"/>
        <c:ser>
          <c:idx val="1"/>
          <c:order val="0"/>
          <c:tx>
            <c:strRef>
              <c:f>[1]NSA_INDICES!$E$90</c:f>
              <c:strCache>
                <c:ptCount val="1"/>
                <c:pt idx="0">
                  <c:v>IJ maladie</c:v>
                </c:pt>
              </c:strCache>
            </c:strRef>
          </c:tx>
          <c:spPr>
            <a:ln w="12700">
              <a:solidFill>
                <a:srgbClr val="FF00FF"/>
              </a:solidFill>
              <a:prstDash val="solid"/>
            </a:ln>
          </c:spPr>
          <c:marker>
            <c:symbol val="diamond"/>
            <c:size val="4"/>
            <c:spPr>
              <a:solidFill>
                <a:srgbClr val="FF00FF"/>
              </a:solidFill>
              <a:ln>
                <a:solidFill>
                  <a:srgbClr val="FF00FF"/>
                </a:solidFill>
                <a:prstDash val="solid"/>
              </a:ln>
            </c:spPr>
          </c:marker>
          <c:cat>
            <c:numRef>
              <c:f>[1]NSA_INDICES!$BZ$3:$DV$3</c:f>
              <c:numCache>
                <c:formatCode>General</c:formatCode>
                <c:ptCount val="49"/>
                <c:pt idx="0">
                  <c:v>44743</c:v>
                </c:pt>
                <c:pt idx="1">
                  <c:v>44774</c:v>
                </c:pt>
                <c:pt idx="2">
                  <c:v>44805</c:v>
                </c:pt>
                <c:pt idx="3">
                  <c:v>44835</c:v>
                </c:pt>
                <c:pt idx="4">
                  <c:v>44866</c:v>
                </c:pt>
                <c:pt idx="5">
                  <c:v>44896</c:v>
                </c:pt>
                <c:pt idx="6">
                  <c:v>44927</c:v>
                </c:pt>
                <c:pt idx="7">
                  <c:v>44958</c:v>
                </c:pt>
                <c:pt idx="8">
                  <c:v>44986</c:v>
                </c:pt>
                <c:pt idx="9">
                  <c:v>45017</c:v>
                </c:pt>
                <c:pt idx="10">
                  <c:v>45047</c:v>
                </c:pt>
                <c:pt idx="11">
                  <c:v>45078</c:v>
                </c:pt>
                <c:pt idx="12">
                  <c:v>45108</c:v>
                </c:pt>
                <c:pt idx="13">
                  <c:v>45139</c:v>
                </c:pt>
                <c:pt idx="14">
                  <c:v>45170</c:v>
                </c:pt>
                <c:pt idx="15">
                  <c:v>45200</c:v>
                </c:pt>
                <c:pt idx="16">
                  <c:v>45231</c:v>
                </c:pt>
                <c:pt idx="17">
                  <c:v>45261</c:v>
                </c:pt>
                <c:pt idx="18">
                  <c:v>45292</c:v>
                </c:pt>
                <c:pt idx="19">
                  <c:v>45323</c:v>
                </c:pt>
                <c:pt idx="20">
                  <c:v>45352</c:v>
                </c:pt>
                <c:pt idx="21">
                  <c:v>45383</c:v>
                </c:pt>
                <c:pt idx="22">
                  <c:v>45413</c:v>
                </c:pt>
                <c:pt idx="23">
                  <c:v>45444</c:v>
                </c:pt>
                <c:pt idx="24">
                  <c:v>45474</c:v>
                </c:pt>
                <c:pt idx="25">
                  <c:v>45505</c:v>
                </c:pt>
                <c:pt idx="26">
                  <c:v>45536</c:v>
                </c:pt>
                <c:pt idx="27">
                  <c:v>45566</c:v>
                </c:pt>
                <c:pt idx="28">
                  <c:v>45597</c:v>
                </c:pt>
                <c:pt idx="29">
                  <c:v>45627</c:v>
                </c:pt>
                <c:pt idx="30">
                  <c:v>45658</c:v>
                </c:pt>
                <c:pt idx="31">
                  <c:v>45689</c:v>
                </c:pt>
                <c:pt idx="32">
                  <c:v>45717</c:v>
                </c:pt>
                <c:pt idx="33">
                  <c:v>45748</c:v>
                </c:pt>
                <c:pt idx="34">
                  <c:v>45778</c:v>
                </c:pt>
                <c:pt idx="35">
                  <c:v>45809</c:v>
                </c:pt>
                <c:pt idx="36">
                  <c:v>45839</c:v>
                </c:pt>
                <c:pt idx="37">
                  <c:v>45870</c:v>
                </c:pt>
                <c:pt idx="38">
                  <c:v>45901</c:v>
                </c:pt>
                <c:pt idx="39">
                  <c:v>45931</c:v>
                </c:pt>
                <c:pt idx="40">
                  <c:v>45962</c:v>
                </c:pt>
                <c:pt idx="41">
                  <c:v>45992</c:v>
                </c:pt>
                <c:pt idx="42">
                  <c:v>46023</c:v>
                </c:pt>
                <c:pt idx="43">
                  <c:v>46054</c:v>
                </c:pt>
                <c:pt idx="44">
                  <c:v>46082</c:v>
                </c:pt>
                <c:pt idx="45">
                  <c:v>46113</c:v>
                </c:pt>
                <c:pt idx="46">
                  <c:v>46143</c:v>
                </c:pt>
                <c:pt idx="47">
                  <c:v>46174</c:v>
                </c:pt>
                <c:pt idx="48">
                  <c:v>46204</c:v>
                </c:pt>
              </c:numCache>
            </c:numRef>
          </c:cat>
          <c:val>
            <c:numRef>
              <c:f>[1]NSA_INDICES!$BZ$90:$DV$90</c:f>
              <c:numCache>
                <c:formatCode>General</c:formatCode>
                <c:ptCount val="49"/>
                <c:pt idx="0">
                  <c:v>101.22504823984602</c:v>
                </c:pt>
                <c:pt idx="1">
                  <c:v>108.40876329170834</c:v>
                </c:pt>
                <c:pt idx="2">
                  <c:v>107.8391941447224</c:v>
                </c:pt>
                <c:pt idx="3">
                  <c:v>109.57766526939284</c:v>
                </c:pt>
                <c:pt idx="4">
                  <c:v>103.30727262645279</c:v>
                </c:pt>
                <c:pt idx="5">
                  <c:v>103.33541270947326</c:v>
                </c:pt>
                <c:pt idx="6">
                  <c:v>103.68958396395045</c:v>
                </c:pt>
                <c:pt idx="7">
                  <c:v>101.70641966217534</c:v>
                </c:pt>
                <c:pt idx="8">
                  <c:v>102.13885543622163</c:v>
                </c:pt>
                <c:pt idx="9">
                  <c:v>98.467323411983969</c:v>
                </c:pt>
                <c:pt idx="10">
                  <c:v>113.24758682440913</c:v>
                </c:pt>
                <c:pt idx="11">
                  <c:v>103.63234998006699</c:v>
                </c:pt>
                <c:pt idx="12">
                  <c:v>108.13454837342947</c:v>
                </c:pt>
                <c:pt idx="13">
                  <c:v>106.99246703320358</c:v>
                </c:pt>
                <c:pt idx="14">
                  <c:v>108.56226836416063</c:v>
                </c:pt>
                <c:pt idx="15">
                  <c:v>108.46839185415469</c:v>
                </c:pt>
                <c:pt idx="16">
                  <c:v>107.32360058283901</c:v>
                </c:pt>
                <c:pt idx="17">
                  <c:v>113.3261962953753</c:v>
                </c:pt>
                <c:pt idx="18">
                  <c:v>113.30115592247911</c:v>
                </c:pt>
                <c:pt idx="19">
                  <c:v>113.58165771046028</c:v>
                </c:pt>
                <c:pt idx="20">
                  <c:v>113.24915457003424</c:v>
                </c:pt>
                <c:pt idx="21">
                  <c:v>114.08364795427505</c:v>
                </c:pt>
                <c:pt idx="22">
                  <c:v>116.38729715278269</c:v>
                </c:pt>
                <c:pt idx="23">
                  <c:v>106.38216166320305</c:v>
                </c:pt>
                <c:pt idx="24">
                  <c:v>113.86562865749643</c:v>
                </c:pt>
                <c:pt idx="25">
                  <c:v>114.01831788448416</c:v>
                </c:pt>
                <c:pt idx="26">
                  <c:v>114.80874806773573</c:v>
                </c:pt>
                <c:pt idx="27">
                  <c:v>109.19289086218676</c:v>
                </c:pt>
                <c:pt idx="28">
                  <c:v>125.4200163990393</c:v>
                </c:pt>
                <c:pt idx="29">
                  <c:v>119.4817735505455</c:v>
                </c:pt>
                <c:pt idx="30">
                  <c:v>118.40425004304771</c:v>
                </c:pt>
                <c:pt idx="31">
                  <c:v>113.95984613122722</c:v>
                </c:pt>
                <c:pt idx="32">
                  <c:v>115.53311267863482</c:v>
                </c:pt>
                <c:pt idx="33">
                  <c:v>112.73941821993894</c:v>
                </c:pt>
                <c:pt idx="34">
                  <c:v>111.79785706621581</c:v>
                </c:pt>
                <c:pt idx="35">
                  <c:v>123.9473474320999</c:v>
                </c:pt>
                <c:pt idx="36">
                  <c:v>114.41232619529831</c:v>
                </c:pt>
                <c:pt idx="37">
                  <c:v>115.11151859229376</c:v>
                </c:pt>
                <c:pt idx="38">
                  <c:v>116.10542227630378</c:v>
                </c:pt>
                <c:pt idx="39">
                  <c:v>116.6417647105652</c:v>
                </c:pt>
                <c:pt idx="40">
                  <c:v>116.68609854170775</c:v>
                </c:pt>
                <c:pt idx="41">
                  <c:v>117.5830169206058</c:v>
                </c:pt>
                <c:pt idx="42">
                  <c:v>116.31575597487294</c:v>
                </c:pt>
                <c:pt idx="43">
                  <c:v>117.51501351349944</c:v>
                </c:pt>
                <c:pt idx="44">
                  <c:v>121.37672684647561</c:v>
                </c:pt>
                <c:pt idx="45">
                  <c:v>116.00989642651869</c:v>
                </c:pt>
                <c:pt idx="46">
                  <c:v>114.79072225393435</c:v>
                </c:pt>
                <c:pt idx="47">
                  <c:v>112.56891773620264</c:v>
                </c:pt>
                <c:pt idx="48">
                  <c:v>120.34157181773735</c:v>
                </c:pt>
              </c:numCache>
            </c:numRef>
          </c:val>
          <c:smooth val="0"/>
          <c:extLst>
            <c:ext xmlns:c16="http://schemas.microsoft.com/office/drawing/2014/chart" uri="{C3380CC4-5D6E-409C-BE32-E72D297353CC}">
              <c16:uniqueId val="{00000000-DE21-4596-9EA1-E4B62DB3738F}"/>
            </c:ext>
          </c:extLst>
        </c:ser>
        <c:dLbls>
          <c:showLegendKey val="0"/>
          <c:showVal val="0"/>
          <c:showCatName val="0"/>
          <c:showSerName val="0"/>
          <c:showPercent val="0"/>
          <c:showBubbleSize val="0"/>
        </c:dLbls>
        <c:marker val="1"/>
        <c:smooth val="0"/>
        <c:axId val="313424560"/>
        <c:axId val="313424952"/>
      </c:lineChart>
      <c:dateAx>
        <c:axId val="313424560"/>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txPr>
          <a:bodyPr rot="0" vert="horz"/>
          <a:lstStyle/>
          <a:p>
            <a:pPr>
              <a:defRPr sz="700" b="0" i="0" u="none" strike="noStrike" baseline="0">
                <a:solidFill>
                  <a:srgbClr val="000000"/>
                </a:solidFill>
                <a:latin typeface="Arial"/>
                <a:ea typeface="Arial"/>
                <a:cs typeface="Arial"/>
              </a:defRPr>
            </a:pPr>
            <a:endParaRPr lang="fr-FR"/>
          </a:p>
        </c:txPr>
        <c:crossAx val="313424952"/>
        <c:crosses val="autoZero"/>
        <c:auto val="0"/>
        <c:lblOffset val="100"/>
        <c:baseTimeUnit val="months"/>
        <c:majorUnit val="6"/>
        <c:majorTimeUnit val="months"/>
        <c:minorUnit val="1"/>
        <c:minorTimeUnit val="months"/>
      </c:dateAx>
      <c:valAx>
        <c:axId val="313424952"/>
        <c:scaling>
          <c:orientation val="minMax"/>
          <c:max val="130"/>
          <c:min val="95"/>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313424560"/>
        <c:crosses val="autoZero"/>
        <c:crossBetween val="midCat"/>
        <c:majorUnit val="5"/>
      </c:valAx>
      <c:spPr>
        <a:solidFill>
          <a:srgbClr val="FFFFFF"/>
        </a:solidFill>
        <a:ln w="12700">
          <a:solidFill>
            <a:srgbClr val="808080"/>
          </a:solidFill>
          <a:prstDash val="solid"/>
        </a:ln>
      </c:spPr>
    </c:plotArea>
    <c:legend>
      <c:legendPos val="r"/>
      <c:layout>
        <c:manualLayout>
          <c:xMode val="edge"/>
          <c:yMode val="edge"/>
          <c:x val="0.15789470760599369"/>
          <c:y val="0.90686717808342632"/>
          <c:w val="0.70263161549250785"/>
          <c:h val="7.84315050747411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ysClr val="window" lastClr="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578947368421055"/>
          <c:h val="0.74096808714361351"/>
        </c:manualLayout>
      </c:layout>
      <c:lineChart>
        <c:grouping val="standard"/>
        <c:varyColors val="0"/>
        <c:ser>
          <c:idx val="1"/>
          <c:order val="0"/>
          <c:tx>
            <c:strRef>
              <c:f>[1]SA_INDICES!$E$90</c:f>
              <c:strCache>
                <c:ptCount val="1"/>
                <c:pt idx="0">
                  <c:v>IJ maladie</c:v>
                </c:pt>
              </c:strCache>
            </c:strRef>
          </c:tx>
          <c:spPr>
            <a:ln w="12700">
              <a:solidFill>
                <a:srgbClr val="FF00FF"/>
              </a:solidFill>
              <a:prstDash val="solid"/>
            </a:ln>
          </c:spPr>
          <c:marker>
            <c:symbol val="diamond"/>
            <c:size val="4"/>
            <c:spPr>
              <a:solidFill>
                <a:srgbClr val="FF00FF"/>
              </a:solidFill>
              <a:ln>
                <a:solidFill>
                  <a:srgbClr val="FF00FF"/>
                </a:solidFill>
                <a:prstDash val="solid"/>
              </a:ln>
            </c:spPr>
          </c:marker>
          <c:cat>
            <c:numRef>
              <c:f>[1]SA_INDICES!$BZ$3:$DV$3</c:f>
              <c:numCache>
                <c:formatCode>General</c:formatCode>
                <c:ptCount val="49"/>
                <c:pt idx="0">
                  <c:v>44743</c:v>
                </c:pt>
                <c:pt idx="1">
                  <c:v>44774</c:v>
                </c:pt>
                <c:pt idx="2">
                  <c:v>44805</c:v>
                </c:pt>
                <c:pt idx="3">
                  <c:v>44835</c:v>
                </c:pt>
                <c:pt idx="4">
                  <c:v>44866</c:v>
                </c:pt>
                <c:pt idx="5">
                  <c:v>44896</c:v>
                </c:pt>
                <c:pt idx="6">
                  <c:v>44927</c:v>
                </c:pt>
                <c:pt idx="7">
                  <c:v>44958</c:v>
                </c:pt>
                <c:pt idx="8">
                  <c:v>44986</c:v>
                </c:pt>
                <c:pt idx="9">
                  <c:v>45017</c:v>
                </c:pt>
                <c:pt idx="10">
                  <c:v>45047</c:v>
                </c:pt>
                <c:pt idx="11">
                  <c:v>45078</c:v>
                </c:pt>
                <c:pt idx="12">
                  <c:v>45108</c:v>
                </c:pt>
                <c:pt idx="13">
                  <c:v>45139</c:v>
                </c:pt>
                <c:pt idx="14">
                  <c:v>45170</c:v>
                </c:pt>
                <c:pt idx="15">
                  <c:v>45200</c:v>
                </c:pt>
                <c:pt idx="16">
                  <c:v>45231</c:v>
                </c:pt>
                <c:pt idx="17">
                  <c:v>45261</c:v>
                </c:pt>
                <c:pt idx="18">
                  <c:v>45292</c:v>
                </c:pt>
                <c:pt idx="19">
                  <c:v>45323</c:v>
                </c:pt>
                <c:pt idx="20">
                  <c:v>45352</c:v>
                </c:pt>
                <c:pt idx="21">
                  <c:v>45383</c:v>
                </c:pt>
                <c:pt idx="22">
                  <c:v>45413</c:v>
                </c:pt>
                <c:pt idx="23">
                  <c:v>45444</c:v>
                </c:pt>
                <c:pt idx="24">
                  <c:v>45474</c:v>
                </c:pt>
                <c:pt idx="25">
                  <c:v>45505</c:v>
                </c:pt>
                <c:pt idx="26">
                  <c:v>45536</c:v>
                </c:pt>
                <c:pt idx="27">
                  <c:v>45566</c:v>
                </c:pt>
                <c:pt idx="28">
                  <c:v>45597</c:v>
                </c:pt>
                <c:pt idx="29">
                  <c:v>45627</c:v>
                </c:pt>
                <c:pt idx="30">
                  <c:v>45658</c:v>
                </c:pt>
                <c:pt idx="31">
                  <c:v>45689</c:v>
                </c:pt>
                <c:pt idx="32">
                  <c:v>45717</c:v>
                </c:pt>
                <c:pt idx="33">
                  <c:v>45748</c:v>
                </c:pt>
                <c:pt idx="34">
                  <c:v>45778</c:v>
                </c:pt>
                <c:pt idx="35">
                  <c:v>45809</c:v>
                </c:pt>
                <c:pt idx="36">
                  <c:v>45839</c:v>
                </c:pt>
                <c:pt idx="37">
                  <c:v>45870</c:v>
                </c:pt>
                <c:pt idx="38">
                  <c:v>45901</c:v>
                </c:pt>
                <c:pt idx="39">
                  <c:v>45931</c:v>
                </c:pt>
                <c:pt idx="40">
                  <c:v>45962</c:v>
                </c:pt>
                <c:pt idx="41">
                  <c:v>45992</c:v>
                </c:pt>
                <c:pt idx="42">
                  <c:v>46023</c:v>
                </c:pt>
                <c:pt idx="43">
                  <c:v>46054</c:v>
                </c:pt>
                <c:pt idx="44">
                  <c:v>46082</c:v>
                </c:pt>
                <c:pt idx="45">
                  <c:v>46113</c:v>
                </c:pt>
                <c:pt idx="46">
                  <c:v>46143</c:v>
                </c:pt>
                <c:pt idx="47">
                  <c:v>46174</c:v>
                </c:pt>
                <c:pt idx="48">
                  <c:v>46204</c:v>
                </c:pt>
              </c:numCache>
            </c:numRef>
          </c:cat>
          <c:val>
            <c:numRef>
              <c:f>[1]SA_INDICES!$BZ$90:$DV$90</c:f>
              <c:numCache>
                <c:formatCode>General</c:formatCode>
                <c:ptCount val="49"/>
                <c:pt idx="0">
                  <c:v>147.48000173959508</c:v>
                </c:pt>
                <c:pt idx="1">
                  <c:v>146.30879819981865</c:v>
                </c:pt>
                <c:pt idx="2">
                  <c:v>152.06433345067475</c:v>
                </c:pt>
                <c:pt idx="3">
                  <c:v>150.57149192924351</c:v>
                </c:pt>
                <c:pt idx="4">
                  <c:v>144.40704223303564</c:v>
                </c:pt>
                <c:pt idx="5">
                  <c:v>143.92146994882941</c:v>
                </c:pt>
                <c:pt idx="6">
                  <c:v>143.30803531726727</c:v>
                </c:pt>
                <c:pt idx="7">
                  <c:v>140.4457213290419</c:v>
                </c:pt>
                <c:pt idx="8">
                  <c:v>139.04893896276741</c:v>
                </c:pt>
                <c:pt idx="9">
                  <c:v>137.55461888038153</c:v>
                </c:pt>
                <c:pt idx="10">
                  <c:v>146.9304200876667</c:v>
                </c:pt>
                <c:pt idx="11">
                  <c:v>139.99084299676358</c:v>
                </c:pt>
                <c:pt idx="12">
                  <c:v>139.28604069108701</c:v>
                </c:pt>
                <c:pt idx="13">
                  <c:v>141.98939363197039</c:v>
                </c:pt>
                <c:pt idx="14">
                  <c:v>142.78219164894142</c:v>
                </c:pt>
                <c:pt idx="15">
                  <c:v>143.57772421779475</c:v>
                </c:pt>
                <c:pt idx="16">
                  <c:v>137.265904170271</c:v>
                </c:pt>
                <c:pt idx="17">
                  <c:v>150.28867535285971</c:v>
                </c:pt>
                <c:pt idx="18">
                  <c:v>145.27908080139392</c:v>
                </c:pt>
                <c:pt idx="19">
                  <c:v>146.08379048101332</c:v>
                </c:pt>
                <c:pt idx="20">
                  <c:v>144.06847127146034</c:v>
                </c:pt>
                <c:pt idx="21">
                  <c:v>151.28715559487466</c:v>
                </c:pt>
                <c:pt idx="22">
                  <c:v>150.18352357520396</c:v>
                </c:pt>
                <c:pt idx="23">
                  <c:v>145.19001280568156</c:v>
                </c:pt>
                <c:pt idx="24">
                  <c:v>147.08970653113306</c:v>
                </c:pt>
                <c:pt idx="25">
                  <c:v>150.75851481097803</c:v>
                </c:pt>
                <c:pt idx="26">
                  <c:v>149.88560338395425</c:v>
                </c:pt>
                <c:pt idx="27">
                  <c:v>142.89568730840497</c:v>
                </c:pt>
                <c:pt idx="28">
                  <c:v>150.66034634056234</c:v>
                </c:pt>
                <c:pt idx="29">
                  <c:v>157.84731953981401</c:v>
                </c:pt>
                <c:pt idx="30">
                  <c:v>150.88757373633055</c:v>
                </c:pt>
                <c:pt idx="31">
                  <c:v>156.81476902444928</c:v>
                </c:pt>
                <c:pt idx="32">
                  <c:v>156.74343979790103</c:v>
                </c:pt>
                <c:pt idx="33">
                  <c:v>146.10508162089602</c:v>
                </c:pt>
                <c:pt idx="34">
                  <c:v>148.76271858069106</c:v>
                </c:pt>
                <c:pt idx="35">
                  <c:v>155.23317340373163</c:v>
                </c:pt>
                <c:pt idx="36">
                  <c:v>148.83530084008956</c:v>
                </c:pt>
                <c:pt idx="37">
                  <c:v>149.90101007589573</c:v>
                </c:pt>
                <c:pt idx="38">
                  <c:v>149.21474512873183</c:v>
                </c:pt>
                <c:pt idx="39">
                  <c:v>145.39558325106438</c:v>
                </c:pt>
                <c:pt idx="40">
                  <c:v>142.60774049564324</c:v>
                </c:pt>
                <c:pt idx="41">
                  <c:v>147.80885075905263</c:v>
                </c:pt>
                <c:pt idx="42">
                  <c:v>146.86149714657395</c:v>
                </c:pt>
                <c:pt idx="43">
                  <c:v>149.16489878410334</c:v>
                </c:pt>
                <c:pt idx="44">
                  <c:v>148.42819105190534</c:v>
                </c:pt>
                <c:pt idx="45">
                  <c:v>146.51066666824869</c:v>
                </c:pt>
                <c:pt idx="46">
                  <c:v>145.15162657842001</c:v>
                </c:pt>
                <c:pt idx="47">
                  <c:v>146.17435878115356</c:v>
                </c:pt>
                <c:pt idx="48">
                  <c:v>149.5354909010405</c:v>
                </c:pt>
              </c:numCache>
            </c:numRef>
          </c:val>
          <c:smooth val="0"/>
          <c:extLst>
            <c:ext xmlns:c16="http://schemas.microsoft.com/office/drawing/2014/chart" uri="{C3380CC4-5D6E-409C-BE32-E72D297353CC}">
              <c16:uniqueId val="{00000000-87CC-4591-A424-D5925840D61A}"/>
            </c:ext>
          </c:extLst>
        </c:ser>
        <c:dLbls>
          <c:showLegendKey val="0"/>
          <c:showVal val="0"/>
          <c:showCatName val="0"/>
          <c:showSerName val="0"/>
          <c:showPercent val="0"/>
          <c:showBubbleSize val="0"/>
        </c:dLbls>
        <c:marker val="1"/>
        <c:smooth val="0"/>
        <c:axId val="313425736"/>
        <c:axId val="313428088"/>
      </c:lineChart>
      <c:dateAx>
        <c:axId val="313425736"/>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313428088"/>
        <c:crosses val="autoZero"/>
        <c:auto val="0"/>
        <c:lblOffset val="100"/>
        <c:baseTimeUnit val="months"/>
        <c:majorUnit val="6"/>
        <c:majorTimeUnit val="months"/>
        <c:minorUnit val="1"/>
        <c:minorTimeUnit val="months"/>
      </c:dateAx>
      <c:valAx>
        <c:axId val="313428088"/>
        <c:scaling>
          <c:orientation val="minMax"/>
          <c:max val="160"/>
          <c:min val="135"/>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313425736"/>
        <c:crosses val="autoZero"/>
        <c:crossBetween val="midCat"/>
        <c:majorUnit val="5"/>
      </c:valAx>
      <c:spPr>
        <a:solidFill>
          <a:srgbClr val="FFFFFF"/>
        </a:solidFill>
        <a:ln w="12700">
          <a:solidFill>
            <a:srgbClr val="808080"/>
          </a:solidFill>
          <a:prstDash val="solid"/>
        </a:ln>
      </c:spPr>
    </c:plotArea>
    <c:legend>
      <c:legendPos val="r"/>
      <c:layout>
        <c:manualLayout>
          <c:xMode val="edge"/>
          <c:yMode val="edge"/>
          <c:x val="0.19730811426349484"/>
          <c:y val="0.90686717808342632"/>
          <c:w val="0.70526323098501575"/>
          <c:h val="7.84315050747411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32157091474677"/>
          <c:h val="0.73858628186498143"/>
        </c:manualLayout>
      </c:layout>
      <c:lineChart>
        <c:grouping val="standard"/>
        <c:varyColors val="0"/>
        <c:ser>
          <c:idx val="1"/>
          <c:order val="0"/>
          <c:tx>
            <c:strRef>
              <c:f>[1]RA_INDICES!$E$107</c:f>
              <c:strCache>
                <c:ptCount val="1"/>
                <c:pt idx="0">
                  <c:v>Médicaments de ville</c:v>
                </c:pt>
              </c:strCache>
            </c:strRef>
          </c:tx>
          <c:spPr>
            <a:ln w="12700">
              <a:solidFill>
                <a:srgbClr val="FF00FF"/>
              </a:solidFill>
              <a:prstDash val="solid"/>
            </a:ln>
          </c:spPr>
          <c:marker>
            <c:symbol val="diamond"/>
            <c:size val="4"/>
            <c:spPr>
              <a:solidFill>
                <a:srgbClr val="FF00FF"/>
              </a:solidFill>
              <a:ln>
                <a:solidFill>
                  <a:srgbClr val="FF00FF"/>
                </a:solidFill>
                <a:prstDash val="solid"/>
              </a:ln>
            </c:spPr>
          </c:marker>
          <c:cat>
            <c:numRef>
              <c:f>[1]RA_INDICES!$BZ$3:$DV$3</c:f>
              <c:numCache>
                <c:formatCode>General</c:formatCode>
                <c:ptCount val="49"/>
                <c:pt idx="0">
                  <c:v>44743</c:v>
                </c:pt>
                <c:pt idx="1">
                  <c:v>44774</c:v>
                </c:pt>
                <c:pt idx="2">
                  <c:v>44805</c:v>
                </c:pt>
                <c:pt idx="3">
                  <c:v>44835</c:v>
                </c:pt>
                <c:pt idx="4">
                  <c:v>44866</c:v>
                </c:pt>
                <c:pt idx="5">
                  <c:v>44896</c:v>
                </c:pt>
                <c:pt idx="6">
                  <c:v>44927</c:v>
                </c:pt>
                <c:pt idx="7">
                  <c:v>44958</c:v>
                </c:pt>
                <c:pt idx="8">
                  <c:v>44986</c:v>
                </c:pt>
                <c:pt idx="9">
                  <c:v>45017</c:v>
                </c:pt>
                <c:pt idx="10">
                  <c:v>45047</c:v>
                </c:pt>
                <c:pt idx="11">
                  <c:v>45078</c:v>
                </c:pt>
                <c:pt idx="12">
                  <c:v>45108</c:v>
                </c:pt>
                <c:pt idx="13">
                  <c:v>45139</c:v>
                </c:pt>
                <c:pt idx="14">
                  <c:v>45170</c:v>
                </c:pt>
                <c:pt idx="15">
                  <c:v>45200</c:v>
                </c:pt>
                <c:pt idx="16">
                  <c:v>45231</c:v>
                </c:pt>
                <c:pt idx="17">
                  <c:v>45261</c:v>
                </c:pt>
                <c:pt idx="18">
                  <c:v>45292</c:v>
                </c:pt>
                <c:pt idx="19">
                  <c:v>45323</c:v>
                </c:pt>
                <c:pt idx="20">
                  <c:v>45352</c:v>
                </c:pt>
                <c:pt idx="21">
                  <c:v>45383</c:v>
                </c:pt>
                <c:pt idx="22">
                  <c:v>45413</c:v>
                </c:pt>
                <c:pt idx="23">
                  <c:v>45444</c:v>
                </c:pt>
                <c:pt idx="24">
                  <c:v>45474</c:v>
                </c:pt>
                <c:pt idx="25">
                  <c:v>45505</c:v>
                </c:pt>
                <c:pt idx="26">
                  <c:v>45536</c:v>
                </c:pt>
                <c:pt idx="27">
                  <c:v>45566</c:v>
                </c:pt>
                <c:pt idx="28">
                  <c:v>45597</c:v>
                </c:pt>
                <c:pt idx="29">
                  <c:v>45627</c:v>
                </c:pt>
                <c:pt idx="30">
                  <c:v>45658</c:v>
                </c:pt>
                <c:pt idx="31">
                  <c:v>45689</c:v>
                </c:pt>
                <c:pt idx="32">
                  <c:v>45717</c:v>
                </c:pt>
                <c:pt idx="33">
                  <c:v>45748</c:v>
                </c:pt>
                <c:pt idx="34">
                  <c:v>45778</c:v>
                </c:pt>
                <c:pt idx="35">
                  <c:v>45809</c:v>
                </c:pt>
                <c:pt idx="36">
                  <c:v>45839</c:v>
                </c:pt>
                <c:pt idx="37">
                  <c:v>45870</c:v>
                </c:pt>
                <c:pt idx="38">
                  <c:v>45901</c:v>
                </c:pt>
                <c:pt idx="39">
                  <c:v>45931</c:v>
                </c:pt>
                <c:pt idx="40">
                  <c:v>45962</c:v>
                </c:pt>
                <c:pt idx="41">
                  <c:v>45992</c:v>
                </c:pt>
                <c:pt idx="42">
                  <c:v>46023</c:v>
                </c:pt>
                <c:pt idx="43">
                  <c:v>46054</c:v>
                </c:pt>
                <c:pt idx="44">
                  <c:v>46082</c:v>
                </c:pt>
                <c:pt idx="45">
                  <c:v>46113</c:v>
                </c:pt>
                <c:pt idx="46">
                  <c:v>46143</c:v>
                </c:pt>
                <c:pt idx="47">
                  <c:v>46174</c:v>
                </c:pt>
                <c:pt idx="48">
                  <c:v>46204</c:v>
                </c:pt>
              </c:numCache>
            </c:numRef>
          </c:cat>
          <c:val>
            <c:numRef>
              <c:f>[1]RA_INDICES!$BZ$107:$DV$107</c:f>
              <c:numCache>
                <c:formatCode>General</c:formatCode>
                <c:ptCount val="49"/>
                <c:pt idx="0">
                  <c:v>120.25340671485105</c:v>
                </c:pt>
                <c:pt idx="1">
                  <c:v>122.08591289224537</c:v>
                </c:pt>
                <c:pt idx="2">
                  <c:v>118.36162640521653</c:v>
                </c:pt>
                <c:pt idx="3">
                  <c:v>120.39505714282737</c:v>
                </c:pt>
                <c:pt idx="4">
                  <c:v>119.3641712436974</c:v>
                </c:pt>
                <c:pt idx="5">
                  <c:v>116.5840241025909</c:v>
                </c:pt>
                <c:pt idx="6">
                  <c:v>120.79141857080306</c:v>
                </c:pt>
                <c:pt idx="7">
                  <c:v>120.43633946737717</c:v>
                </c:pt>
                <c:pt idx="8">
                  <c:v>122.1694660457235</c:v>
                </c:pt>
                <c:pt idx="9">
                  <c:v>119.30264814940146</c:v>
                </c:pt>
                <c:pt idx="10">
                  <c:v>123.68010367300373</c:v>
                </c:pt>
                <c:pt idx="11">
                  <c:v>126.77455885960134</c:v>
                </c:pt>
                <c:pt idx="12">
                  <c:v>123.60161900754649</c:v>
                </c:pt>
                <c:pt idx="13">
                  <c:v>123.52740110383024</c:v>
                </c:pt>
                <c:pt idx="14">
                  <c:v>122.82734003207632</c:v>
                </c:pt>
                <c:pt idx="15">
                  <c:v>126.41827690008907</c:v>
                </c:pt>
                <c:pt idx="16">
                  <c:v>124.87371631366064</c:v>
                </c:pt>
                <c:pt idx="17">
                  <c:v>130.83739181539329</c:v>
                </c:pt>
                <c:pt idx="18">
                  <c:v>126.19296591859481</c:v>
                </c:pt>
                <c:pt idx="19">
                  <c:v>127.61050015949597</c:v>
                </c:pt>
                <c:pt idx="20">
                  <c:v>124.9566659509409</c:v>
                </c:pt>
                <c:pt idx="21">
                  <c:v>129.56035928561792</c:v>
                </c:pt>
                <c:pt idx="22">
                  <c:v>128.16712584771309</c:v>
                </c:pt>
                <c:pt idx="23">
                  <c:v>122.48212578216847</c:v>
                </c:pt>
                <c:pt idx="24">
                  <c:v>127.1702580794027</c:v>
                </c:pt>
                <c:pt idx="25">
                  <c:v>128.32678665842684</c:v>
                </c:pt>
                <c:pt idx="26">
                  <c:v>130.35728337789573</c:v>
                </c:pt>
                <c:pt idx="27">
                  <c:v>126.37588946236696</c:v>
                </c:pt>
                <c:pt idx="28">
                  <c:v>132.33661131251409</c:v>
                </c:pt>
                <c:pt idx="29">
                  <c:v>131.6857834062649</c:v>
                </c:pt>
                <c:pt idx="30">
                  <c:v>132.01184647504562</c:v>
                </c:pt>
                <c:pt idx="31">
                  <c:v>132.25659546812054</c:v>
                </c:pt>
                <c:pt idx="32">
                  <c:v>132.82841164565949</c:v>
                </c:pt>
                <c:pt idx="33">
                  <c:v>133.32485498285547</c:v>
                </c:pt>
                <c:pt idx="34">
                  <c:v>137.0173075567161</c:v>
                </c:pt>
                <c:pt idx="35">
                  <c:v>138.67881742613682</c:v>
                </c:pt>
                <c:pt idx="36">
                  <c:v>137.38235018811937</c:v>
                </c:pt>
                <c:pt idx="37">
                  <c:v>135.42099739372631</c:v>
                </c:pt>
                <c:pt idx="38">
                  <c:v>140.1744519549699</c:v>
                </c:pt>
                <c:pt idx="39">
                  <c:v>139.78940828285022</c:v>
                </c:pt>
                <c:pt idx="40">
                  <c:v>137.50152998906236</c:v>
                </c:pt>
                <c:pt idx="41">
                  <c:v>139.44449837734436</c:v>
                </c:pt>
                <c:pt idx="42">
                  <c:v>135.27638608118724</c:v>
                </c:pt>
                <c:pt idx="43">
                  <c:v>140.57425580841556</c:v>
                </c:pt>
                <c:pt idx="44">
                  <c:v>139.67147917819142</c:v>
                </c:pt>
                <c:pt idx="45">
                  <c:v>139.1422070777289</c:v>
                </c:pt>
                <c:pt idx="46">
                  <c:v>137.95580683203309</c:v>
                </c:pt>
                <c:pt idx="47">
                  <c:v>139.30148254372423</c:v>
                </c:pt>
                <c:pt idx="48">
                  <c:v>141.45754666070729</c:v>
                </c:pt>
              </c:numCache>
            </c:numRef>
          </c:val>
          <c:smooth val="0"/>
          <c:extLst>
            <c:ext xmlns:c16="http://schemas.microsoft.com/office/drawing/2014/chart" uri="{C3380CC4-5D6E-409C-BE32-E72D297353CC}">
              <c16:uniqueId val="{00000000-DD0E-4DEE-B16F-9DCD833C9209}"/>
            </c:ext>
          </c:extLst>
        </c:ser>
        <c:dLbls>
          <c:showLegendKey val="0"/>
          <c:showVal val="0"/>
          <c:showCatName val="0"/>
          <c:showSerName val="0"/>
          <c:showPercent val="0"/>
          <c:showBubbleSize val="0"/>
        </c:dLbls>
        <c:marker val="1"/>
        <c:smooth val="0"/>
        <c:axId val="473121584"/>
        <c:axId val="473122368"/>
      </c:lineChart>
      <c:dateAx>
        <c:axId val="473121584"/>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txPr>
          <a:bodyPr rot="0" vert="horz"/>
          <a:lstStyle/>
          <a:p>
            <a:pPr>
              <a:defRPr sz="700" b="0" i="0" u="none" strike="noStrike" baseline="0">
                <a:solidFill>
                  <a:srgbClr val="000000"/>
                </a:solidFill>
                <a:latin typeface="Arial"/>
                <a:ea typeface="Arial"/>
                <a:cs typeface="Arial"/>
              </a:defRPr>
            </a:pPr>
            <a:endParaRPr lang="fr-FR"/>
          </a:p>
        </c:txPr>
        <c:crossAx val="473122368"/>
        <c:crosses val="autoZero"/>
        <c:auto val="0"/>
        <c:lblOffset val="100"/>
        <c:baseTimeUnit val="months"/>
        <c:majorUnit val="6"/>
        <c:majorTimeUnit val="months"/>
        <c:minorUnit val="1"/>
        <c:minorTimeUnit val="months"/>
      </c:dateAx>
      <c:valAx>
        <c:axId val="473122368"/>
        <c:scaling>
          <c:orientation val="minMax"/>
          <c:max val="145"/>
          <c:min val="110"/>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3121584"/>
        <c:crossesAt val="41061"/>
        <c:crossBetween val="midCat"/>
        <c:majorUnit val="5"/>
      </c:valAx>
      <c:spPr>
        <a:solidFill>
          <a:srgbClr val="FFFFFF"/>
        </a:solidFill>
        <a:ln w="12700">
          <a:solidFill>
            <a:srgbClr val="808080"/>
          </a:solidFill>
          <a:prstDash val="solid"/>
        </a:ln>
      </c:spPr>
    </c:plotArea>
    <c:legend>
      <c:legendPos val="r"/>
      <c:layout>
        <c:manualLayout>
          <c:xMode val="edge"/>
          <c:yMode val="edge"/>
          <c:x val="0.1393025"/>
          <c:y val="0.8970712909441233"/>
          <c:w val="0.70526323098501575"/>
          <c:h val="6.8651637764932563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578947368421055"/>
          <c:h val="0.74022011197098203"/>
        </c:manualLayout>
      </c:layout>
      <c:lineChart>
        <c:grouping val="standard"/>
        <c:varyColors val="0"/>
        <c:ser>
          <c:idx val="1"/>
          <c:order val="0"/>
          <c:tx>
            <c:strRef>
              <c:f>[1]NSA_INDICES!$E$107</c:f>
              <c:strCache>
                <c:ptCount val="1"/>
                <c:pt idx="0">
                  <c:v>Médicaments de ville</c:v>
                </c:pt>
              </c:strCache>
            </c:strRef>
          </c:tx>
          <c:spPr>
            <a:ln w="12700">
              <a:solidFill>
                <a:srgbClr val="FF00FF"/>
              </a:solidFill>
              <a:prstDash val="solid"/>
            </a:ln>
          </c:spPr>
          <c:marker>
            <c:symbol val="diamond"/>
            <c:size val="4"/>
            <c:spPr>
              <a:solidFill>
                <a:srgbClr val="FF00FF"/>
              </a:solidFill>
              <a:ln>
                <a:solidFill>
                  <a:srgbClr val="FF00FF"/>
                </a:solidFill>
                <a:prstDash val="solid"/>
              </a:ln>
            </c:spPr>
          </c:marker>
          <c:cat>
            <c:numRef>
              <c:f>[1]NSA_INDICES!$BZ$3:$DV$3</c:f>
              <c:numCache>
                <c:formatCode>General</c:formatCode>
                <c:ptCount val="49"/>
                <c:pt idx="0">
                  <c:v>44743</c:v>
                </c:pt>
                <c:pt idx="1">
                  <c:v>44774</c:v>
                </c:pt>
                <c:pt idx="2">
                  <c:v>44805</c:v>
                </c:pt>
                <c:pt idx="3">
                  <c:v>44835</c:v>
                </c:pt>
                <c:pt idx="4">
                  <c:v>44866</c:v>
                </c:pt>
                <c:pt idx="5">
                  <c:v>44896</c:v>
                </c:pt>
                <c:pt idx="6">
                  <c:v>44927</c:v>
                </c:pt>
                <c:pt idx="7">
                  <c:v>44958</c:v>
                </c:pt>
                <c:pt idx="8">
                  <c:v>44986</c:v>
                </c:pt>
                <c:pt idx="9">
                  <c:v>45017</c:v>
                </c:pt>
                <c:pt idx="10">
                  <c:v>45047</c:v>
                </c:pt>
                <c:pt idx="11">
                  <c:v>45078</c:v>
                </c:pt>
                <c:pt idx="12">
                  <c:v>45108</c:v>
                </c:pt>
                <c:pt idx="13">
                  <c:v>45139</c:v>
                </c:pt>
                <c:pt idx="14">
                  <c:v>45170</c:v>
                </c:pt>
                <c:pt idx="15">
                  <c:v>45200</c:v>
                </c:pt>
                <c:pt idx="16">
                  <c:v>45231</c:v>
                </c:pt>
                <c:pt idx="17">
                  <c:v>45261</c:v>
                </c:pt>
                <c:pt idx="18">
                  <c:v>45292</c:v>
                </c:pt>
                <c:pt idx="19">
                  <c:v>45323</c:v>
                </c:pt>
                <c:pt idx="20">
                  <c:v>45352</c:v>
                </c:pt>
                <c:pt idx="21">
                  <c:v>45383</c:v>
                </c:pt>
                <c:pt idx="22">
                  <c:v>45413</c:v>
                </c:pt>
                <c:pt idx="23">
                  <c:v>45444</c:v>
                </c:pt>
                <c:pt idx="24">
                  <c:v>45474</c:v>
                </c:pt>
                <c:pt idx="25">
                  <c:v>45505</c:v>
                </c:pt>
                <c:pt idx="26">
                  <c:v>45536</c:v>
                </c:pt>
                <c:pt idx="27">
                  <c:v>45566</c:v>
                </c:pt>
                <c:pt idx="28">
                  <c:v>45597</c:v>
                </c:pt>
                <c:pt idx="29">
                  <c:v>45627</c:v>
                </c:pt>
                <c:pt idx="30">
                  <c:v>45658</c:v>
                </c:pt>
                <c:pt idx="31">
                  <c:v>45689</c:v>
                </c:pt>
                <c:pt idx="32">
                  <c:v>45717</c:v>
                </c:pt>
                <c:pt idx="33">
                  <c:v>45748</c:v>
                </c:pt>
                <c:pt idx="34">
                  <c:v>45778</c:v>
                </c:pt>
                <c:pt idx="35">
                  <c:v>45809</c:v>
                </c:pt>
                <c:pt idx="36">
                  <c:v>45839</c:v>
                </c:pt>
                <c:pt idx="37">
                  <c:v>45870</c:v>
                </c:pt>
                <c:pt idx="38">
                  <c:v>45901</c:v>
                </c:pt>
                <c:pt idx="39">
                  <c:v>45931</c:v>
                </c:pt>
                <c:pt idx="40">
                  <c:v>45962</c:v>
                </c:pt>
                <c:pt idx="41">
                  <c:v>45992</c:v>
                </c:pt>
                <c:pt idx="42">
                  <c:v>46023</c:v>
                </c:pt>
                <c:pt idx="43">
                  <c:v>46054</c:v>
                </c:pt>
                <c:pt idx="44">
                  <c:v>46082</c:v>
                </c:pt>
                <c:pt idx="45">
                  <c:v>46113</c:v>
                </c:pt>
                <c:pt idx="46">
                  <c:v>46143</c:v>
                </c:pt>
                <c:pt idx="47">
                  <c:v>46174</c:v>
                </c:pt>
                <c:pt idx="48">
                  <c:v>46204</c:v>
                </c:pt>
              </c:numCache>
            </c:numRef>
          </c:cat>
          <c:val>
            <c:numRef>
              <c:f>[1]NSA_INDICES!$BZ$107:$DV$107</c:f>
              <c:numCache>
                <c:formatCode>General</c:formatCode>
                <c:ptCount val="49"/>
                <c:pt idx="0">
                  <c:v>107.60452915063712</c:v>
                </c:pt>
                <c:pt idx="1">
                  <c:v>109.0936202825697</c:v>
                </c:pt>
                <c:pt idx="2">
                  <c:v>105.94015422963017</c:v>
                </c:pt>
                <c:pt idx="3">
                  <c:v>107.36397673255912</c:v>
                </c:pt>
                <c:pt idx="4">
                  <c:v>106.82222440398135</c:v>
                </c:pt>
                <c:pt idx="5">
                  <c:v>105.41600682989845</c:v>
                </c:pt>
                <c:pt idx="6">
                  <c:v>108.03045323348866</c:v>
                </c:pt>
                <c:pt idx="7">
                  <c:v>106.77113294553249</c:v>
                </c:pt>
                <c:pt idx="8">
                  <c:v>109.00840551969947</c:v>
                </c:pt>
                <c:pt idx="9">
                  <c:v>106.65781696592352</c:v>
                </c:pt>
                <c:pt idx="10">
                  <c:v>110.29034808610092</c:v>
                </c:pt>
                <c:pt idx="11">
                  <c:v>112.22472001490758</c:v>
                </c:pt>
                <c:pt idx="12">
                  <c:v>110.25547481481949</c:v>
                </c:pt>
                <c:pt idx="13">
                  <c:v>109.4267392464366</c:v>
                </c:pt>
                <c:pt idx="14">
                  <c:v>109.06913375567801</c:v>
                </c:pt>
                <c:pt idx="15">
                  <c:v>112.00002861032101</c:v>
                </c:pt>
                <c:pt idx="16">
                  <c:v>110.25068550820873</c:v>
                </c:pt>
                <c:pt idx="17">
                  <c:v>116.71812183005589</c:v>
                </c:pt>
                <c:pt idx="18">
                  <c:v>112.06648824247263</c:v>
                </c:pt>
                <c:pt idx="19">
                  <c:v>112.39232874126878</c:v>
                </c:pt>
                <c:pt idx="20">
                  <c:v>111.01011889708145</c:v>
                </c:pt>
                <c:pt idx="21">
                  <c:v>114.35185560383563</c:v>
                </c:pt>
                <c:pt idx="22">
                  <c:v>113.03555055513566</c:v>
                </c:pt>
                <c:pt idx="23">
                  <c:v>107.51333902398932</c:v>
                </c:pt>
                <c:pt idx="24">
                  <c:v>111.85128736894916</c:v>
                </c:pt>
                <c:pt idx="25">
                  <c:v>113.05899950853427</c:v>
                </c:pt>
                <c:pt idx="26">
                  <c:v>113.87635964005081</c:v>
                </c:pt>
                <c:pt idx="27">
                  <c:v>110.82409108330691</c:v>
                </c:pt>
                <c:pt idx="28">
                  <c:v>115.01998792367733</c:v>
                </c:pt>
                <c:pt idx="29">
                  <c:v>115.66577336087909</c:v>
                </c:pt>
                <c:pt idx="30">
                  <c:v>114.32436681726175</c:v>
                </c:pt>
                <c:pt idx="31">
                  <c:v>114.79052204597362</c:v>
                </c:pt>
                <c:pt idx="32">
                  <c:v>115.39331530917013</c:v>
                </c:pt>
                <c:pt idx="33">
                  <c:v>115.58833505967495</c:v>
                </c:pt>
                <c:pt idx="34">
                  <c:v>118.73764061837564</c:v>
                </c:pt>
                <c:pt idx="35">
                  <c:v>119.78830444694184</c:v>
                </c:pt>
                <c:pt idx="36">
                  <c:v>118.92423264679984</c:v>
                </c:pt>
                <c:pt idx="37">
                  <c:v>115.68464313705749</c:v>
                </c:pt>
                <c:pt idx="38">
                  <c:v>120.54544964060699</c:v>
                </c:pt>
                <c:pt idx="39">
                  <c:v>120.56259005181987</c:v>
                </c:pt>
                <c:pt idx="40">
                  <c:v>117.56540392522807</c:v>
                </c:pt>
                <c:pt idx="41">
                  <c:v>119.35989718435944</c:v>
                </c:pt>
                <c:pt idx="42">
                  <c:v>115.55251312101022</c:v>
                </c:pt>
                <c:pt idx="43">
                  <c:v>119.11157943651915</c:v>
                </c:pt>
                <c:pt idx="44">
                  <c:v>118.60611567024564</c:v>
                </c:pt>
                <c:pt idx="45">
                  <c:v>119.09063294915518</c:v>
                </c:pt>
                <c:pt idx="46">
                  <c:v>116.54217797787607</c:v>
                </c:pt>
                <c:pt idx="47">
                  <c:v>118.01502833102013</c:v>
                </c:pt>
                <c:pt idx="48">
                  <c:v>119.21552067447874</c:v>
                </c:pt>
              </c:numCache>
            </c:numRef>
          </c:val>
          <c:smooth val="0"/>
          <c:extLst>
            <c:ext xmlns:c16="http://schemas.microsoft.com/office/drawing/2014/chart" uri="{C3380CC4-5D6E-409C-BE32-E72D297353CC}">
              <c16:uniqueId val="{00000000-C4B1-4092-AC8E-BD4DE2CE18E3}"/>
            </c:ext>
          </c:extLst>
        </c:ser>
        <c:dLbls>
          <c:showLegendKey val="0"/>
          <c:showVal val="0"/>
          <c:showCatName val="0"/>
          <c:showSerName val="0"/>
          <c:showPercent val="0"/>
          <c:showBubbleSize val="0"/>
        </c:dLbls>
        <c:marker val="1"/>
        <c:smooth val="0"/>
        <c:axId val="473124328"/>
        <c:axId val="473124720"/>
      </c:lineChart>
      <c:dateAx>
        <c:axId val="473124328"/>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txPr>
          <a:bodyPr rot="0" vert="horz"/>
          <a:lstStyle/>
          <a:p>
            <a:pPr>
              <a:defRPr sz="700" b="0" i="0" u="none" strike="noStrike" baseline="0">
                <a:solidFill>
                  <a:srgbClr val="000000"/>
                </a:solidFill>
                <a:latin typeface="Arial"/>
                <a:ea typeface="Arial"/>
                <a:cs typeface="Arial"/>
              </a:defRPr>
            </a:pPr>
            <a:endParaRPr lang="fr-FR"/>
          </a:p>
        </c:txPr>
        <c:crossAx val="473124720"/>
        <c:crosses val="autoZero"/>
        <c:auto val="0"/>
        <c:lblOffset val="100"/>
        <c:baseTimeUnit val="months"/>
        <c:majorUnit val="6"/>
        <c:majorTimeUnit val="months"/>
        <c:minorUnit val="1"/>
        <c:minorTimeUnit val="months"/>
      </c:dateAx>
      <c:valAx>
        <c:axId val="473124720"/>
        <c:scaling>
          <c:orientation val="minMax"/>
          <c:max val="125"/>
          <c:min val="100"/>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3124328"/>
        <c:crosses val="autoZero"/>
        <c:crossBetween val="midCat"/>
        <c:majorUnit val="5"/>
      </c:valAx>
      <c:spPr>
        <a:solidFill>
          <a:srgbClr val="FFFFFF"/>
        </a:solidFill>
        <a:ln w="12700">
          <a:solidFill>
            <a:srgbClr val="808080"/>
          </a:solidFill>
          <a:prstDash val="solid"/>
        </a:ln>
      </c:spPr>
    </c:plotArea>
    <c:legend>
      <c:legendPos val="r"/>
      <c:layout>
        <c:manualLayout>
          <c:xMode val="edge"/>
          <c:yMode val="edge"/>
          <c:x val="0.15789470760599369"/>
          <c:y val="0.90686717808342632"/>
          <c:w val="0.70263161549250785"/>
          <c:h val="7.84315050747411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578947368421055"/>
          <c:h val="0.74096808714361351"/>
        </c:manualLayout>
      </c:layout>
      <c:lineChart>
        <c:grouping val="standard"/>
        <c:varyColors val="0"/>
        <c:ser>
          <c:idx val="1"/>
          <c:order val="0"/>
          <c:tx>
            <c:strRef>
              <c:f>[1]SA_INDICES!$E$107</c:f>
              <c:strCache>
                <c:ptCount val="1"/>
                <c:pt idx="0">
                  <c:v>Médicaments de ville</c:v>
                </c:pt>
              </c:strCache>
            </c:strRef>
          </c:tx>
          <c:spPr>
            <a:ln w="12700">
              <a:solidFill>
                <a:srgbClr val="FF00FF"/>
              </a:solidFill>
              <a:prstDash val="solid"/>
            </a:ln>
          </c:spPr>
          <c:marker>
            <c:symbol val="diamond"/>
            <c:size val="4"/>
            <c:spPr>
              <a:solidFill>
                <a:srgbClr val="FF00FF"/>
              </a:solidFill>
              <a:ln>
                <a:solidFill>
                  <a:srgbClr val="FF00FF"/>
                </a:solidFill>
                <a:prstDash val="solid"/>
              </a:ln>
            </c:spPr>
          </c:marker>
          <c:cat>
            <c:numRef>
              <c:f>[1]SA_INDICES!$BZ$3:$DV$3</c:f>
              <c:numCache>
                <c:formatCode>General</c:formatCode>
                <c:ptCount val="49"/>
                <c:pt idx="0">
                  <c:v>44743</c:v>
                </c:pt>
                <c:pt idx="1">
                  <c:v>44774</c:v>
                </c:pt>
                <c:pt idx="2">
                  <c:v>44805</c:v>
                </c:pt>
                <c:pt idx="3">
                  <c:v>44835</c:v>
                </c:pt>
                <c:pt idx="4">
                  <c:v>44866</c:v>
                </c:pt>
                <c:pt idx="5">
                  <c:v>44896</c:v>
                </c:pt>
                <c:pt idx="6">
                  <c:v>44927</c:v>
                </c:pt>
                <c:pt idx="7">
                  <c:v>44958</c:v>
                </c:pt>
                <c:pt idx="8">
                  <c:v>44986</c:v>
                </c:pt>
                <c:pt idx="9">
                  <c:v>45017</c:v>
                </c:pt>
                <c:pt idx="10">
                  <c:v>45047</c:v>
                </c:pt>
                <c:pt idx="11">
                  <c:v>45078</c:v>
                </c:pt>
                <c:pt idx="12">
                  <c:v>45108</c:v>
                </c:pt>
                <c:pt idx="13">
                  <c:v>45139</c:v>
                </c:pt>
                <c:pt idx="14">
                  <c:v>45170</c:v>
                </c:pt>
                <c:pt idx="15">
                  <c:v>45200</c:v>
                </c:pt>
                <c:pt idx="16">
                  <c:v>45231</c:v>
                </c:pt>
                <c:pt idx="17">
                  <c:v>45261</c:v>
                </c:pt>
                <c:pt idx="18">
                  <c:v>45292</c:v>
                </c:pt>
                <c:pt idx="19">
                  <c:v>45323</c:v>
                </c:pt>
                <c:pt idx="20">
                  <c:v>45352</c:v>
                </c:pt>
                <c:pt idx="21">
                  <c:v>45383</c:v>
                </c:pt>
                <c:pt idx="22">
                  <c:v>45413</c:v>
                </c:pt>
                <c:pt idx="23">
                  <c:v>45444</c:v>
                </c:pt>
                <c:pt idx="24">
                  <c:v>45474</c:v>
                </c:pt>
                <c:pt idx="25">
                  <c:v>45505</c:v>
                </c:pt>
                <c:pt idx="26">
                  <c:v>45536</c:v>
                </c:pt>
                <c:pt idx="27">
                  <c:v>45566</c:v>
                </c:pt>
                <c:pt idx="28">
                  <c:v>45597</c:v>
                </c:pt>
                <c:pt idx="29">
                  <c:v>45627</c:v>
                </c:pt>
                <c:pt idx="30">
                  <c:v>45658</c:v>
                </c:pt>
                <c:pt idx="31">
                  <c:v>45689</c:v>
                </c:pt>
                <c:pt idx="32">
                  <c:v>45717</c:v>
                </c:pt>
                <c:pt idx="33">
                  <c:v>45748</c:v>
                </c:pt>
                <c:pt idx="34">
                  <c:v>45778</c:v>
                </c:pt>
                <c:pt idx="35">
                  <c:v>45809</c:v>
                </c:pt>
                <c:pt idx="36">
                  <c:v>45839</c:v>
                </c:pt>
                <c:pt idx="37">
                  <c:v>45870</c:v>
                </c:pt>
                <c:pt idx="38">
                  <c:v>45901</c:v>
                </c:pt>
                <c:pt idx="39">
                  <c:v>45931</c:v>
                </c:pt>
                <c:pt idx="40">
                  <c:v>45962</c:v>
                </c:pt>
                <c:pt idx="41">
                  <c:v>45992</c:v>
                </c:pt>
                <c:pt idx="42">
                  <c:v>46023</c:v>
                </c:pt>
                <c:pt idx="43">
                  <c:v>46054</c:v>
                </c:pt>
                <c:pt idx="44">
                  <c:v>46082</c:v>
                </c:pt>
                <c:pt idx="45">
                  <c:v>46113</c:v>
                </c:pt>
                <c:pt idx="46">
                  <c:v>46143</c:v>
                </c:pt>
                <c:pt idx="47">
                  <c:v>46174</c:v>
                </c:pt>
                <c:pt idx="48">
                  <c:v>46204</c:v>
                </c:pt>
              </c:numCache>
            </c:numRef>
          </c:cat>
          <c:val>
            <c:numRef>
              <c:f>[1]SA_INDICES!$BZ$107:$DV$107</c:f>
              <c:numCache>
                <c:formatCode>General</c:formatCode>
                <c:ptCount val="49"/>
                <c:pt idx="0">
                  <c:v>137.77960410133593</c:v>
                </c:pt>
                <c:pt idx="1">
                  <c:v>140.08794379373549</c:v>
                </c:pt>
                <c:pt idx="2">
                  <c:v>135.57273245592043</c:v>
                </c:pt>
                <c:pt idx="3">
                  <c:v>138.45083215290907</c:v>
                </c:pt>
                <c:pt idx="4">
                  <c:v>136.74220615689435</c:v>
                </c:pt>
                <c:pt idx="5">
                  <c:v>132.05835169752672</c:v>
                </c:pt>
                <c:pt idx="6">
                  <c:v>138.47292400149954</c:v>
                </c:pt>
                <c:pt idx="7">
                  <c:v>139.37075523771546</c:v>
                </c:pt>
                <c:pt idx="8">
                  <c:v>140.40534060641664</c:v>
                </c:pt>
                <c:pt idx="9">
                  <c:v>136.82323889868709</c:v>
                </c:pt>
                <c:pt idx="10">
                  <c:v>142.23285653044124</c:v>
                </c:pt>
                <c:pt idx="11">
                  <c:v>146.93471506627534</c:v>
                </c:pt>
                <c:pt idx="12">
                  <c:v>142.09394421844027</c:v>
                </c:pt>
                <c:pt idx="13">
                  <c:v>143.06518077939131</c:v>
                </c:pt>
                <c:pt idx="14">
                  <c:v>141.89061561996971</c:v>
                </c:pt>
                <c:pt idx="15">
                  <c:v>146.39610214276121</c:v>
                </c:pt>
                <c:pt idx="16">
                  <c:v>145.13528679562035</c:v>
                </c:pt>
                <c:pt idx="17">
                  <c:v>150.40095478450581</c:v>
                </c:pt>
                <c:pt idx="18">
                  <c:v>145.7665158142749</c:v>
                </c:pt>
                <c:pt idx="19">
                  <c:v>148.69669336384823</c:v>
                </c:pt>
                <c:pt idx="20">
                  <c:v>144.28090521920436</c:v>
                </c:pt>
                <c:pt idx="21">
                  <c:v>150.63315694112777</c:v>
                </c:pt>
                <c:pt idx="22">
                  <c:v>149.13333205848929</c:v>
                </c:pt>
                <c:pt idx="23">
                  <c:v>143.22277332407168</c:v>
                </c:pt>
                <c:pt idx="24">
                  <c:v>148.39611808683756</c:v>
                </c:pt>
                <c:pt idx="25">
                  <c:v>149.48172707787609</c:v>
                </c:pt>
                <c:pt idx="26">
                  <c:v>153.19313747441095</c:v>
                </c:pt>
                <c:pt idx="27">
                  <c:v>147.92435387926955</c:v>
                </c:pt>
                <c:pt idx="28">
                  <c:v>156.33040507322033</c:v>
                </c:pt>
                <c:pt idx="29">
                  <c:v>153.88299867406491</c:v>
                </c:pt>
                <c:pt idx="30">
                  <c:v>156.51949612048043</c:v>
                </c:pt>
                <c:pt idx="31">
                  <c:v>156.45746616272177</c:v>
                </c:pt>
                <c:pt idx="32">
                  <c:v>156.98636070433398</c:v>
                </c:pt>
                <c:pt idx="33">
                  <c:v>157.90045448130007</c:v>
                </c:pt>
                <c:pt idx="34">
                  <c:v>162.34548780782015</c:v>
                </c:pt>
                <c:pt idx="35">
                  <c:v>164.85338173230178</c:v>
                </c:pt>
                <c:pt idx="36">
                  <c:v>162.95779036214316</c:v>
                </c:pt>
                <c:pt idx="37">
                  <c:v>162.76755353168707</c:v>
                </c:pt>
                <c:pt idx="38">
                  <c:v>167.37226198315733</c:v>
                </c:pt>
                <c:pt idx="39">
                  <c:v>166.42995482307953</c:v>
                </c:pt>
                <c:pt idx="40">
                  <c:v>165.12488856319675</c:v>
                </c:pt>
                <c:pt idx="41">
                  <c:v>167.27358306490405</c:v>
                </c:pt>
                <c:pt idx="42">
                  <c:v>162.60564822093795</c:v>
                </c:pt>
                <c:pt idx="43">
                  <c:v>170.31279194543424</c:v>
                </c:pt>
                <c:pt idx="44">
                  <c:v>168.85950135518186</c:v>
                </c:pt>
                <c:pt idx="45">
                  <c:v>166.92552969296014</c:v>
                </c:pt>
                <c:pt idx="46">
                  <c:v>167.626383067246</c:v>
                </c:pt>
                <c:pt idx="47">
                  <c:v>168.79584647414214</c:v>
                </c:pt>
                <c:pt idx="48">
                  <c:v>172.2759442403341</c:v>
                </c:pt>
              </c:numCache>
            </c:numRef>
          </c:val>
          <c:smooth val="0"/>
          <c:extLst>
            <c:ext xmlns:c16="http://schemas.microsoft.com/office/drawing/2014/chart" uri="{C3380CC4-5D6E-409C-BE32-E72D297353CC}">
              <c16:uniqueId val="{00000000-222C-4595-9E62-3443293AC1B7}"/>
            </c:ext>
          </c:extLst>
        </c:ser>
        <c:dLbls>
          <c:showLegendKey val="0"/>
          <c:showVal val="0"/>
          <c:showCatName val="0"/>
          <c:showSerName val="0"/>
          <c:showPercent val="0"/>
          <c:showBubbleSize val="0"/>
        </c:dLbls>
        <c:marker val="1"/>
        <c:smooth val="0"/>
        <c:axId val="117308040"/>
        <c:axId val="117306864"/>
      </c:lineChart>
      <c:dateAx>
        <c:axId val="117308040"/>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117306864"/>
        <c:crosses val="autoZero"/>
        <c:auto val="0"/>
        <c:lblOffset val="100"/>
        <c:baseTimeUnit val="months"/>
        <c:majorUnit val="6"/>
        <c:majorTimeUnit val="months"/>
        <c:minorUnit val="1"/>
        <c:minorTimeUnit val="months"/>
      </c:dateAx>
      <c:valAx>
        <c:axId val="117306864"/>
        <c:scaling>
          <c:orientation val="minMax"/>
          <c:max val="175"/>
          <c:min val="125"/>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117308040"/>
        <c:crosses val="autoZero"/>
        <c:crossBetween val="midCat"/>
        <c:majorUnit val="5"/>
      </c:valAx>
      <c:spPr>
        <a:solidFill>
          <a:srgbClr val="FFFFFF"/>
        </a:solidFill>
        <a:ln w="12700">
          <a:solidFill>
            <a:srgbClr val="808080"/>
          </a:solidFill>
          <a:prstDash val="solid"/>
        </a:ln>
      </c:spPr>
    </c:plotArea>
    <c:legend>
      <c:legendPos val="r"/>
      <c:layout>
        <c:manualLayout>
          <c:xMode val="edge"/>
          <c:yMode val="edge"/>
          <c:x val="0.19730811426349484"/>
          <c:y val="0.90686717808342632"/>
          <c:w val="0.70526323098501575"/>
          <c:h val="7.84315050747411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32157091474677"/>
          <c:h val="0.73858628186498143"/>
        </c:manualLayout>
      </c:layout>
      <c:lineChart>
        <c:grouping val="standard"/>
        <c:varyColors val="0"/>
        <c:ser>
          <c:idx val="1"/>
          <c:order val="0"/>
          <c:tx>
            <c:strRef>
              <c:f>[1]RA_INDICES!$E$118</c:f>
              <c:strCache>
                <c:ptCount val="1"/>
                <c:pt idx="0">
                  <c:v>TOTAL médicaments</c:v>
                </c:pt>
              </c:strCache>
            </c:strRef>
          </c:tx>
          <c:spPr>
            <a:ln w="12700">
              <a:solidFill>
                <a:srgbClr val="FF00FF"/>
              </a:solidFill>
              <a:prstDash val="solid"/>
            </a:ln>
          </c:spPr>
          <c:marker>
            <c:symbol val="diamond"/>
            <c:size val="4"/>
            <c:spPr>
              <a:solidFill>
                <a:srgbClr val="FF00FF"/>
              </a:solidFill>
              <a:ln>
                <a:solidFill>
                  <a:srgbClr val="FF00FF"/>
                </a:solidFill>
                <a:prstDash val="solid"/>
              </a:ln>
            </c:spPr>
          </c:marker>
          <c:cat>
            <c:numRef>
              <c:f>[1]RA_INDICES!$BZ$3:$DV$3</c:f>
              <c:numCache>
                <c:formatCode>General</c:formatCode>
                <c:ptCount val="49"/>
                <c:pt idx="0">
                  <c:v>44743</c:v>
                </c:pt>
                <c:pt idx="1">
                  <c:v>44774</c:v>
                </c:pt>
                <c:pt idx="2">
                  <c:v>44805</c:v>
                </c:pt>
                <c:pt idx="3">
                  <c:v>44835</c:v>
                </c:pt>
                <c:pt idx="4">
                  <c:v>44866</c:v>
                </c:pt>
                <c:pt idx="5">
                  <c:v>44896</c:v>
                </c:pt>
                <c:pt idx="6">
                  <c:v>44927</c:v>
                </c:pt>
                <c:pt idx="7">
                  <c:v>44958</c:v>
                </c:pt>
                <c:pt idx="8">
                  <c:v>44986</c:v>
                </c:pt>
                <c:pt idx="9">
                  <c:v>45017</c:v>
                </c:pt>
                <c:pt idx="10">
                  <c:v>45047</c:v>
                </c:pt>
                <c:pt idx="11">
                  <c:v>45078</c:v>
                </c:pt>
                <c:pt idx="12">
                  <c:v>45108</c:v>
                </c:pt>
                <c:pt idx="13">
                  <c:v>45139</c:v>
                </c:pt>
                <c:pt idx="14">
                  <c:v>45170</c:v>
                </c:pt>
                <c:pt idx="15">
                  <c:v>45200</c:v>
                </c:pt>
                <c:pt idx="16">
                  <c:v>45231</c:v>
                </c:pt>
                <c:pt idx="17">
                  <c:v>45261</c:v>
                </c:pt>
                <c:pt idx="18">
                  <c:v>45292</c:v>
                </c:pt>
                <c:pt idx="19">
                  <c:v>45323</c:v>
                </c:pt>
                <c:pt idx="20">
                  <c:v>45352</c:v>
                </c:pt>
                <c:pt idx="21">
                  <c:v>45383</c:v>
                </c:pt>
                <c:pt idx="22">
                  <c:v>45413</c:v>
                </c:pt>
                <c:pt idx="23">
                  <c:v>45444</c:v>
                </c:pt>
                <c:pt idx="24">
                  <c:v>45474</c:v>
                </c:pt>
                <c:pt idx="25">
                  <c:v>45505</c:v>
                </c:pt>
                <c:pt idx="26">
                  <c:v>45536</c:v>
                </c:pt>
                <c:pt idx="27">
                  <c:v>45566</c:v>
                </c:pt>
                <c:pt idx="28">
                  <c:v>45597</c:v>
                </c:pt>
                <c:pt idx="29">
                  <c:v>45627</c:v>
                </c:pt>
                <c:pt idx="30">
                  <c:v>45658</c:v>
                </c:pt>
                <c:pt idx="31">
                  <c:v>45689</c:v>
                </c:pt>
                <c:pt idx="32">
                  <c:v>45717</c:v>
                </c:pt>
                <c:pt idx="33">
                  <c:v>45748</c:v>
                </c:pt>
                <c:pt idx="34">
                  <c:v>45778</c:v>
                </c:pt>
                <c:pt idx="35">
                  <c:v>45809</c:v>
                </c:pt>
                <c:pt idx="36">
                  <c:v>45839</c:v>
                </c:pt>
                <c:pt idx="37">
                  <c:v>45870</c:v>
                </c:pt>
                <c:pt idx="38">
                  <c:v>45901</c:v>
                </c:pt>
                <c:pt idx="39">
                  <c:v>45931</c:v>
                </c:pt>
                <c:pt idx="40">
                  <c:v>45962</c:v>
                </c:pt>
                <c:pt idx="41">
                  <c:v>45992</c:v>
                </c:pt>
                <c:pt idx="42">
                  <c:v>46023</c:v>
                </c:pt>
                <c:pt idx="43">
                  <c:v>46054</c:v>
                </c:pt>
                <c:pt idx="44">
                  <c:v>46082</c:v>
                </c:pt>
                <c:pt idx="45">
                  <c:v>46113</c:v>
                </c:pt>
                <c:pt idx="46">
                  <c:v>46143</c:v>
                </c:pt>
                <c:pt idx="47">
                  <c:v>46174</c:v>
                </c:pt>
                <c:pt idx="48">
                  <c:v>46204</c:v>
                </c:pt>
              </c:numCache>
            </c:numRef>
          </c:cat>
          <c:val>
            <c:numRef>
              <c:f>[1]RA_INDICES!$BZ$118:$DV$118</c:f>
              <c:numCache>
                <c:formatCode>General</c:formatCode>
                <c:ptCount val="49"/>
                <c:pt idx="0">
                  <c:v>116.78985295586006</c:v>
                </c:pt>
                <c:pt idx="1">
                  <c:v>118.23746947330605</c:v>
                </c:pt>
                <c:pt idx="2">
                  <c:v>115.00572880515382</c:v>
                </c:pt>
                <c:pt idx="3">
                  <c:v>116.99089375968219</c:v>
                </c:pt>
                <c:pt idx="4">
                  <c:v>116.48681138909036</c:v>
                </c:pt>
                <c:pt idx="5">
                  <c:v>113.02091390320359</c:v>
                </c:pt>
                <c:pt idx="6">
                  <c:v>117.2884378596771</c:v>
                </c:pt>
                <c:pt idx="7">
                  <c:v>116.98658192664979</c:v>
                </c:pt>
                <c:pt idx="8">
                  <c:v>118.36898652922281</c:v>
                </c:pt>
                <c:pt idx="9">
                  <c:v>114.9933245897049</c:v>
                </c:pt>
                <c:pt idx="10">
                  <c:v>119.25190434706056</c:v>
                </c:pt>
                <c:pt idx="11">
                  <c:v>122.43705756487304</c:v>
                </c:pt>
                <c:pt idx="12">
                  <c:v>119.6507670990981</c:v>
                </c:pt>
                <c:pt idx="13">
                  <c:v>119.71032951247021</c:v>
                </c:pt>
                <c:pt idx="14">
                  <c:v>119.02698950026085</c:v>
                </c:pt>
                <c:pt idx="15">
                  <c:v>121.37203244031581</c:v>
                </c:pt>
                <c:pt idx="16">
                  <c:v>120.70200110978162</c:v>
                </c:pt>
                <c:pt idx="17">
                  <c:v>125.93409421448649</c:v>
                </c:pt>
                <c:pt idx="18">
                  <c:v>121.43946367912631</c:v>
                </c:pt>
                <c:pt idx="19">
                  <c:v>123.68153423249851</c:v>
                </c:pt>
                <c:pt idx="20">
                  <c:v>119.89613409321042</c:v>
                </c:pt>
                <c:pt idx="21">
                  <c:v>124.68181359069345</c:v>
                </c:pt>
                <c:pt idx="22">
                  <c:v>123.77624895747701</c:v>
                </c:pt>
                <c:pt idx="23">
                  <c:v>118.23573863137973</c:v>
                </c:pt>
                <c:pt idx="24">
                  <c:v>122.41111229738894</c:v>
                </c:pt>
                <c:pt idx="25">
                  <c:v>123.29271751818744</c:v>
                </c:pt>
                <c:pt idx="26">
                  <c:v>125.12448881693483</c:v>
                </c:pt>
                <c:pt idx="27">
                  <c:v>121.20673065831218</c:v>
                </c:pt>
                <c:pt idx="28">
                  <c:v>126.76780975742727</c:v>
                </c:pt>
                <c:pt idx="29">
                  <c:v>126.11736643492459</c:v>
                </c:pt>
                <c:pt idx="30">
                  <c:v>126.52846820465702</c:v>
                </c:pt>
                <c:pt idx="31">
                  <c:v>125.88756615280374</c:v>
                </c:pt>
                <c:pt idx="32">
                  <c:v>127.3973722637211</c:v>
                </c:pt>
                <c:pt idx="33">
                  <c:v>125.61984077195999</c:v>
                </c:pt>
                <c:pt idx="34">
                  <c:v>136.14845313102654</c:v>
                </c:pt>
                <c:pt idx="35">
                  <c:v>132.18294531421552</c:v>
                </c:pt>
                <c:pt idx="36">
                  <c:v>131.67308505759442</c:v>
                </c:pt>
                <c:pt idx="37">
                  <c:v>130.95420301574299</c:v>
                </c:pt>
                <c:pt idx="38">
                  <c:v>134.59788656902026</c:v>
                </c:pt>
                <c:pt idx="39">
                  <c:v>134.04953554538514</c:v>
                </c:pt>
                <c:pt idx="40">
                  <c:v>131.28262669422196</c:v>
                </c:pt>
                <c:pt idx="41">
                  <c:v>133.62060018192631</c:v>
                </c:pt>
                <c:pt idx="42">
                  <c:v>129.75084419493805</c:v>
                </c:pt>
                <c:pt idx="43">
                  <c:v>134.50003254477454</c:v>
                </c:pt>
                <c:pt idx="44">
                  <c:v>134.29991964242399</c:v>
                </c:pt>
                <c:pt idx="45">
                  <c:v>134.81671662149287</c:v>
                </c:pt>
                <c:pt idx="46">
                  <c:v>132.40105442093719</c:v>
                </c:pt>
                <c:pt idx="47">
                  <c:v>134.19494931687646</c:v>
                </c:pt>
                <c:pt idx="48">
                  <c:v>134.65938596059877</c:v>
                </c:pt>
              </c:numCache>
            </c:numRef>
          </c:val>
          <c:smooth val="0"/>
          <c:extLst>
            <c:ext xmlns:c16="http://schemas.microsoft.com/office/drawing/2014/chart" uri="{C3380CC4-5D6E-409C-BE32-E72D297353CC}">
              <c16:uniqueId val="{00000000-7697-44EF-A62D-12FE00573988}"/>
            </c:ext>
          </c:extLst>
        </c:ser>
        <c:dLbls>
          <c:showLegendKey val="0"/>
          <c:showVal val="0"/>
          <c:showCatName val="0"/>
          <c:showSerName val="0"/>
          <c:showPercent val="0"/>
          <c:showBubbleSize val="0"/>
        </c:dLbls>
        <c:marker val="1"/>
        <c:smooth val="0"/>
        <c:axId val="314031704"/>
        <c:axId val="314033272"/>
      </c:lineChart>
      <c:dateAx>
        <c:axId val="314031704"/>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txPr>
          <a:bodyPr rot="0" vert="horz"/>
          <a:lstStyle/>
          <a:p>
            <a:pPr>
              <a:defRPr sz="700" b="0" i="0" u="none" strike="noStrike" baseline="0">
                <a:solidFill>
                  <a:srgbClr val="000000"/>
                </a:solidFill>
                <a:latin typeface="Arial"/>
                <a:ea typeface="Arial"/>
                <a:cs typeface="Arial"/>
              </a:defRPr>
            </a:pPr>
            <a:endParaRPr lang="fr-FR"/>
          </a:p>
        </c:txPr>
        <c:crossAx val="314033272"/>
        <c:crosses val="autoZero"/>
        <c:auto val="0"/>
        <c:lblOffset val="100"/>
        <c:baseTimeUnit val="months"/>
        <c:majorUnit val="6"/>
        <c:majorTimeUnit val="months"/>
        <c:minorUnit val="1"/>
        <c:minorTimeUnit val="months"/>
      </c:dateAx>
      <c:valAx>
        <c:axId val="314033272"/>
        <c:scaling>
          <c:orientation val="minMax"/>
          <c:max val="140"/>
          <c:min val="110"/>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314031704"/>
        <c:crossesAt val="41061"/>
        <c:crossBetween val="midCat"/>
        <c:majorUnit val="5"/>
      </c:valAx>
      <c:spPr>
        <a:solidFill>
          <a:srgbClr val="FFFFFF"/>
        </a:solidFill>
        <a:ln w="12700">
          <a:solidFill>
            <a:srgbClr val="808080"/>
          </a:solidFill>
          <a:prstDash val="solid"/>
        </a:ln>
      </c:spPr>
    </c:plotArea>
    <c:legend>
      <c:legendPos val="r"/>
      <c:layout>
        <c:manualLayout>
          <c:xMode val="edge"/>
          <c:yMode val="edge"/>
          <c:x val="0.1710525073254732"/>
          <c:y val="0.90196523717797072"/>
          <c:w val="0.70526323098501575"/>
          <c:h val="8.3333896567650112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578947368421055"/>
          <c:h val="0.74096808714361351"/>
        </c:manualLayout>
      </c:layout>
      <c:lineChart>
        <c:grouping val="standard"/>
        <c:varyColors val="0"/>
        <c:ser>
          <c:idx val="1"/>
          <c:order val="0"/>
          <c:tx>
            <c:strRef>
              <c:f>[1]SA_INDICES!$E$134</c:f>
              <c:strCache>
                <c:ptCount val="1"/>
                <c:pt idx="0">
                  <c:v>TOTAL SOINS DE VILLE </c:v>
                </c:pt>
              </c:strCache>
            </c:strRef>
          </c:tx>
          <c:spPr>
            <a:ln w="12700">
              <a:solidFill>
                <a:srgbClr val="FF00FF"/>
              </a:solidFill>
              <a:prstDash val="solid"/>
            </a:ln>
          </c:spPr>
          <c:marker>
            <c:symbol val="diamond"/>
            <c:size val="4"/>
            <c:spPr>
              <a:solidFill>
                <a:srgbClr val="FF00FF"/>
              </a:solidFill>
              <a:ln>
                <a:solidFill>
                  <a:srgbClr val="FF00FF"/>
                </a:solidFill>
                <a:prstDash val="solid"/>
              </a:ln>
            </c:spPr>
          </c:marker>
          <c:cat>
            <c:numRef>
              <c:f>[1]SA_INDICES!$BZ$3:$DV$3</c:f>
              <c:numCache>
                <c:formatCode>General</c:formatCode>
                <c:ptCount val="49"/>
                <c:pt idx="0">
                  <c:v>44743</c:v>
                </c:pt>
                <c:pt idx="1">
                  <c:v>44774</c:v>
                </c:pt>
                <c:pt idx="2">
                  <c:v>44805</c:v>
                </c:pt>
                <c:pt idx="3">
                  <c:v>44835</c:v>
                </c:pt>
                <c:pt idx="4">
                  <c:v>44866</c:v>
                </c:pt>
                <c:pt idx="5">
                  <c:v>44896</c:v>
                </c:pt>
                <c:pt idx="6">
                  <c:v>44927</c:v>
                </c:pt>
                <c:pt idx="7">
                  <c:v>44958</c:v>
                </c:pt>
                <c:pt idx="8">
                  <c:v>44986</c:v>
                </c:pt>
                <c:pt idx="9">
                  <c:v>45017</c:v>
                </c:pt>
                <c:pt idx="10">
                  <c:v>45047</c:v>
                </c:pt>
                <c:pt idx="11">
                  <c:v>45078</c:v>
                </c:pt>
                <c:pt idx="12">
                  <c:v>45108</c:v>
                </c:pt>
                <c:pt idx="13">
                  <c:v>45139</c:v>
                </c:pt>
                <c:pt idx="14">
                  <c:v>45170</c:v>
                </c:pt>
                <c:pt idx="15">
                  <c:v>45200</c:v>
                </c:pt>
                <c:pt idx="16">
                  <c:v>45231</c:v>
                </c:pt>
                <c:pt idx="17">
                  <c:v>45261</c:v>
                </c:pt>
                <c:pt idx="18">
                  <c:v>45292</c:v>
                </c:pt>
                <c:pt idx="19">
                  <c:v>45323</c:v>
                </c:pt>
                <c:pt idx="20">
                  <c:v>45352</c:v>
                </c:pt>
                <c:pt idx="21">
                  <c:v>45383</c:v>
                </c:pt>
                <c:pt idx="22">
                  <c:v>45413</c:v>
                </c:pt>
                <c:pt idx="23">
                  <c:v>45444</c:v>
                </c:pt>
                <c:pt idx="24">
                  <c:v>45474</c:v>
                </c:pt>
                <c:pt idx="25">
                  <c:v>45505</c:v>
                </c:pt>
                <c:pt idx="26">
                  <c:v>45536</c:v>
                </c:pt>
                <c:pt idx="27">
                  <c:v>45566</c:v>
                </c:pt>
                <c:pt idx="28">
                  <c:v>45597</c:v>
                </c:pt>
                <c:pt idx="29">
                  <c:v>45627</c:v>
                </c:pt>
                <c:pt idx="30">
                  <c:v>45658</c:v>
                </c:pt>
                <c:pt idx="31">
                  <c:v>45689</c:v>
                </c:pt>
                <c:pt idx="32">
                  <c:v>45717</c:v>
                </c:pt>
                <c:pt idx="33">
                  <c:v>45748</c:v>
                </c:pt>
                <c:pt idx="34">
                  <c:v>45778</c:v>
                </c:pt>
                <c:pt idx="35">
                  <c:v>45809</c:v>
                </c:pt>
                <c:pt idx="36">
                  <c:v>45839</c:v>
                </c:pt>
                <c:pt idx="37">
                  <c:v>45870</c:v>
                </c:pt>
                <c:pt idx="38">
                  <c:v>45901</c:v>
                </c:pt>
                <c:pt idx="39">
                  <c:v>45931</c:v>
                </c:pt>
                <c:pt idx="40">
                  <c:v>45962</c:v>
                </c:pt>
                <c:pt idx="41">
                  <c:v>45992</c:v>
                </c:pt>
                <c:pt idx="42">
                  <c:v>46023</c:v>
                </c:pt>
                <c:pt idx="43">
                  <c:v>46054</c:v>
                </c:pt>
                <c:pt idx="44">
                  <c:v>46082</c:v>
                </c:pt>
                <c:pt idx="45">
                  <c:v>46113</c:v>
                </c:pt>
                <c:pt idx="46">
                  <c:v>46143</c:v>
                </c:pt>
                <c:pt idx="47">
                  <c:v>46174</c:v>
                </c:pt>
                <c:pt idx="48">
                  <c:v>46204</c:v>
                </c:pt>
              </c:numCache>
            </c:numRef>
          </c:cat>
          <c:val>
            <c:numRef>
              <c:f>[1]SA_INDICES!$BZ$134:$DV$134</c:f>
              <c:numCache>
                <c:formatCode>General</c:formatCode>
                <c:ptCount val="49"/>
                <c:pt idx="0">
                  <c:v>128.82173462107042</c:v>
                </c:pt>
                <c:pt idx="1">
                  <c:v>130.78072653833436</c:v>
                </c:pt>
                <c:pt idx="2">
                  <c:v>128.85947882680998</c:v>
                </c:pt>
                <c:pt idx="3">
                  <c:v>129.42911742575748</c:v>
                </c:pt>
                <c:pt idx="4">
                  <c:v>127.219481158313</c:v>
                </c:pt>
                <c:pt idx="5">
                  <c:v>124.56771937900788</c:v>
                </c:pt>
                <c:pt idx="6">
                  <c:v>128.9722726196764</c:v>
                </c:pt>
                <c:pt idx="7">
                  <c:v>127.19186547014981</c:v>
                </c:pt>
                <c:pt idx="8">
                  <c:v>127.79263801728034</c:v>
                </c:pt>
                <c:pt idx="9">
                  <c:v>127.95163506168701</c:v>
                </c:pt>
                <c:pt idx="10">
                  <c:v>129.68967614794698</c:v>
                </c:pt>
                <c:pt idx="11">
                  <c:v>131.70209986371069</c:v>
                </c:pt>
                <c:pt idx="12">
                  <c:v>130.47686372436388</c:v>
                </c:pt>
                <c:pt idx="13">
                  <c:v>128.73277905933693</c:v>
                </c:pt>
                <c:pt idx="14">
                  <c:v>129.61489317554313</c:v>
                </c:pt>
                <c:pt idx="15">
                  <c:v>131.5311204346259</c:v>
                </c:pt>
                <c:pt idx="16">
                  <c:v>128.76379953913158</c:v>
                </c:pt>
                <c:pt idx="17">
                  <c:v>136.24127528104003</c:v>
                </c:pt>
                <c:pt idx="18">
                  <c:v>131.27202722637128</c:v>
                </c:pt>
                <c:pt idx="19">
                  <c:v>133.88082081827278</c:v>
                </c:pt>
                <c:pt idx="20">
                  <c:v>129.98330072937512</c:v>
                </c:pt>
                <c:pt idx="21">
                  <c:v>136.17134019459712</c:v>
                </c:pt>
                <c:pt idx="22">
                  <c:v>137.33331990075484</c:v>
                </c:pt>
                <c:pt idx="23">
                  <c:v>131.98357828644265</c:v>
                </c:pt>
                <c:pt idx="24">
                  <c:v>134.68690603310037</c:v>
                </c:pt>
                <c:pt idx="25">
                  <c:v>134.5768274810199</c:v>
                </c:pt>
                <c:pt idx="26">
                  <c:v>135.87399912775948</c:v>
                </c:pt>
                <c:pt idx="27">
                  <c:v>131.72239212281877</c:v>
                </c:pt>
                <c:pt idx="28">
                  <c:v>138.63536022670169</c:v>
                </c:pt>
                <c:pt idx="29">
                  <c:v>140.14481440577953</c:v>
                </c:pt>
                <c:pt idx="30">
                  <c:v>139.81815396551676</c:v>
                </c:pt>
                <c:pt idx="31">
                  <c:v>140.12990738537147</c:v>
                </c:pt>
                <c:pt idx="32">
                  <c:v>140.45148387640822</c:v>
                </c:pt>
                <c:pt idx="33">
                  <c:v>135.59349235014201</c:v>
                </c:pt>
                <c:pt idx="34">
                  <c:v>151.87378806014181</c:v>
                </c:pt>
                <c:pt idx="35">
                  <c:v>144.47688245824855</c:v>
                </c:pt>
                <c:pt idx="36">
                  <c:v>142.22892910256775</c:v>
                </c:pt>
                <c:pt idx="37">
                  <c:v>142.58074978119672</c:v>
                </c:pt>
                <c:pt idx="38">
                  <c:v>143.80507314168105</c:v>
                </c:pt>
                <c:pt idx="39">
                  <c:v>143.12801276461408</c:v>
                </c:pt>
                <c:pt idx="40">
                  <c:v>140.90538949288521</c:v>
                </c:pt>
                <c:pt idx="41">
                  <c:v>143.61763810515149</c:v>
                </c:pt>
                <c:pt idx="42">
                  <c:v>139.9029900124323</c:v>
                </c:pt>
                <c:pt idx="43">
                  <c:v>145.62731062278183</c:v>
                </c:pt>
                <c:pt idx="44">
                  <c:v>148.12338619839693</c:v>
                </c:pt>
                <c:pt idx="45">
                  <c:v>149.85956258396683</c:v>
                </c:pt>
                <c:pt idx="46">
                  <c:v>142.09634915243501</c:v>
                </c:pt>
                <c:pt idx="47">
                  <c:v>145.0827753637324</c:v>
                </c:pt>
                <c:pt idx="48">
                  <c:v>145.83167667518637</c:v>
                </c:pt>
              </c:numCache>
            </c:numRef>
          </c:val>
          <c:smooth val="0"/>
          <c:extLst>
            <c:ext xmlns:c16="http://schemas.microsoft.com/office/drawing/2014/chart" uri="{C3380CC4-5D6E-409C-BE32-E72D297353CC}">
              <c16:uniqueId val="{00000000-3BBC-4FF8-A3EA-3FD11F735082}"/>
            </c:ext>
          </c:extLst>
        </c:ser>
        <c:dLbls>
          <c:showLegendKey val="0"/>
          <c:showVal val="0"/>
          <c:showCatName val="0"/>
          <c:showSerName val="0"/>
          <c:showPercent val="0"/>
          <c:showBubbleSize val="0"/>
        </c:dLbls>
        <c:marker val="1"/>
        <c:smooth val="0"/>
        <c:axId val="479858824"/>
        <c:axId val="479865488"/>
      </c:lineChart>
      <c:dateAx>
        <c:axId val="479858824"/>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9865488"/>
        <c:crosses val="autoZero"/>
        <c:auto val="0"/>
        <c:lblOffset val="100"/>
        <c:baseTimeUnit val="months"/>
        <c:majorUnit val="6"/>
        <c:majorTimeUnit val="months"/>
        <c:minorUnit val="1"/>
        <c:minorTimeUnit val="months"/>
      </c:dateAx>
      <c:valAx>
        <c:axId val="479865488"/>
        <c:scaling>
          <c:orientation val="minMax"/>
          <c:max val="155"/>
          <c:min val="120"/>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9858824"/>
        <c:crosses val="autoZero"/>
        <c:crossBetween val="midCat"/>
        <c:majorUnit val="5"/>
      </c:valAx>
      <c:spPr>
        <a:solidFill>
          <a:srgbClr val="FFFFFF"/>
        </a:solidFill>
        <a:ln w="12700">
          <a:solidFill>
            <a:srgbClr val="808080"/>
          </a:solidFill>
          <a:prstDash val="solid"/>
        </a:ln>
      </c:spPr>
    </c:plotArea>
    <c:legend>
      <c:legendPos val="r"/>
      <c:layout>
        <c:manualLayout>
          <c:xMode val="edge"/>
          <c:yMode val="edge"/>
          <c:x val="0.11616916666666667"/>
          <c:y val="0.90686717808342632"/>
          <c:w val="0.78640222222222222"/>
          <c:h val="7.84315050747411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578947368421055"/>
          <c:h val="0.74022011197098203"/>
        </c:manualLayout>
      </c:layout>
      <c:lineChart>
        <c:grouping val="standard"/>
        <c:varyColors val="0"/>
        <c:ser>
          <c:idx val="1"/>
          <c:order val="0"/>
          <c:tx>
            <c:strRef>
              <c:f>[1]NSA_INDICES!$E$118</c:f>
              <c:strCache>
                <c:ptCount val="1"/>
                <c:pt idx="0">
                  <c:v>TOTAL médicaments</c:v>
                </c:pt>
              </c:strCache>
            </c:strRef>
          </c:tx>
          <c:spPr>
            <a:ln w="12700">
              <a:solidFill>
                <a:srgbClr val="FF00FF"/>
              </a:solidFill>
              <a:prstDash val="solid"/>
            </a:ln>
          </c:spPr>
          <c:marker>
            <c:symbol val="diamond"/>
            <c:size val="4"/>
            <c:spPr>
              <a:solidFill>
                <a:srgbClr val="FF00FF"/>
              </a:solidFill>
              <a:ln>
                <a:solidFill>
                  <a:srgbClr val="FF00FF"/>
                </a:solidFill>
                <a:prstDash val="solid"/>
              </a:ln>
            </c:spPr>
          </c:marker>
          <c:cat>
            <c:numRef>
              <c:f>[1]NSA_INDICES!$BZ$3:$DV$3</c:f>
              <c:numCache>
                <c:formatCode>General</c:formatCode>
                <c:ptCount val="49"/>
                <c:pt idx="0">
                  <c:v>44743</c:v>
                </c:pt>
                <c:pt idx="1">
                  <c:v>44774</c:v>
                </c:pt>
                <c:pt idx="2">
                  <c:v>44805</c:v>
                </c:pt>
                <c:pt idx="3">
                  <c:v>44835</c:v>
                </c:pt>
                <c:pt idx="4">
                  <c:v>44866</c:v>
                </c:pt>
                <c:pt idx="5">
                  <c:v>44896</c:v>
                </c:pt>
                <c:pt idx="6">
                  <c:v>44927</c:v>
                </c:pt>
                <c:pt idx="7">
                  <c:v>44958</c:v>
                </c:pt>
                <c:pt idx="8">
                  <c:v>44986</c:v>
                </c:pt>
                <c:pt idx="9">
                  <c:v>45017</c:v>
                </c:pt>
                <c:pt idx="10">
                  <c:v>45047</c:v>
                </c:pt>
                <c:pt idx="11">
                  <c:v>45078</c:v>
                </c:pt>
                <c:pt idx="12">
                  <c:v>45108</c:v>
                </c:pt>
                <c:pt idx="13">
                  <c:v>45139</c:v>
                </c:pt>
                <c:pt idx="14">
                  <c:v>45170</c:v>
                </c:pt>
                <c:pt idx="15">
                  <c:v>45200</c:v>
                </c:pt>
                <c:pt idx="16">
                  <c:v>45231</c:v>
                </c:pt>
                <c:pt idx="17">
                  <c:v>45261</c:v>
                </c:pt>
                <c:pt idx="18">
                  <c:v>45292</c:v>
                </c:pt>
                <c:pt idx="19">
                  <c:v>45323</c:v>
                </c:pt>
                <c:pt idx="20">
                  <c:v>45352</c:v>
                </c:pt>
                <c:pt idx="21">
                  <c:v>45383</c:v>
                </c:pt>
                <c:pt idx="22">
                  <c:v>45413</c:v>
                </c:pt>
                <c:pt idx="23">
                  <c:v>45444</c:v>
                </c:pt>
                <c:pt idx="24">
                  <c:v>45474</c:v>
                </c:pt>
                <c:pt idx="25">
                  <c:v>45505</c:v>
                </c:pt>
                <c:pt idx="26">
                  <c:v>45536</c:v>
                </c:pt>
                <c:pt idx="27">
                  <c:v>45566</c:v>
                </c:pt>
                <c:pt idx="28">
                  <c:v>45597</c:v>
                </c:pt>
                <c:pt idx="29">
                  <c:v>45627</c:v>
                </c:pt>
                <c:pt idx="30">
                  <c:v>45658</c:v>
                </c:pt>
                <c:pt idx="31">
                  <c:v>45689</c:v>
                </c:pt>
                <c:pt idx="32">
                  <c:v>45717</c:v>
                </c:pt>
                <c:pt idx="33">
                  <c:v>45748</c:v>
                </c:pt>
                <c:pt idx="34">
                  <c:v>45778</c:v>
                </c:pt>
                <c:pt idx="35">
                  <c:v>45809</c:v>
                </c:pt>
                <c:pt idx="36">
                  <c:v>45839</c:v>
                </c:pt>
                <c:pt idx="37">
                  <c:v>45870</c:v>
                </c:pt>
                <c:pt idx="38">
                  <c:v>45901</c:v>
                </c:pt>
                <c:pt idx="39">
                  <c:v>45931</c:v>
                </c:pt>
                <c:pt idx="40">
                  <c:v>45962</c:v>
                </c:pt>
                <c:pt idx="41">
                  <c:v>45992</c:v>
                </c:pt>
                <c:pt idx="42">
                  <c:v>46023</c:v>
                </c:pt>
                <c:pt idx="43">
                  <c:v>46054</c:v>
                </c:pt>
                <c:pt idx="44">
                  <c:v>46082</c:v>
                </c:pt>
                <c:pt idx="45">
                  <c:v>46113</c:v>
                </c:pt>
                <c:pt idx="46">
                  <c:v>46143</c:v>
                </c:pt>
                <c:pt idx="47">
                  <c:v>46174</c:v>
                </c:pt>
                <c:pt idx="48">
                  <c:v>46204</c:v>
                </c:pt>
              </c:numCache>
            </c:numRef>
          </c:cat>
          <c:val>
            <c:numRef>
              <c:f>[1]NSA_INDICES!$BZ$118:$DV$118</c:f>
              <c:numCache>
                <c:formatCode>General</c:formatCode>
                <c:ptCount val="49"/>
                <c:pt idx="0">
                  <c:v>105.08527362756166</c:v>
                </c:pt>
                <c:pt idx="1">
                  <c:v>106.50461613961855</c:v>
                </c:pt>
                <c:pt idx="2">
                  <c:v>103.43537027011311</c:v>
                </c:pt>
                <c:pt idx="3">
                  <c:v>104.73177537325458</c:v>
                </c:pt>
                <c:pt idx="4">
                  <c:v>104.86293538637888</c:v>
                </c:pt>
                <c:pt idx="5">
                  <c:v>103.03159834481379</c:v>
                </c:pt>
                <c:pt idx="6">
                  <c:v>105.76448451058428</c:v>
                </c:pt>
                <c:pt idx="7">
                  <c:v>104.26751541210831</c:v>
                </c:pt>
                <c:pt idx="8">
                  <c:v>106.1399273257035</c:v>
                </c:pt>
                <c:pt idx="9">
                  <c:v>103.03873966282046</c:v>
                </c:pt>
                <c:pt idx="10">
                  <c:v>106.9568205949988</c:v>
                </c:pt>
                <c:pt idx="11">
                  <c:v>108.77365569878334</c:v>
                </c:pt>
                <c:pt idx="12">
                  <c:v>107.13369313670159</c:v>
                </c:pt>
                <c:pt idx="13">
                  <c:v>106.51579705563974</c:v>
                </c:pt>
                <c:pt idx="14">
                  <c:v>106.21392940585952</c:v>
                </c:pt>
                <c:pt idx="15">
                  <c:v>108.51229928815123</c:v>
                </c:pt>
                <c:pt idx="16">
                  <c:v>107.14883160120404</c:v>
                </c:pt>
                <c:pt idx="17">
                  <c:v>112.39863577316331</c:v>
                </c:pt>
                <c:pt idx="18">
                  <c:v>108.16518725901992</c:v>
                </c:pt>
                <c:pt idx="19">
                  <c:v>108.66851757703759</c:v>
                </c:pt>
                <c:pt idx="20">
                  <c:v>106.72493694260008</c:v>
                </c:pt>
                <c:pt idx="21">
                  <c:v>110.12863936588329</c:v>
                </c:pt>
                <c:pt idx="22">
                  <c:v>109.16834794568051</c:v>
                </c:pt>
                <c:pt idx="23">
                  <c:v>103.97626688111259</c:v>
                </c:pt>
                <c:pt idx="24">
                  <c:v>107.97732089863933</c:v>
                </c:pt>
                <c:pt idx="25">
                  <c:v>108.62290167925468</c:v>
                </c:pt>
                <c:pt idx="26">
                  <c:v>109.48432595583351</c:v>
                </c:pt>
                <c:pt idx="27">
                  <c:v>106.38086447266677</c:v>
                </c:pt>
                <c:pt idx="28">
                  <c:v>110.51944468233911</c:v>
                </c:pt>
                <c:pt idx="29">
                  <c:v>110.94324587269368</c:v>
                </c:pt>
                <c:pt idx="30">
                  <c:v>109.91680098048728</c:v>
                </c:pt>
                <c:pt idx="31">
                  <c:v>109.54407084848884</c:v>
                </c:pt>
                <c:pt idx="32">
                  <c:v>110.86242210304091</c:v>
                </c:pt>
                <c:pt idx="33">
                  <c:v>109.18271846980558</c:v>
                </c:pt>
                <c:pt idx="34">
                  <c:v>116.68964784107541</c:v>
                </c:pt>
                <c:pt idx="35">
                  <c:v>114.51789816451627</c:v>
                </c:pt>
                <c:pt idx="36">
                  <c:v>114.18198193857465</c:v>
                </c:pt>
                <c:pt idx="37">
                  <c:v>112.1268733242494</c:v>
                </c:pt>
                <c:pt idx="38">
                  <c:v>116.02999388677495</c:v>
                </c:pt>
                <c:pt idx="39">
                  <c:v>115.90847963576563</c:v>
                </c:pt>
                <c:pt idx="40">
                  <c:v>112.37124994620926</c:v>
                </c:pt>
                <c:pt idx="41">
                  <c:v>114.78159340979283</c:v>
                </c:pt>
                <c:pt idx="42">
                  <c:v>110.73204127586074</c:v>
                </c:pt>
                <c:pt idx="43">
                  <c:v>113.74249553728997</c:v>
                </c:pt>
                <c:pt idx="44">
                  <c:v>114.13299613869738</c:v>
                </c:pt>
                <c:pt idx="45">
                  <c:v>114.83274162820516</c:v>
                </c:pt>
                <c:pt idx="46">
                  <c:v>111.99829489703762</c:v>
                </c:pt>
                <c:pt idx="47">
                  <c:v>113.39673712266448</c:v>
                </c:pt>
                <c:pt idx="48">
                  <c:v>113.46776172377491</c:v>
                </c:pt>
              </c:numCache>
            </c:numRef>
          </c:val>
          <c:smooth val="0"/>
          <c:extLst>
            <c:ext xmlns:c16="http://schemas.microsoft.com/office/drawing/2014/chart" uri="{C3380CC4-5D6E-409C-BE32-E72D297353CC}">
              <c16:uniqueId val="{00000000-2069-4A93-A69B-75638CCC8034}"/>
            </c:ext>
          </c:extLst>
        </c:ser>
        <c:dLbls>
          <c:showLegendKey val="0"/>
          <c:showVal val="0"/>
          <c:showCatName val="0"/>
          <c:showSerName val="0"/>
          <c:showPercent val="0"/>
          <c:showBubbleSize val="0"/>
        </c:dLbls>
        <c:marker val="1"/>
        <c:smooth val="0"/>
        <c:axId val="475457232"/>
        <c:axId val="474897736"/>
      </c:lineChart>
      <c:dateAx>
        <c:axId val="475457232"/>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txPr>
          <a:bodyPr rot="0" vert="horz"/>
          <a:lstStyle/>
          <a:p>
            <a:pPr>
              <a:defRPr sz="700" b="0" i="0" u="none" strike="noStrike" baseline="0">
                <a:solidFill>
                  <a:srgbClr val="000000"/>
                </a:solidFill>
                <a:latin typeface="Arial"/>
                <a:ea typeface="Arial"/>
                <a:cs typeface="Arial"/>
              </a:defRPr>
            </a:pPr>
            <a:endParaRPr lang="fr-FR"/>
          </a:p>
        </c:txPr>
        <c:crossAx val="474897736"/>
        <c:crosses val="autoZero"/>
        <c:auto val="0"/>
        <c:lblOffset val="100"/>
        <c:baseTimeUnit val="months"/>
        <c:majorUnit val="6"/>
        <c:majorTimeUnit val="months"/>
        <c:minorUnit val="1"/>
        <c:minorTimeUnit val="months"/>
      </c:dateAx>
      <c:valAx>
        <c:axId val="474897736"/>
        <c:scaling>
          <c:orientation val="minMax"/>
          <c:max val="120"/>
          <c:min val="100"/>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5457232"/>
        <c:crosses val="autoZero"/>
        <c:crossBetween val="midCat"/>
        <c:majorUnit val="5"/>
      </c:valAx>
      <c:spPr>
        <a:solidFill>
          <a:srgbClr val="FFFFFF"/>
        </a:solidFill>
        <a:ln w="12700">
          <a:solidFill>
            <a:srgbClr val="808080"/>
          </a:solidFill>
          <a:prstDash val="solid"/>
        </a:ln>
      </c:spPr>
    </c:plotArea>
    <c:legend>
      <c:legendPos val="r"/>
      <c:layout>
        <c:manualLayout>
          <c:xMode val="edge"/>
          <c:yMode val="edge"/>
          <c:x val="0.15789470760599369"/>
          <c:y val="0.90686717808342632"/>
          <c:w val="0.70263161549250785"/>
          <c:h val="7.84315050747411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userShapes r:id="rId1"/>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578947368421055"/>
          <c:h val="0.74096808714361351"/>
        </c:manualLayout>
      </c:layout>
      <c:lineChart>
        <c:grouping val="standard"/>
        <c:varyColors val="0"/>
        <c:ser>
          <c:idx val="1"/>
          <c:order val="0"/>
          <c:tx>
            <c:strRef>
              <c:f>[1]SA_INDICES!$E$118</c:f>
              <c:strCache>
                <c:ptCount val="1"/>
                <c:pt idx="0">
                  <c:v>TOTAL médicaments</c:v>
                </c:pt>
              </c:strCache>
            </c:strRef>
          </c:tx>
          <c:spPr>
            <a:ln w="12700">
              <a:solidFill>
                <a:srgbClr val="FF00FF"/>
              </a:solidFill>
              <a:prstDash val="solid"/>
            </a:ln>
          </c:spPr>
          <c:marker>
            <c:symbol val="diamond"/>
            <c:size val="4"/>
            <c:spPr>
              <a:solidFill>
                <a:srgbClr val="FF00FF"/>
              </a:solidFill>
              <a:ln>
                <a:solidFill>
                  <a:srgbClr val="FF00FF"/>
                </a:solidFill>
                <a:prstDash val="solid"/>
              </a:ln>
            </c:spPr>
          </c:marker>
          <c:cat>
            <c:numRef>
              <c:f>[1]SA_INDICES!$BZ$3:$DV$3</c:f>
              <c:numCache>
                <c:formatCode>General</c:formatCode>
                <c:ptCount val="49"/>
                <c:pt idx="0">
                  <c:v>44743</c:v>
                </c:pt>
                <c:pt idx="1">
                  <c:v>44774</c:v>
                </c:pt>
                <c:pt idx="2">
                  <c:v>44805</c:v>
                </c:pt>
                <c:pt idx="3">
                  <c:v>44835</c:v>
                </c:pt>
                <c:pt idx="4">
                  <c:v>44866</c:v>
                </c:pt>
                <c:pt idx="5">
                  <c:v>44896</c:v>
                </c:pt>
                <c:pt idx="6">
                  <c:v>44927</c:v>
                </c:pt>
                <c:pt idx="7">
                  <c:v>44958</c:v>
                </c:pt>
                <c:pt idx="8">
                  <c:v>44986</c:v>
                </c:pt>
                <c:pt idx="9">
                  <c:v>45017</c:v>
                </c:pt>
                <c:pt idx="10">
                  <c:v>45047</c:v>
                </c:pt>
                <c:pt idx="11">
                  <c:v>45078</c:v>
                </c:pt>
                <c:pt idx="12">
                  <c:v>45108</c:v>
                </c:pt>
                <c:pt idx="13">
                  <c:v>45139</c:v>
                </c:pt>
                <c:pt idx="14">
                  <c:v>45170</c:v>
                </c:pt>
                <c:pt idx="15">
                  <c:v>45200</c:v>
                </c:pt>
                <c:pt idx="16">
                  <c:v>45231</c:v>
                </c:pt>
                <c:pt idx="17">
                  <c:v>45261</c:v>
                </c:pt>
                <c:pt idx="18">
                  <c:v>45292</c:v>
                </c:pt>
                <c:pt idx="19">
                  <c:v>45323</c:v>
                </c:pt>
                <c:pt idx="20">
                  <c:v>45352</c:v>
                </c:pt>
                <c:pt idx="21">
                  <c:v>45383</c:v>
                </c:pt>
                <c:pt idx="22">
                  <c:v>45413</c:v>
                </c:pt>
                <c:pt idx="23">
                  <c:v>45444</c:v>
                </c:pt>
                <c:pt idx="24">
                  <c:v>45474</c:v>
                </c:pt>
                <c:pt idx="25">
                  <c:v>45505</c:v>
                </c:pt>
                <c:pt idx="26">
                  <c:v>45536</c:v>
                </c:pt>
                <c:pt idx="27">
                  <c:v>45566</c:v>
                </c:pt>
                <c:pt idx="28">
                  <c:v>45597</c:v>
                </c:pt>
                <c:pt idx="29">
                  <c:v>45627</c:v>
                </c:pt>
                <c:pt idx="30">
                  <c:v>45658</c:v>
                </c:pt>
                <c:pt idx="31">
                  <c:v>45689</c:v>
                </c:pt>
                <c:pt idx="32">
                  <c:v>45717</c:v>
                </c:pt>
                <c:pt idx="33">
                  <c:v>45748</c:v>
                </c:pt>
                <c:pt idx="34">
                  <c:v>45778</c:v>
                </c:pt>
                <c:pt idx="35">
                  <c:v>45809</c:v>
                </c:pt>
                <c:pt idx="36">
                  <c:v>45839</c:v>
                </c:pt>
                <c:pt idx="37">
                  <c:v>45870</c:v>
                </c:pt>
                <c:pt idx="38">
                  <c:v>45901</c:v>
                </c:pt>
                <c:pt idx="39">
                  <c:v>45931</c:v>
                </c:pt>
                <c:pt idx="40">
                  <c:v>45962</c:v>
                </c:pt>
                <c:pt idx="41">
                  <c:v>45992</c:v>
                </c:pt>
                <c:pt idx="42">
                  <c:v>46023</c:v>
                </c:pt>
                <c:pt idx="43">
                  <c:v>46054</c:v>
                </c:pt>
                <c:pt idx="44">
                  <c:v>46082</c:v>
                </c:pt>
                <c:pt idx="45">
                  <c:v>46113</c:v>
                </c:pt>
                <c:pt idx="46">
                  <c:v>46143</c:v>
                </c:pt>
                <c:pt idx="47">
                  <c:v>46174</c:v>
                </c:pt>
                <c:pt idx="48">
                  <c:v>46204</c:v>
                </c:pt>
              </c:numCache>
            </c:numRef>
          </c:cat>
          <c:val>
            <c:numRef>
              <c:f>[1]SA_INDICES!$BZ$118:$DV$118</c:f>
              <c:numCache>
                <c:formatCode>General</c:formatCode>
                <c:ptCount val="49"/>
                <c:pt idx="0">
                  <c:v>132.41676309754234</c:v>
                </c:pt>
                <c:pt idx="1">
                  <c:v>133.90212854463104</c:v>
                </c:pt>
                <c:pt idx="2">
                  <c:v>130.4534393176524</c:v>
                </c:pt>
                <c:pt idx="3">
                  <c:v>133.35817498078356</c:v>
                </c:pt>
                <c:pt idx="4">
                  <c:v>132.00597365007505</c:v>
                </c:pt>
                <c:pt idx="5">
                  <c:v>126.35775687973458</c:v>
                </c:pt>
                <c:pt idx="6">
                  <c:v>132.67419230775198</c:v>
                </c:pt>
                <c:pt idx="7">
                  <c:v>133.96794485596709</c:v>
                </c:pt>
                <c:pt idx="8">
                  <c:v>134.69613541091542</c:v>
                </c:pt>
                <c:pt idx="9">
                  <c:v>130.95401990336484</c:v>
                </c:pt>
                <c:pt idx="10">
                  <c:v>135.66720331584966</c:v>
                </c:pt>
                <c:pt idx="11">
                  <c:v>140.6792128104575</c:v>
                </c:pt>
                <c:pt idx="12">
                  <c:v>136.36244759275306</c:v>
                </c:pt>
                <c:pt idx="13">
                  <c:v>137.32649215113003</c:v>
                </c:pt>
                <c:pt idx="14">
                  <c:v>136.1338442721439</c:v>
                </c:pt>
                <c:pt idx="15">
                  <c:v>138.54120091517325</c:v>
                </c:pt>
                <c:pt idx="16">
                  <c:v>138.79698394555703</c:v>
                </c:pt>
                <c:pt idx="17">
                  <c:v>144.00543081328613</c:v>
                </c:pt>
                <c:pt idx="18">
                  <c:v>139.16209334351188</c:v>
                </c:pt>
                <c:pt idx="19">
                  <c:v>143.72557474433933</c:v>
                </c:pt>
                <c:pt idx="20">
                  <c:v>137.48114151277167</c:v>
                </c:pt>
                <c:pt idx="21">
                  <c:v>144.11191351214177</c:v>
                </c:pt>
                <c:pt idx="22">
                  <c:v>143.27941520267692</c:v>
                </c:pt>
                <c:pt idx="23">
                  <c:v>137.27371321031546</c:v>
                </c:pt>
                <c:pt idx="24">
                  <c:v>141.68182291974486</c:v>
                </c:pt>
                <c:pt idx="25">
                  <c:v>142.87854691709484</c:v>
                </c:pt>
                <c:pt idx="26">
                  <c:v>146.00583899419397</c:v>
                </c:pt>
                <c:pt idx="27">
                  <c:v>141.00090455873965</c:v>
                </c:pt>
                <c:pt idx="28">
                  <c:v>148.46117727246167</c:v>
                </c:pt>
                <c:pt idx="29">
                  <c:v>146.37649851084083</c:v>
                </c:pt>
                <c:pt idx="30">
                  <c:v>148.70688433858984</c:v>
                </c:pt>
                <c:pt idx="31">
                  <c:v>147.70794306323688</c:v>
                </c:pt>
                <c:pt idx="32">
                  <c:v>149.47336261849011</c:v>
                </c:pt>
                <c:pt idx="33">
                  <c:v>147.56522009734843</c:v>
                </c:pt>
                <c:pt idx="34">
                  <c:v>162.12811401429948</c:v>
                </c:pt>
                <c:pt idx="35">
                  <c:v>155.7677403516177</c:v>
                </c:pt>
                <c:pt idx="36">
                  <c:v>155.02564554295765</c:v>
                </c:pt>
                <c:pt idx="37">
                  <c:v>156.09077401453771</c:v>
                </c:pt>
                <c:pt idx="38">
                  <c:v>159.3880804177069</c:v>
                </c:pt>
                <c:pt idx="39">
                  <c:v>158.26985501380577</c:v>
                </c:pt>
                <c:pt idx="40">
                  <c:v>156.53140982495731</c:v>
                </c:pt>
                <c:pt idx="41">
                  <c:v>158.77276137706704</c:v>
                </c:pt>
                <c:pt idx="42">
                  <c:v>155.14305316568058</c:v>
                </c:pt>
                <c:pt idx="43">
                  <c:v>162.21364415611677</c:v>
                </c:pt>
                <c:pt idx="44">
                  <c:v>161.22499679278172</c:v>
                </c:pt>
                <c:pt idx="45">
                  <c:v>161.49753724173587</c:v>
                </c:pt>
                <c:pt idx="46">
                  <c:v>159.64099878625791</c:v>
                </c:pt>
                <c:pt idx="47">
                  <c:v>161.9628668088622</c:v>
                </c:pt>
                <c:pt idx="48">
                  <c:v>162.95255211519029</c:v>
                </c:pt>
              </c:numCache>
            </c:numRef>
          </c:val>
          <c:smooth val="0"/>
          <c:extLst>
            <c:ext xmlns:c16="http://schemas.microsoft.com/office/drawing/2014/chart" uri="{C3380CC4-5D6E-409C-BE32-E72D297353CC}">
              <c16:uniqueId val="{00000000-7DCB-401B-9D45-1003BF92B764}"/>
            </c:ext>
          </c:extLst>
        </c:ser>
        <c:dLbls>
          <c:showLegendKey val="0"/>
          <c:showVal val="0"/>
          <c:showCatName val="0"/>
          <c:showSerName val="0"/>
          <c:showPercent val="0"/>
          <c:showBubbleSize val="0"/>
        </c:dLbls>
        <c:marker val="1"/>
        <c:smooth val="0"/>
        <c:axId val="474894992"/>
        <c:axId val="474895384"/>
      </c:lineChart>
      <c:dateAx>
        <c:axId val="474894992"/>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4895384"/>
        <c:crosses val="autoZero"/>
        <c:auto val="0"/>
        <c:lblOffset val="100"/>
        <c:baseTimeUnit val="months"/>
        <c:majorUnit val="6"/>
        <c:majorTimeUnit val="months"/>
        <c:minorUnit val="1"/>
        <c:minorTimeUnit val="months"/>
      </c:dateAx>
      <c:valAx>
        <c:axId val="474895384"/>
        <c:scaling>
          <c:orientation val="minMax"/>
          <c:max val="165"/>
          <c:min val="125"/>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4894992"/>
        <c:crosses val="autoZero"/>
        <c:crossBetween val="midCat"/>
        <c:majorUnit val="5"/>
      </c:valAx>
      <c:spPr>
        <a:solidFill>
          <a:srgbClr val="FFFFFF"/>
        </a:solidFill>
        <a:ln w="12700">
          <a:solidFill>
            <a:srgbClr val="808080"/>
          </a:solidFill>
          <a:prstDash val="solid"/>
        </a:ln>
      </c:spPr>
    </c:plotArea>
    <c:legend>
      <c:legendPos val="r"/>
      <c:layout>
        <c:manualLayout>
          <c:xMode val="edge"/>
          <c:yMode val="edge"/>
          <c:x val="0.19730811426349484"/>
          <c:y val="0.90686717808342632"/>
          <c:w val="0.70526323098501575"/>
          <c:h val="7.84315050747411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578947368421055"/>
          <c:h val="0.74022011197098203"/>
        </c:manualLayout>
      </c:layout>
      <c:lineChart>
        <c:grouping val="standard"/>
        <c:varyColors val="0"/>
        <c:ser>
          <c:idx val="1"/>
          <c:order val="0"/>
          <c:tx>
            <c:strRef>
              <c:f>[1]NSA_INDICES!$E$51</c:f>
              <c:strCache>
                <c:ptCount val="1"/>
                <c:pt idx="0">
                  <c:v>TOTAL spécialistes</c:v>
                </c:pt>
              </c:strCache>
            </c:strRef>
          </c:tx>
          <c:spPr>
            <a:ln w="12700">
              <a:solidFill>
                <a:srgbClr val="FF00FF"/>
              </a:solidFill>
              <a:prstDash val="solid"/>
            </a:ln>
          </c:spPr>
          <c:marker>
            <c:symbol val="diamond"/>
            <c:size val="4"/>
            <c:spPr>
              <a:solidFill>
                <a:srgbClr val="FF00FF"/>
              </a:solidFill>
              <a:ln>
                <a:solidFill>
                  <a:srgbClr val="FF00FF"/>
                </a:solidFill>
                <a:prstDash val="solid"/>
              </a:ln>
            </c:spPr>
          </c:marker>
          <c:cat>
            <c:numRef>
              <c:f>[1]NSA_INDICES!$BZ$3:$DV$3</c:f>
              <c:numCache>
                <c:formatCode>General</c:formatCode>
                <c:ptCount val="49"/>
                <c:pt idx="0">
                  <c:v>44743</c:v>
                </c:pt>
                <c:pt idx="1">
                  <c:v>44774</c:v>
                </c:pt>
                <c:pt idx="2">
                  <c:v>44805</c:v>
                </c:pt>
                <c:pt idx="3">
                  <c:v>44835</c:v>
                </c:pt>
                <c:pt idx="4">
                  <c:v>44866</c:v>
                </c:pt>
                <c:pt idx="5">
                  <c:v>44896</c:v>
                </c:pt>
                <c:pt idx="6">
                  <c:v>44927</c:v>
                </c:pt>
                <c:pt idx="7">
                  <c:v>44958</c:v>
                </c:pt>
                <c:pt idx="8">
                  <c:v>44986</c:v>
                </c:pt>
                <c:pt idx="9">
                  <c:v>45017</c:v>
                </c:pt>
                <c:pt idx="10">
                  <c:v>45047</c:v>
                </c:pt>
                <c:pt idx="11">
                  <c:v>45078</c:v>
                </c:pt>
                <c:pt idx="12">
                  <c:v>45108</c:v>
                </c:pt>
                <c:pt idx="13">
                  <c:v>45139</c:v>
                </c:pt>
                <c:pt idx="14">
                  <c:v>45170</c:v>
                </c:pt>
                <c:pt idx="15">
                  <c:v>45200</c:v>
                </c:pt>
                <c:pt idx="16">
                  <c:v>45231</c:v>
                </c:pt>
                <c:pt idx="17">
                  <c:v>45261</c:v>
                </c:pt>
                <c:pt idx="18">
                  <c:v>45292</c:v>
                </c:pt>
                <c:pt idx="19">
                  <c:v>45323</c:v>
                </c:pt>
                <c:pt idx="20">
                  <c:v>45352</c:v>
                </c:pt>
                <c:pt idx="21">
                  <c:v>45383</c:v>
                </c:pt>
                <c:pt idx="22">
                  <c:v>45413</c:v>
                </c:pt>
                <c:pt idx="23">
                  <c:v>45444</c:v>
                </c:pt>
                <c:pt idx="24">
                  <c:v>45474</c:v>
                </c:pt>
                <c:pt idx="25">
                  <c:v>45505</c:v>
                </c:pt>
                <c:pt idx="26">
                  <c:v>45536</c:v>
                </c:pt>
                <c:pt idx="27">
                  <c:v>45566</c:v>
                </c:pt>
                <c:pt idx="28">
                  <c:v>45597</c:v>
                </c:pt>
                <c:pt idx="29">
                  <c:v>45627</c:v>
                </c:pt>
                <c:pt idx="30">
                  <c:v>45658</c:v>
                </c:pt>
                <c:pt idx="31">
                  <c:v>45689</c:v>
                </c:pt>
                <c:pt idx="32">
                  <c:v>45717</c:v>
                </c:pt>
                <c:pt idx="33">
                  <c:v>45748</c:v>
                </c:pt>
                <c:pt idx="34">
                  <c:v>45778</c:v>
                </c:pt>
                <c:pt idx="35">
                  <c:v>45809</c:v>
                </c:pt>
                <c:pt idx="36">
                  <c:v>45839</c:v>
                </c:pt>
                <c:pt idx="37">
                  <c:v>45870</c:v>
                </c:pt>
                <c:pt idx="38">
                  <c:v>45901</c:v>
                </c:pt>
                <c:pt idx="39">
                  <c:v>45931</c:v>
                </c:pt>
                <c:pt idx="40">
                  <c:v>45962</c:v>
                </c:pt>
                <c:pt idx="41">
                  <c:v>45992</c:v>
                </c:pt>
                <c:pt idx="42">
                  <c:v>46023</c:v>
                </c:pt>
                <c:pt idx="43">
                  <c:v>46054</c:v>
                </c:pt>
                <c:pt idx="44">
                  <c:v>46082</c:v>
                </c:pt>
                <c:pt idx="45">
                  <c:v>46113</c:v>
                </c:pt>
                <c:pt idx="46">
                  <c:v>46143</c:v>
                </c:pt>
                <c:pt idx="47">
                  <c:v>46174</c:v>
                </c:pt>
                <c:pt idx="48">
                  <c:v>46204</c:v>
                </c:pt>
              </c:numCache>
            </c:numRef>
          </c:cat>
          <c:val>
            <c:numRef>
              <c:f>[1]NSA_INDICES!$BZ$51:$DV$51</c:f>
              <c:numCache>
                <c:formatCode>General</c:formatCode>
                <c:ptCount val="49"/>
                <c:pt idx="0">
                  <c:v>92.975058069957242</c:v>
                </c:pt>
                <c:pt idx="1">
                  <c:v>92.788119045982299</c:v>
                </c:pt>
                <c:pt idx="2">
                  <c:v>93.00155401905981</c:v>
                </c:pt>
                <c:pt idx="3">
                  <c:v>89.668161557025755</c:v>
                </c:pt>
                <c:pt idx="4">
                  <c:v>92.06061340929611</c:v>
                </c:pt>
                <c:pt idx="5">
                  <c:v>89.808869902420398</c:v>
                </c:pt>
                <c:pt idx="6">
                  <c:v>92.776297593626282</c:v>
                </c:pt>
                <c:pt idx="7">
                  <c:v>91.614482537448623</c:v>
                </c:pt>
                <c:pt idx="8">
                  <c:v>91.802803576055695</c:v>
                </c:pt>
                <c:pt idx="9">
                  <c:v>91.801432544581644</c:v>
                </c:pt>
                <c:pt idx="10">
                  <c:v>94.062891810599808</c:v>
                </c:pt>
                <c:pt idx="11">
                  <c:v>95.77462094185249</c:v>
                </c:pt>
                <c:pt idx="12">
                  <c:v>92.884183638214992</c:v>
                </c:pt>
                <c:pt idx="13">
                  <c:v>93.159307759688886</c:v>
                </c:pt>
                <c:pt idx="14">
                  <c:v>91.443670682482463</c:v>
                </c:pt>
                <c:pt idx="15">
                  <c:v>95.539851548539986</c:v>
                </c:pt>
                <c:pt idx="16">
                  <c:v>91.338022285626408</c:v>
                </c:pt>
                <c:pt idx="17">
                  <c:v>95.688494133423163</c:v>
                </c:pt>
                <c:pt idx="18">
                  <c:v>93.080079142277654</c:v>
                </c:pt>
                <c:pt idx="19">
                  <c:v>92.323250875053773</c:v>
                </c:pt>
                <c:pt idx="20">
                  <c:v>91.026872854796608</c:v>
                </c:pt>
                <c:pt idx="21">
                  <c:v>67.337755309724201</c:v>
                </c:pt>
                <c:pt idx="22">
                  <c:v>107.3524193472396</c:v>
                </c:pt>
                <c:pt idx="23">
                  <c:v>97.789195661222493</c:v>
                </c:pt>
                <c:pt idx="24">
                  <c:v>95.329778169958459</c:v>
                </c:pt>
                <c:pt idx="25">
                  <c:v>92.294689876528949</c:v>
                </c:pt>
                <c:pt idx="26">
                  <c:v>93.031146559440842</c:v>
                </c:pt>
                <c:pt idx="27">
                  <c:v>90.313155870636351</c:v>
                </c:pt>
                <c:pt idx="28">
                  <c:v>93.880145203779762</c:v>
                </c:pt>
                <c:pt idx="29">
                  <c:v>94.306733801086907</c:v>
                </c:pt>
                <c:pt idx="30">
                  <c:v>92.467053750438183</c:v>
                </c:pt>
                <c:pt idx="31">
                  <c:v>92.707707723749252</c:v>
                </c:pt>
                <c:pt idx="32">
                  <c:v>95.802994453440931</c:v>
                </c:pt>
                <c:pt idx="33">
                  <c:v>64.522528219173154</c:v>
                </c:pt>
                <c:pt idx="34">
                  <c:v>134.21552510078527</c:v>
                </c:pt>
                <c:pt idx="35">
                  <c:v>96.044480164192663</c:v>
                </c:pt>
                <c:pt idx="36">
                  <c:v>95.917557899622565</c:v>
                </c:pt>
                <c:pt idx="37">
                  <c:v>95.794826570465588</c:v>
                </c:pt>
                <c:pt idx="38">
                  <c:v>95.240571436938353</c:v>
                </c:pt>
                <c:pt idx="39">
                  <c:v>96.513022378613513</c:v>
                </c:pt>
                <c:pt idx="40">
                  <c:v>95.242422942878761</c:v>
                </c:pt>
                <c:pt idx="41">
                  <c:v>95.319421682711507</c:v>
                </c:pt>
                <c:pt idx="42">
                  <c:v>84.14746073793286</c:v>
                </c:pt>
                <c:pt idx="43">
                  <c:v>99.2379799052555</c:v>
                </c:pt>
                <c:pt idx="44">
                  <c:v>108.50380439871617</c:v>
                </c:pt>
                <c:pt idx="45">
                  <c:v>94.808826275500905</c:v>
                </c:pt>
                <c:pt idx="46">
                  <c:v>90.137883946587721</c:v>
                </c:pt>
                <c:pt idx="47">
                  <c:v>92.534261506047145</c:v>
                </c:pt>
                <c:pt idx="48">
                  <c:v>92.008723821052953</c:v>
                </c:pt>
              </c:numCache>
            </c:numRef>
          </c:val>
          <c:smooth val="0"/>
          <c:extLst>
            <c:ext xmlns:c16="http://schemas.microsoft.com/office/drawing/2014/chart" uri="{C3380CC4-5D6E-409C-BE32-E72D297353CC}">
              <c16:uniqueId val="{00000000-395D-4C71-804E-CE60FA7C5905}"/>
            </c:ext>
          </c:extLst>
        </c:ser>
        <c:dLbls>
          <c:showLegendKey val="0"/>
          <c:showVal val="0"/>
          <c:showCatName val="0"/>
          <c:showSerName val="0"/>
          <c:showPercent val="0"/>
          <c:showBubbleSize val="0"/>
        </c:dLbls>
        <c:marker val="1"/>
        <c:smooth val="0"/>
        <c:axId val="474895776"/>
        <c:axId val="474896560"/>
      </c:lineChart>
      <c:dateAx>
        <c:axId val="474895776"/>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txPr>
          <a:bodyPr rot="0" vert="horz"/>
          <a:lstStyle/>
          <a:p>
            <a:pPr>
              <a:defRPr sz="700" b="0" i="0" u="none" strike="noStrike" baseline="0">
                <a:solidFill>
                  <a:srgbClr val="000000"/>
                </a:solidFill>
                <a:latin typeface="Arial"/>
                <a:ea typeface="Arial"/>
                <a:cs typeface="Arial"/>
              </a:defRPr>
            </a:pPr>
            <a:endParaRPr lang="fr-FR"/>
          </a:p>
        </c:txPr>
        <c:crossAx val="474896560"/>
        <c:crosses val="autoZero"/>
        <c:auto val="0"/>
        <c:lblOffset val="100"/>
        <c:baseTimeUnit val="months"/>
        <c:majorUnit val="6"/>
        <c:majorTimeUnit val="months"/>
        <c:minorUnit val="1"/>
        <c:minorTimeUnit val="months"/>
      </c:dateAx>
      <c:valAx>
        <c:axId val="474896560"/>
        <c:scaling>
          <c:orientation val="minMax"/>
          <c:max val="130"/>
          <c:min val="60"/>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4895776"/>
        <c:crosses val="autoZero"/>
        <c:crossBetween val="midCat"/>
        <c:majorUnit val="5"/>
      </c:valAx>
      <c:spPr>
        <a:solidFill>
          <a:srgbClr val="FFFFFF"/>
        </a:solidFill>
        <a:ln w="12700">
          <a:solidFill>
            <a:srgbClr val="808080"/>
          </a:solidFill>
          <a:prstDash val="solid"/>
        </a:ln>
      </c:spPr>
    </c:plotArea>
    <c:legend>
      <c:legendPos val="r"/>
      <c:layout>
        <c:manualLayout>
          <c:xMode val="edge"/>
          <c:yMode val="edge"/>
          <c:x val="0.15789470760599369"/>
          <c:y val="0.90686717808342632"/>
          <c:w val="0.70263161549250785"/>
          <c:h val="7.84315050747411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userShapes r:id="rId1"/>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578947368421055"/>
          <c:h val="0.74096808714361351"/>
        </c:manualLayout>
      </c:layout>
      <c:lineChart>
        <c:grouping val="standard"/>
        <c:varyColors val="0"/>
        <c:ser>
          <c:idx val="1"/>
          <c:order val="0"/>
          <c:tx>
            <c:strRef>
              <c:f>[1]SA_INDICES!$E$51</c:f>
              <c:strCache>
                <c:ptCount val="1"/>
                <c:pt idx="0">
                  <c:v>TOTAL spécialistes</c:v>
                </c:pt>
              </c:strCache>
            </c:strRef>
          </c:tx>
          <c:spPr>
            <a:ln w="12700">
              <a:solidFill>
                <a:srgbClr val="FF00FF"/>
              </a:solidFill>
              <a:prstDash val="solid"/>
            </a:ln>
          </c:spPr>
          <c:marker>
            <c:symbol val="diamond"/>
            <c:size val="4"/>
            <c:spPr>
              <a:solidFill>
                <a:srgbClr val="FF00FF"/>
              </a:solidFill>
              <a:ln>
                <a:solidFill>
                  <a:srgbClr val="FF00FF"/>
                </a:solidFill>
                <a:prstDash val="solid"/>
              </a:ln>
            </c:spPr>
          </c:marker>
          <c:cat>
            <c:numRef>
              <c:f>[1]SA_INDICES!$BZ$3:$DV$3</c:f>
              <c:numCache>
                <c:formatCode>General</c:formatCode>
                <c:ptCount val="49"/>
                <c:pt idx="0">
                  <c:v>44743</c:v>
                </c:pt>
                <c:pt idx="1">
                  <c:v>44774</c:v>
                </c:pt>
                <c:pt idx="2">
                  <c:v>44805</c:v>
                </c:pt>
                <c:pt idx="3">
                  <c:v>44835</c:v>
                </c:pt>
                <c:pt idx="4">
                  <c:v>44866</c:v>
                </c:pt>
                <c:pt idx="5">
                  <c:v>44896</c:v>
                </c:pt>
                <c:pt idx="6">
                  <c:v>44927</c:v>
                </c:pt>
                <c:pt idx="7">
                  <c:v>44958</c:v>
                </c:pt>
                <c:pt idx="8">
                  <c:v>44986</c:v>
                </c:pt>
                <c:pt idx="9">
                  <c:v>45017</c:v>
                </c:pt>
                <c:pt idx="10">
                  <c:v>45047</c:v>
                </c:pt>
                <c:pt idx="11">
                  <c:v>45078</c:v>
                </c:pt>
                <c:pt idx="12">
                  <c:v>45108</c:v>
                </c:pt>
                <c:pt idx="13">
                  <c:v>45139</c:v>
                </c:pt>
                <c:pt idx="14">
                  <c:v>45170</c:v>
                </c:pt>
                <c:pt idx="15">
                  <c:v>45200</c:v>
                </c:pt>
                <c:pt idx="16">
                  <c:v>45231</c:v>
                </c:pt>
                <c:pt idx="17">
                  <c:v>45261</c:v>
                </c:pt>
                <c:pt idx="18">
                  <c:v>45292</c:v>
                </c:pt>
                <c:pt idx="19">
                  <c:v>45323</c:v>
                </c:pt>
                <c:pt idx="20">
                  <c:v>45352</c:v>
                </c:pt>
                <c:pt idx="21">
                  <c:v>45383</c:v>
                </c:pt>
                <c:pt idx="22">
                  <c:v>45413</c:v>
                </c:pt>
                <c:pt idx="23">
                  <c:v>45444</c:v>
                </c:pt>
                <c:pt idx="24">
                  <c:v>45474</c:v>
                </c:pt>
                <c:pt idx="25">
                  <c:v>45505</c:v>
                </c:pt>
                <c:pt idx="26">
                  <c:v>45536</c:v>
                </c:pt>
                <c:pt idx="27">
                  <c:v>45566</c:v>
                </c:pt>
                <c:pt idx="28">
                  <c:v>45597</c:v>
                </c:pt>
                <c:pt idx="29">
                  <c:v>45627</c:v>
                </c:pt>
                <c:pt idx="30">
                  <c:v>45658</c:v>
                </c:pt>
                <c:pt idx="31">
                  <c:v>45689</c:v>
                </c:pt>
                <c:pt idx="32">
                  <c:v>45717</c:v>
                </c:pt>
                <c:pt idx="33">
                  <c:v>45748</c:v>
                </c:pt>
                <c:pt idx="34">
                  <c:v>45778</c:v>
                </c:pt>
                <c:pt idx="35">
                  <c:v>45809</c:v>
                </c:pt>
                <c:pt idx="36">
                  <c:v>45839</c:v>
                </c:pt>
                <c:pt idx="37">
                  <c:v>45870</c:v>
                </c:pt>
                <c:pt idx="38">
                  <c:v>45901</c:v>
                </c:pt>
                <c:pt idx="39">
                  <c:v>45931</c:v>
                </c:pt>
                <c:pt idx="40">
                  <c:v>45962</c:v>
                </c:pt>
                <c:pt idx="41">
                  <c:v>45992</c:v>
                </c:pt>
                <c:pt idx="42">
                  <c:v>46023</c:v>
                </c:pt>
                <c:pt idx="43">
                  <c:v>46054</c:v>
                </c:pt>
                <c:pt idx="44">
                  <c:v>46082</c:v>
                </c:pt>
                <c:pt idx="45">
                  <c:v>46113</c:v>
                </c:pt>
                <c:pt idx="46">
                  <c:v>46143</c:v>
                </c:pt>
                <c:pt idx="47">
                  <c:v>46174</c:v>
                </c:pt>
                <c:pt idx="48">
                  <c:v>46204</c:v>
                </c:pt>
              </c:numCache>
            </c:numRef>
          </c:cat>
          <c:val>
            <c:numRef>
              <c:f>[1]SA_INDICES!$BZ$51:$DV$51</c:f>
              <c:numCache>
                <c:formatCode>General</c:formatCode>
                <c:ptCount val="49"/>
                <c:pt idx="0">
                  <c:v>121.95380078234925</c:v>
                </c:pt>
                <c:pt idx="1">
                  <c:v>123.09694880866084</c:v>
                </c:pt>
                <c:pt idx="2">
                  <c:v>120.91375176055237</c:v>
                </c:pt>
                <c:pt idx="3">
                  <c:v>118.89174859322797</c:v>
                </c:pt>
                <c:pt idx="4">
                  <c:v>123.20777651060264</c:v>
                </c:pt>
                <c:pt idx="5">
                  <c:v>118.70073434484392</c:v>
                </c:pt>
                <c:pt idx="6">
                  <c:v>124.97124609163646</c:v>
                </c:pt>
                <c:pt idx="7">
                  <c:v>122.64968644678042</c:v>
                </c:pt>
                <c:pt idx="8">
                  <c:v>121.39676015116869</c:v>
                </c:pt>
                <c:pt idx="9">
                  <c:v>141.34909780164608</c:v>
                </c:pt>
                <c:pt idx="10">
                  <c:v>125.70426213361921</c:v>
                </c:pt>
                <c:pt idx="11">
                  <c:v>129.54785659769351</c:v>
                </c:pt>
                <c:pt idx="12">
                  <c:v>126.58530629009506</c:v>
                </c:pt>
                <c:pt idx="13">
                  <c:v>125.31161765417428</c:v>
                </c:pt>
                <c:pt idx="14">
                  <c:v>125.91512408753383</c:v>
                </c:pt>
                <c:pt idx="15">
                  <c:v>130.43337080403307</c:v>
                </c:pt>
                <c:pt idx="16">
                  <c:v>126.50973214157852</c:v>
                </c:pt>
                <c:pt idx="17">
                  <c:v>132.32899779993448</c:v>
                </c:pt>
                <c:pt idx="18">
                  <c:v>129.15321371038885</c:v>
                </c:pt>
                <c:pt idx="19">
                  <c:v>129.53333376351424</c:v>
                </c:pt>
                <c:pt idx="20">
                  <c:v>125.339134137158</c:v>
                </c:pt>
                <c:pt idx="21">
                  <c:v>118.69989402317449</c:v>
                </c:pt>
                <c:pt idx="22">
                  <c:v>146.55158287619579</c:v>
                </c:pt>
                <c:pt idx="23">
                  <c:v>135.27744748660569</c:v>
                </c:pt>
                <c:pt idx="24">
                  <c:v>134.84638825875791</c:v>
                </c:pt>
                <c:pt idx="25">
                  <c:v>132.03823169016749</c:v>
                </c:pt>
                <c:pt idx="26">
                  <c:v>133.08972881303239</c:v>
                </c:pt>
                <c:pt idx="27">
                  <c:v>129.6837112701136</c:v>
                </c:pt>
                <c:pt idx="28">
                  <c:v>135.60726008484559</c:v>
                </c:pt>
                <c:pt idx="29">
                  <c:v>138.5492094309345</c:v>
                </c:pt>
                <c:pt idx="30">
                  <c:v>140.47830053086793</c:v>
                </c:pt>
                <c:pt idx="31">
                  <c:v>136.37626581629002</c:v>
                </c:pt>
                <c:pt idx="32">
                  <c:v>139.75193958438703</c:v>
                </c:pt>
                <c:pt idx="33">
                  <c:v>119.48221495436526</c:v>
                </c:pt>
                <c:pt idx="34">
                  <c:v>198.55030494872406</c:v>
                </c:pt>
                <c:pt idx="35">
                  <c:v>139.34612849599168</c:v>
                </c:pt>
                <c:pt idx="36">
                  <c:v>143.60388273288945</c:v>
                </c:pt>
                <c:pt idx="37">
                  <c:v>141.23182248307887</c:v>
                </c:pt>
                <c:pt idx="38">
                  <c:v>143.25178048224808</c:v>
                </c:pt>
                <c:pt idx="39">
                  <c:v>142.82039294978563</c:v>
                </c:pt>
                <c:pt idx="40">
                  <c:v>140.81956736411755</c:v>
                </c:pt>
                <c:pt idx="41">
                  <c:v>140.9761968150957</c:v>
                </c:pt>
                <c:pt idx="42">
                  <c:v>134.28665256769224</c:v>
                </c:pt>
                <c:pt idx="43">
                  <c:v>147.55920888517593</c:v>
                </c:pt>
                <c:pt idx="44">
                  <c:v>166.23017244714083</c:v>
                </c:pt>
                <c:pt idx="45">
                  <c:v>189.40036793440652</c:v>
                </c:pt>
                <c:pt idx="46">
                  <c:v>141.3541077576144</c:v>
                </c:pt>
                <c:pt idx="47">
                  <c:v>143.19684227799254</c:v>
                </c:pt>
                <c:pt idx="48">
                  <c:v>140.60877113714307</c:v>
                </c:pt>
              </c:numCache>
            </c:numRef>
          </c:val>
          <c:smooth val="0"/>
          <c:extLst>
            <c:ext xmlns:c16="http://schemas.microsoft.com/office/drawing/2014/chart" uri="{C3380CC4-5D6E-409C-BE32-E72D297353CC}">
              <c16:uniqueId val="{00000000-22B8-424A-942C-D05B89131350}"/>
            </c:ext>
          </c:extLst>
        </c:ser>
        <c:dLbls>
          <c:showLegendKey val="0"/>
          <c:showVal val="0"/>
          <c:showCatName val="0"/>
          <c:showSerName val="0"/>
          <c:showPercent val="0"/>
          <c:showBubbleSize val="0"/>
        </c:dLbls>
        <c:marker val="1"/>
        <c:smooth val="0"/>
        <c:axId val="474896952"/>
        <c:axId val="474885584"/>
      </c:lineChart>
      <c:dateAx>
        <c:axId val="474896952"/>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4885584"/>
        <c:crosses val="autoZero"/>
        <c:auto val="0"/>
        <c:lblOffset val="100"/>
        <c:baseTimeUnit val="months"/>
        <c:majorUnit val="6"/>
        <c:majorTimeUnit val="months"/>
        <c:minorUnit val="1"/>
        <c:minorTimeUnit val="months"/>
      </c:dateAx>
      <c:valAx>
        <c:axId val="474885584"/>
        <c:scaling>
          <c:orientation val="minMax"/>
          <c:max val="190"/>
          <c:min val="115"/>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4896952"/>
        <c:crosses val="autoZero"/>
        <c:crossBetween val="midCat"/>
        <c:majorUnit val="5"/>
      </c:valAx>
      <c:spPr>
        <a:solidFill>
          <a:srgbClr val="FFFFFF"/>
        </a:solidFill>
        <a:ln w="12700">
          <a:solidFill>
            <a:srgbClr val="808080"/>
          </a:solidFill>
          <a:prstDash val="solid"/>
        </a:ln>
      </c:spPr>
    </c:plotArea>
    <c:legend>
      <c:legendPos val="r"/>
      <c:layout>
        <c:manualLayout>
          <c:xMode val="edge"/>
          <c:yMode val="edge"/>
          <c:x val="0.19730811426349484"/>
          <c:y val="0.90686717808342632"/>
          <c:w val="0.70526323098501575"/>
          <c:h val="7.84315050747411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32157091474677"/>
          <c:h val="0.73858628186498143"/>
        </c:manualLayout>
      </c:layout>
      <c:lineChart>
        <c:grouping val="standard"/>
        <c:varyColors val="0"/>
        <c:ser>
          <c:idx val="1"/>
          <c:order val="0"/>
          <c:tx>
            <c:strRef>
              <c:f>[1]RA_INDICES!$E$51</c:f>
              <c:strCache>
                <c:ptCount val="1"/>
                <c:pt idx="0">
                  <c:v>TOTAL spécialistes</c:v>
                </c:pt>
              </c:strCache>
            </c:strRef>
          </c:tx>
          <c:spPr>
            <a:ln w="12700">
              <a:solidFill>
                <a:srgbClr val="FF00FF"/>
              </a:solidFill>
              <a:prstDash val="solid"/>
            </a:ln>
          </c:spPr>
          <c:marker>
            <c:symbol val="diamond"/>
            <c:size val="4"/>
            <c:spPr>
              <a:solidFill>
                <a:srgbClr val="FF00FF"/>
              </a:solidFill>
              <a:ln>
                <a:solidFill>
                  <a:srgbClr val="FF00FF"/>
                </a:solidFill>
                <a:prstDash val="solid"/>
              </a:ln>
            </c:spPr>
          </c:marker>
          <c:cat>
            <c:numRef>
              <c:f>[1]RA_INDICES!$BZ$3:$DV$3</c:f>
              <c:numCache>
                <c:formatCode>General</c:formatCode>
                <c:ptCount val="49"/>
                <c:pt idx="0">
                  <c:v>44743</c:v>
                </c:pt>
                <c:pt idx="1">
                  <c:v>44774</c:v>
                </c:pt>
                <c:pt idx="2">
                  <c:v>44805</c:v>
                </c:pt>
                <c:pt idx="3">
                  <c:v>44835</c:v>
                </c:pt>
                <c:pt idx="4">
                  <c:v>44866</c:v>
                </c:pt>
                <c:pt idx="5">
                  <c:v>44896</c:v>
                </c:pt>
                <c:pt idx="6">
                  <c:v>44927</c:v>
                </c:pt>
                <c:pt idx="7">
                  <c:v>44958</c:v>
                </c:pt>
                <c:pt idx="8">
                  <c:v>44986</c:v>
                </c:pt>
                <c:pt idx="9">
                  <c:v>45017</c:v>
                </c:pt>
                <c:pt idx="10">
                  <c:v>45047</c:v>
                </c:pt>
                <c:pt idx="11">
                  <c:v>45078</c:v>
                </c:pt>
                <c:pt idx="12">
                  <c:v>45108</c:v>
                </c:pt>
                <c:pt idx="13">
                  <c:v>45139</c:v>
                </c:pt>
                <c:pt idx="14">
                  <c:v>45170</c:v>
                </c:pt>
                <c:pt idx="15">
                  <c:v>45200</c:v>
                </c:pt>
                <c:pt idx="16">
                  <c:v>45231</c:v>
                </c:pt>
                <c:pt idx="17">
                  <c:v>45261</c:v>
                </c:pt>
                <c:pt idx="18">
                  <c:v>45292</c:v>
                </c:pt>
                <c:pt idx="19">
                  <c:v>45323</c:v>
                </c:pt>
                <c:pt idx="20">
                  <c:v>45352</c:v>
                </c:pt>
                <c:pt idx="21">
                  <c:v>45383</c:v>
                </c:pt>
                <c:pt idx="22">
                  <c:v>45413</c:v>
                </c:pt>
                <c:pt idx="23">
                  <c:v>45444</c:v>
                </c:pt>
                <c:pt idx="24">
                  <c:v>45474</c:v>
                </c:pt>
                <c:pt idx="25">
                  <c:v>45505</c:v>
                </c:pt>
                <c:pt idx="26">
                  <c:v>45536</c:v>
                </c:pt>
                <c:pt idx="27">
                  <c:v>45566</c:v>
                </c:pt>
                <c:pt idx="28">
                  <c:v>45597</c:v>
                </c:pt>
                <c:pt idx="29">
                  <c:v>45627</c:v>
                </c:pt>
                <c:pt idx="30">
                  <c:v>45658</c:v>
                </c:pt>
                <c:pt idx="31">
                  <c:v>45689</c:v>
                </c:pt>
                <c:pt idx="32">
                  <c:v>45717</c:v>
                </c:pt>
                <c:pt idx="33">
                  <c:v>45748</c:v>
                </c:pt>
                <c:pt idx="34">
                  <c:v>45778</c:v>
                </c:pt>
                <c:pt idx="35">
                  <c:v>45809</c:v>
                </c:pt>
                <c:pt idx="36">
                  <c:v>45839</c:v>
                </c:pt>
                <c:pt idx="37">
                  <c:v>45870</c:v>
                </c:pt>
                <c:pt idx="38">
                  <c:v>45901</c:v>
                </c:pt>
                <c:pt idx="39">
                  <c:v>45931</c:v>
                </c:pt>
                <c:pt idx="40">
                  <c:v>45962</c:v>
                </c:pt>
                <c:pt idx="41">
                  <c:v>45992</c:v>
                </c:pt>
                <c:pt idx="42">
                  <c:v>46023</c:v>
                </c:pt>
                <c:pt idx="43">
                  <c:v>46054</c:v>
                </c:pt>
                <c:pt idx="44">
                  <c:v>46082</c:v>
                </c:pt>
                <c:pt idx="45">
                  <c:v>46113</c:v>
                </c:pt>
                <c:pt idx="46">
                  <c:v>46143</c:v>
                </c:pt>
                <c:pt idx="47">
                  <c:v>46174</c:v>
                </c:pt>
                <c:pt idx="48">
                  <c:v>46204</c:v>
                </c:pt>
              </c:numCache>
            </c:numRef>
          </c:cat>
          <c:val>
            <c:numRef>
              <c:f>[1]RA_INDICES!$BZ$51:$DV$51</c:f>
              <c:numCache>
                <c:formatCode>General</c:formatCode>
                <c:ptCount val="49"/>
                <c:pt idx="0">
                  <c:v>106.68372644334477</c:v>
                </c:pt>
                <c:pt idx="1">
                  <c:v>107.12599768087358</c:v>
                </c:pt>
                <c:pt idx="2">
                  <c:v>106.20568320465455</c:v>
                </c:pt>
                <c:pt idx="3">
                  <c:v>103.49265585397151</c:v>
                </c:pt>
                <c:pt idx="4">
                  <c:v>106.79507356049631</c:v>
                </c:pt>
                <c:pt idx="5">
                  <c:v>103.4764396883477</c:v>
                </c:pt>
                <c:pt idx="6">
                  <c:v>108.00642253858392</c:v>
                </c:pt>
                <c:pt idx="7">
                  <c:v>106.29597933377291</c:v>
                </c:pt>
                <c:pt idx="8">
                  <c:v>105.80250468700729</c:v>
                </c:pt>
                <c:pt idx="9">
                  <c:v>115.24042430574781</c:v>
                </c:pt>
                <c:pt idx="10">
                  <c:v>109.0311413631358</c:v>
                </c:pt>
                <c:pt idx="11">
                  <c:v>111.7513695571127</c:v>
                </c:pt>
                <c:pt idx="12">
                  <c:v>108.82681851477642</c:v>
                </c:pt>
                <c:pt idx="13">
                  <c:v>108.36926210989624</c:v>
                </c:pt>
                <c:pt idx="14">
                  <c:v>107.75071780901122</c:v>
                </c:pt>
                <c:pt idx="15">
                  <c:v>112.04656091828139</c:v>
                </c:pt>
                <c:pt idx="16">
                  <c:v>107.97633235054411</c:v>
                </c:pt>
                <c:pt idx="17">
                  <c:v>113.02163100493073</c:v>
                </c:pt>
                <c:pt idx="18">
                  <c:v>110.14481669458532</c:v>
                </c:pt>
                <c:pt idx="19">
                  <c:v>109.92583258561343</c:v>
                </c:pt>
                <c:pt idx="20">
                  <c:v>107.25861264176029</c:v>
                </c:pt>
                <c:pt idx="21">
                  <c:v>91.635100904000993</c:v>
                </c:pt>
                <c:pt idx="22">
                  <c:v>125.89595447110318</c:v>
                </c:pt>
                <c:pt idx="23">
                  <c:v>115.52336781881769</c:v>
                </c:pt>
                <c:pt idx="24">
                  <c:v>114.02348439193881</c:v>
                </c:pt>
                <c:pt idx="25">
                  <c:v>111.09574829767459</c:v>
                </c:pt>
                <c:pt idx="26">
                  <c:v>111.98123784092778</c:v>
                </c:pt>
                <c:pt idx="27">
                  <c:v>108.93776954018379</c:v>
                </c:pt>
                <c:pt idx="28">
                  <c:v>113.61955162868873</c:v>
                </c:pt>
                <c:pt idx="29">
                  <c:v>115.2360554230323</c:v>
                </c:pt>
                <c:pt idx="30">
                  <c:v>115.17922821701126</c:v>
                </c:pt>
                <c:pt idx="31">
                  <c:v>113.36553222552297</c:v>
                </c:pt>
                <c:pt idx="32">
                  <c:v>116.59345869613938</c:v>
                </c:pt>
                <c:pt idx="33">
                  <c:v>90.521727937242062</c:v>
                </c:pt>
                <c:pt idx="34">
                  <c:v>164.64970130240309</c:v>
                </c:pt>
                <c:pt idx="35">
                  <c:v>116.5287345327523</c:v>
                </c:pt>
                <c:pt idx="36">
                  <c:v>118.47602496539157</c:v>
                </c:pt>
                <c:pt idx="37">
                  <c:v>117.28922731210373</c:v>
                </c:pt>
                <c:pt idx="38">
                  <c:v>117.95272805255593</c:v>
                </c:pt>
                <c:pt idx="39">
                  <c:v>118.41916208605849</c:v>
                </c:pt>
                <c:pt idx="40">
                  <c:v>116.80312226229992</c:v>
                </c:pt>
                <c:pt idx="41">
                  <c:v>116.91779106333109</c:v>
                </c:pt>
                <c:pt idx="42">
                  <c:v>107.86627974003913</c:v>
                </c:pt>
                <c:pt idx="43">
                  <c:v>122.09679438366918</c:v>
                </c:pt>
                <c:pt idx="44">
                  <c:v>135.8118088842788</c:v>
                </c:pt>
                <c:pt idx="45">
                  <c:v>139.55624987490006</c:v>
                </c:pt>
                <c:pt idx="46">
                  <c:v>114.36620311594629</c:v>
                </c:pt>
                <c:pt idx="47">
                  <c:v>116.50067459841249</c:v>
                </c:pt>
                <c:pt idx="48">
                  <c:v>114.99943595095911</c:v>
                </c:pt>
              </c:numCache>
            </c:numRef>
          </c:val>
          <c:smooth val="0"/>
          <c:extLst>
            <c:ext xmlns:c16="http://schemas.microsoft.com/office/drawing/2014/chart" uri="{C3380CC4-5D6E-409C-BE32-E72D297353CC}">
              <c16:uniqueId val="{00000000-6790-4624-82C7-3F476321B888}"/>
            </c:ext>
          </c:extLst>
        </c:ser>
        <c:dLbls>
          <c:showLegendKey val="0"/>
          <c:showVal val="0"/>
          <c:showCatName val="0"/>
          <c:showSerName val="0"/>
          <c:showPercent val="0"/>
          <c:showBubbleSize val="0"/>
        </c:dLbls>
        <c:marker val="1"/>
        <c:smooth val="0"/>
        <c:axId val="474883624"/>
        <c:axId val="474890680"/>
      </c:lineChart>
      <c:dateAx>
        <c:axId val="474883624"/>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txPr>
          <a:bodyPr rot="0" vert="horz"/>
          <a:lstStyle/>
          <a:p>
            <a:pPr>
              <a:defRPr sz="700" b="0" i="0" u="none" strike="noStrike" baseline="0">
                <a:solidFill>
                  <a:srgbClr val="000000"/>
                </a:solidFill>
                <a:latin typeface="Arial"/>
                <a:ea typeface="Arial"/>
                <a:cs typeface="Arial"/>
              </a:defRPr>
            </a:pPr>
            <a:endParaRPr lang="fr-FR"/>
          </a:p>
        </c:txPr>
        <c:crossAx val="474890680"/>
        <c:crosses val="autoZero"/>
        <c:auto val="0"/>
        <c:lblOffset val="100"/>
        <c:baseTimeUnit val="months"/>
        <c:majorUnit val="6"/>
        <c:majorTimeUnit val="months"/>
        <c:minorUnit val="1"/>
        <c:minorTimeUnit val="months"/>
      </c:dateAx>
      <c:valAx>
        <c:axId val="474890680"/>
        <c:scaling>
          <c:orientation val="minMax"/>
          <c:max val="160"/>
          <c:min val="90"/>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4883624"/>
        <c:crossesAt val="41061"/>
        <c:crossBetween val="midCat"/>
        <c:majorUnit val="5"/>
      </c:valAx>
      <c:spPr>
        <a:solidFill>
          <a:srgbClr val="FFFFFF"/>
        </a:solidFill>
        <a:ln w="12700">
          <a:solidFill>
            <a:srgbClr val="808080"/>
          </a:solidFill>
          <a:prstDash val="solid"/>
        </a:ln>
      </c:spPr>
    </c:plotArea>
    <c:legend>
      <c:legendPos val="r"/>
      <c:layout>
        <c:manualLayout>
          <c:xMode val="edge"/>
          <c:yMode val="edge"/>
          <c:x val="0.1710525073254732"/>
          <c:y val="0.90196523717797072"/>
          <c:w val="0.70526323098501575"/>
          <c:h val="8.3333896567650112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578947368421055"/>
          <c:h val="0.74022011197098203"/>
        </c:manualLayout>
      </c:layout>
      <c:lineChart>
        <c:grouping val="standard"/>
        <c:varyColors val="0"/>
        <c:ser>
          <c:idx val="1"/>
          <c:order val="0"/>
          <c:tx>
            <c:strRef>
              <c:f>[1]NSA_INDICES!$E$55</c:f>
              <c:strCache>
                <c:ptCount val="1"/>
                <c:pt idx="0">
                  <c:v>Honoraires de dentistes</c:v>
                </c:pt>
              </c:strCache>
            </c:strRef>
          </c:tx>
          <c:spPr>
            <a:ln w="12700">
              <a:solidFill>
                <a:srgbClr val="FF00FF"/>
              </a:solidFill>
              <a:prstDash val="solid"/>
            </a:ln>
          </c:spPr>
          <c:marker>
            <c:symbol val="diamond"/>
            <c:size val="4"/>
            <c:spPr>
              <a:solidFill>
                <a:srgbClr val="FF00FF"/>
              </a:solidFill>
              <a:ln>
                <a:solidFill>
                  <a:srgbClr val="FF00FF"/>
                </a:solidFill>
                <a:prstDash val="solid"/>
              </a:ln>
            </c:spPr>
          </c:marker>
          <c:cat>
            <c:numRef>
              <c:f>[1]NSA_INDICES!$BZ$3:$DV$3</c:f>
              <c:numCache>
                <c:formatCode>General</c:formatCode>
                <c:ptCount val="49"/>
                <c:pt idx="0">
                  <c:v>44743</c:v>
                </c:pt>
                <c:pt idx="1">
                  <c:v>44774</c:v>
                </c:pt>
                <c:pt idx="2">
                  <c:v>44805</c:v>
                </c:pt>
                <c:pt idx="3">
                  <c:v>44835</c:v>
                </c:pt>
                <c:pt idx="4">
                  <c:v>44866</c:v>
                </c:pt>
                <c:pt idx="5">
                  <c:v>44896</c:v>
                </c:pt>
                <c:pt idx="6">
                  <c:v>44927</c:v>
                </c:pt>
                <c:pt idx="7">
                  <c:v>44958</c:v>
                </c:pt>
                <c:pt idx="8">
                  <c:v>44986</c:v>
                </c:pt>
                <c:pt idx="9">
                  <c:v>45017</c:v>
                </c:pt>
                <c:pt idx="10">
                  <c:v>45047</c:v>
                </c:pt>
                <c:pt idx="11">
                  <c:v>45078</c:v>
                </c:pt>
                <c:pt idx="12">
                  <c:v>45108</c:v>
                </c:pt>
                <c:pt idx="13">
                  <c:v>45139</c:v>
                </c:pt>
                <c:pt idx="14">
                  <c:v>45170</c:v>
                </c:pt>
                <c:pt idx="15">
                  <c:v>45200</c:v>
                </c:pt>
                <c:pt idx="16">
                  <c:v>45231</c:v>
                </c:pt>
                <c:pt idx="17">
                  <c:v>45261</c:v>
                </c:pt>
                <c:pt idx="18">
                  <c:v>45292</c:v>
                </c:pt>
                <c:pt idx="19">
                  <c:v>45323</c:v>
                </c:pt>
                <c:pt idx="20">
                  <c:v>45352</c:v>
                </c:pt>
                <c:pt idx="21">
                  <c:v>45383</c:v>
                </c:pt>
                <c:pt idx="22">
                  <c:v>45413</c:v>
                </c:pt>
                <c:pt idx="23">
                  <c:v>45444</c:v>
                </c:pt>
                <c:pt idx="24">
                  <c:v>45474</c:v>
                </c:pt>
                <c:pt idx="25">
                  <c:v>45505</c:v>
                </c:pt>
                <c:pt idx="26">
                  <c:v>45536</c:v>
                </c:pt>
                <c:pt idx="27">
                  <c:v>45566</c:v>
                </c:pt>
                <c:pt idx="28">
                  <c:v>45597</c:v>
                </c:pt>
                <c:pt idx="29">
                  <c:v>45627</c:v>
                </c:pt>
                <c:pt idx="30">
                  <c:v>45658</c:v>
                </c:pt>
                <c:pt idx="31">
                  <c:v>45689</c:v>
                </c:pt>
                <c:pt idx="32">
                  <c:v>45717</c:v>
                </c:pt>
                <c:pt idx="33">
                  <c:v>45748</c:v>
                </c:pt>
                <c:pt idx="34">
                  <c:v>45778</c:v>
                </c:pt>
                <c:pt idx="35">
                  <c:v>45809</c:v>
                </c:pt>
                <c:pt idx="36">
                  <c:v>45839</c:v>
                </c:pt>
                <c:pt idx="37">
                  <c:v>45870</c:v>
                </c:pt>
                <c:pt idx="38">
                  <c:v>45901</c:v>
                </c:pt>
                <c:pt idx="39">
                  <c:v>45931</c:v>
                </c:pt>
                <c:pt idx="40">
                  <c:v>45962</c:v>
                </c:pt>
                <c:pt idx="41">
                  <c:v>45992</c:v>
                </c:pt>
                <c:pt idx="42">
                  <c:v>46023</c:v>
                </c:pt>
                <c:pt idx="43">
                  <c:v>46054</c:v>
                </c:pt>
                <c:pt idx="44">
                  <c:v>46082</c:v>
                </c:pt>
                <c:pt idx="45">
                  <c:v>46113</c:v>
                </c:pt>
                <c:pt idx="46">
                  <c:v>46143</c:v>
                </c:pt>
                <c:pt idx="47">
                  <c:v>46174</c:v>
                </c:pt>
                <c:pt idx="48">
                  <c:v>46204</c:v>
                </c:pt>
              </c:numCache>
            </c:numRef>
          </c:cat>
          <c:val>
            <c:numRef>
              <c:f>[1]NSA_INDICES!$BZ$55:$DV$55</c:f>
              <c:numCache>
                <c:formatCode>General</c:formatCode>
                <c:ptCount val="49"/>
                <c:pt idx="0">
                  <c:v>100.4436518497255</c:v>
                </c:pt>
                <c:pt idx="1">
                  <c:v>101.94112140054487</c:v>
                </c:pt>
                <c:pt idx="2">
                  <c:v>101.1648742020743</c:v>
                </c:pt>
                <c:pt idx="3">
                  <c:v>105.48201933143631</c:v>
                </c:pt>
                <c:pt idx="4">
                  <c:v>101.98821894190657</c:v>
                </c:pt>
                <c:pt idx="5">
                  <c:v>97.147319737486399</c:v>
                </c:pt>
                <c:pt idx="6">
                  <c:v>103.80912403456193</c:v>
                </c:pt>
                <c:pt idx="7">
                  <c:v>100.50890661221142</c:v>
                </c:pt>
                <c:pt idx="8">
                  <c:v>106.4177490575609</c:v>
                </c:pt>
                <c:pt idx="9">
                  <c:v>101.2055641993397</c:v>
                </c:pt>
                <c:pt idx="10">
                  <c:v>101.76221431188502</c:v>
                </c:pt>
                <c:pt idx="11">
                  <c:v>105.13741016585789</c:v>
                </c:pt>
                <c:pt idx="12">
                  <c:v>102.00761733058093</c:v>
                </c:pt>
                <c:pt idx="13">
                  <c:v>103.08816781876122</c:v>
                </c:pt>
                <c:pt idx="14">
                  <c:v>103.21925120628497</c:v>
                </c:pt>
                <c:pt idx="15">
                  <c:v>98.704197130608421</c:v>
                </c:pt>
                <c:pt idx="16">
                  <c:v>90.434861860877319</c:v>
                </c:pt>
                <c:pt idx="17">
                  <c:v>93.975587706943102</c:v>
                </c:pt>
                <c:pt idx="18">
                  <c:v>86.738733929296743</c:v>
                </c:pt>
                <c:pt idx="19">
                  <c:v>90.74315125924285</c:v>
                </c:pt>
                <c:pt idx="20">
                  <c:v>88.677087855650967</c:v>
                </c:pt>
                <c:pt idx="21">
                  <c:v>92.305035621736067</c:v>
                </c:pt>
                <c:pt idx="22">
                  <c:v>90.380731531229927</c:v>
                </c:pt>
                <c:pt idx="23">
                  <c:v>88.896219772589973</c:v>
                </c:pt>
                <c:pt idx="24">
                  <c:v>88.963717754418667</c:v>
                </c:pt>
                <c:pt idx="25">
                  <c:v>87.741771243169779</c:v>
                </c:pt>
                <c:pt idx="26">
                  <c:v>89.337077428345751</c:v>
                </c:pt>
                <c:pt idx="27">
                  <c:v>89.918366776372181</c:v>
                </c:pt>
                <c:pt idx="28">
                  <c:v>92.052330692202162</c:v>
                </c:pt>
                <c:pt idx="29">
                  <c:v>91.207284905254511</c:v>
                </c:pt>
                <c:pt idx="30">
                  <c:v>92.07855860793984</c:v>
                </c:pt>
                <c:pt idx="31">
                  <c:v>91.248330224488811</c:v>
                </c:pt>
                <c:pt idx="32">
                  <c:v>90.060234713363144</c:v>
                </c:pt>
                <c:pt idx="33">
                  <c:v>91.915525097830425</c:v>
                </c:pt>
                <c:pt idx="34">
                  <c:v>92.337195896320054</c:v>
                </c:pt>
                <c:pt idx="35">
                  <c:v>90.092335681463993</c:v>
                </c:pt>
                <c:pt idx="36">
                  <c:v>94.078223220077788</c:v>
                </c:pt>
                <c:pt idx="37">
                  <c:v>91.49565645797918</c:v>
                </c:pt>
                <c:pt idx="38">
                  <c:v>92.698225391582227</c:v>
                </c:pt>
                <c:pt idx="39">
                  <c:v>92.534698314212804</c:v>
                </c:pt>
                <c:pt idx="40">
                  <c:v>91.971259091927749</c:v>
                </c:pt>
                <c:pt idx="41">
                  <c:v>91.925293012282836</c:v>
                </c:pt>
                <c:pt idx="42">
                  <c:v>89.82215856875581</c:v>
                </c:pt>
                <c:pt idx="43">
                  <c:v>90.617906066231726</c:v>
                </c:pt>
                <c:pt idx="44">
                  <c:v>91.719576577008198</c:v>
                </c:pt>
                <c:pt idx="45">
                  <c:v>90.059289414847541</c:v>
                </c:pt>
                <c:pt idx="46">
                  <c:v>90.48752229779177</c:v>
                </c:pt>
                <c:pt idx="47">
                  <c:v>89.780469143639507</c:v>
                </c:pt>
                <c:pt idx="48">
                  <c:v>89.372248999445176</c:v>
                </c:pt>
              </c:numCache>
            </c:numRef>
          </c:val>
          <c:smooth val="0"/>
          <c:extLst>
            <c:ext xmlns:c16="http://schemas.microsoft.com/office/drawing/2014/chart" uri="{C3380CC4-5D6E-409C-BE32-E72D297353CC}">
              <c16:uniqueId val="{00000000-F17A-4D6E-8C0A-7103032D62D1}"/>
            </c:ext>
          </c:extLst>
        </c:ser>
        <c:dLbls>
          <c:showLegendKey val="0"/>
          <c:showVal val="0"/>
          <c:showCatName val="0"/>
          <c:showSerName val="0"/>
          <c:showPercent val="0"/>
          <c:showBubbleSize val="0"/>
        </c:dLbls>
        <c:marker val="1"/>
        <c:smooth val="0"/>
        <c:axId val="474887544"/>
        <c:axId val="474893816"/>
      </c:lineChart>
      <c:dateAx>
        <c:axId val="474887544"/>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txPr>
          <a:bodyPr rot="0" vert="horz"/>
          <a:lstStyle/>
          <a:p>
            <a:pPr>
              <a:defRPr sz="700" b="0" i="0" u="none" strike="noStrike" baseline="0">
                <a:solidFill>
                  <a:srgbClr val="000000"/>
                </a:solidFill>
                <a:latin typeface="Arial"/>
                <a:ea typeface="Arial"/>
                <a:cs typeface="Arial"/>
              </a:defRPr>
            </a:pPr>
            <a:endParaRPr lang="fr-FR"/>
          </a:p>
        </c:txPr>
        <c:crossAx val="474893816"/>
        <c:crosses val="autoZero"/>
        <c:auto val="0"/>
        <c:lblOffset val="100"/>
        <c:baseTimeUnit val="months"/>
        <c:majorUnit val="6"/>
        <c:majorTimeUnit val="months"/>
        <c:minorUnit val="1"/>
        <c:minorTimeUnit val="months"/>
      </c:dateAx>
      <c:valAx>
        <c:axId val="474893816"/>
        <c:scaling>
          <c:orientation val="minMax"/>
          <c:max val="110"/>
          <c:min val="85"/>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4887544"/>
        <c:crosses val="autoZero"/>
        <c:crossBetween val="midCat"/>
        <c:majorUnit val="5"/>
      </c:valAx>
      <c:spPr>
        <a:solidFill>
          <a:srgbClr val="FFFFFF"/>
        </a:solidFill>
        <a:ln w="12700">
          <a:solidFill>
            <a:srgbClr val="808080"/>
          </a:solidFill>
          <a:prstDash val="solid"/>
        </a:ln>
      </c:spPr>
    </c:plotArea>
    <c:legend>
      <c:legendPos val="r"/>
      <c:layout>
        <c:manualLayout>
          <c:xMode val="edge"/>
          <c:yMode val="edge"/>
          <c:x val="0.15789470760599369"/>
          <c:y val="0.90686717808342632"/>
          <c:w val="0.70263161549250785"/>
          <c:h val="7.84315050747411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userShapes r:id="rId1"/>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578947368421055"/>
          <c:h val="0.74096808714361351"/>
        </c:manualLayout>
      </c:layout>
      <c:lineChart>
        <c:grouping val="standard"/>
        <c:varyColors val="0"/>
        <c:ser>
          <c:idx val="1"/>
          <c:order val="0"/>
          <c:tx>
            <c:strRef>
              <c:f>[1]SA_INDICES!$E$55</c:f>
              <c:strCache>
                <c:ptCount val="1"/>
                <c:pt idx="0">
                  <c:v>Honoraires de dentistes</c:v>
                </c:pt>
              </c:strCache>
            </c:strRef>
          </c:tx>
          <c:spPr>
            <a:ln w="12700">
              <a:solidFill>
                <a:srgbClr val="FF00FF"/>
              </a:solidFill>
              <a:prstDash val="solid"/>
            </a:ln>
          </c:spPr>
          <c:marker>
            <c:symbol val="diamond"/>
            <c:size val="4"/>
            <c:spPr>
              <a:solidFill>
                <a:srgbClr val="FF00FF"/>
              </a:solidFill>
              <a:ln>
                <a:solidFill>
                  <a:srgbClr val="FF00FF"/>
                </a:solidFill>
                <a:prstDash val="solid"/>
              </a:ln>
            </c:spPr>
          </c:marker>
          <c:cat>
            <c:numRef>
              <c:f>[1]SA_INDICES!$BZ$3:$DV$3</c:f>
              <c:numCache>
                <c:formatCode>General</c:formatCode>
                <c:ptCount val="49"/>
                <c:pt idx="0">
                  <c:v>44743</c:v>
                </c:pt>
                <c:pt idx="1">
                  <c:v>44774</c:v>
                </c:pt>
                <c:pt idx="2">
                  <c:v>44805</c:v>
                </c:pt>
                <c:pt idx="3">
                  <c:v>44835</c:v>
                </c:pt>
                <c:pt idx="4">
                  <c:v>44866</c:v>
                </c:pt>
                <c:pt idx="5">
                  <c:v>44896</c:v>
                </c:pt>
                <c:pt idx="6">
                  <c:v>44927</c:v>
                </c:pt>
                <c:pt idx="7">
                  <c:v>44958</c:v>
                </c:pt>
                <c:pt idx="8">
                  <c:v>44986</c:v>
                </c:pt>
                <c:pt idx="9">
                  <c:v>45017</c:v>
                </c:pt>
                <c:pt idx="10">
                  <c:v>45047</c:v>
                </c:pt>
                <c:pt idx="11">
                  <c:v>45078</c:v>
                </c:pt>
                <c:pt idx="12">
                  <c:v>45108</c:v>
                </c:pt>
                <c:pt idx="13">
                  <c:v>45139</c:v>
                </c:pt>
                <c:pt idx="14">
                  <c:v>45170</c:v>
                </c:pt>
                <c:pt idx="15">
                  <c:v>45200</c:v>
                </c:pt>
                <c:pt idx="16">
                  <c:v>45231</c:v>
                </c:pt>
                <c:pt idx="17">
                  <c:v>45261</c:v>
                </c:pt>
                <c:pt idx="18">
                  <c:v>45292</c:v>
                </c:pt>
                <c:pt idx="19">
                  <c:v>45323</c:v>
                </c:pt>
                <c:pt idx="20">
                  <c:v>45352</c:v>
                </c:pt>
                <c:pt idx="21">
                  <c:v>45383</c:v>
                </c:pt>
                <c:pt idx="22">
                  <c:v>45413</c:v>
                </c:pt>
                <c:pt idx="23">
                  <c:v>45444</c:v>
                </c:pt>
                <c:pt idx="24">
                  <c:v>45474</c:v>
                </c:pt>
                <c:pt idx="25">
                  <c:v>45505</c:v>
                </c:pt>
                <c:pt idx="26">
                  <c:v>45536</c:v>
                </c:pt>
                <c:pt idx="27">
                  <c:v>45566</c:v>
                </c:pt>
                <c:pt idx="28">
                  <c:v>45597</c:v>
                </c:pt>
                <c:pt idx="29">
                  <c:v>45627</c:v>
                </c:pt>
                <c:pt idx="30">
                  <c:v>45658</c:v>
                </c:pt>
                <c:pt idx="31">
                  <c:v>45689</c:v>
                </c:pt>
                <c:pt idx="32">
                  <c:v>45717</c:v>
                </c:pt>
                <c:pt idx="33">
                  <c:v>45748</c:v>
                </c:pt>
                <c:pt idx="34">
                  <c:v>45778</c:v>
                </c:pt>
                <c:pt idx="35">
                  <c:v>45809</c:v>
                </c:pt>
                <c:pt idx="36">
                  <c:v>45839</c:v>
                </c:pt>
                <c:pt idx="37">
                  <c:v>45870</c:v>
                </c:pt>
                <c:pt idx="38">
                  <c:v>45901</c:v>
                </c:pt>
                <c:pt idx="39">
                  <c:v>45931</c:v>
                </c:pt>
                <c:pt idx="40">
                  <c:v>45962</c:v>
                </c:pt>
                <c:pt idx="41">
                  <c:v>45992</c:v>
                </c:pt>
                <c:pt idx="42">
                  <c:v>46023</c:v>
                </c:pt>
                <c:pt idx="43">
                  <c:v>46054</c:v>
                </c:pt>
                <c:pt idx="44">
                  <c:v>46082</c:v>
                </c:pt>
                <c:pt idx="45">
                  <c:v>46113</c:v>
                </c:pt>
                <c:pt idx="46">
                  <c:v>46143</c:v>
                </c:pt>
                <c:pt idx="47">
                  <c:v>46174</c:v>
                </c:pt>
                <c:pt idx="48">
                  <c:v>46204</c:v>
                </c:pt>
              </c:numCache>
            </c:numRef>
          </c:cat>
          <c:val>
            <c:numRef>
              <c:f>[1]SA_INDICES!$BZ$55:$DV$55</c:f>
              <c:numCache>
                <c:formatCode>General</c:formatCode>
                <c:ptCount val="49"/>
                <c:pt idx="0">
                  <c:v>117.90480141533376</c:v>
                </c:pt>
                <c:pt idx="1">
                  <c:v>122.38289938632816</c:v>
                </c:pt>
                <c:pt idx="2">
                  <c:v>123.43907721064049</c:v>
                </c:pt>
                <c:pt idx="3">
                  <c:v>124.33866675973661</c:v>
                </c:pt>
                <c:pt idx="4">
                  <c:v>122.20034103652861</c:v>
                </c:pt>
                <c:pt idx="5">
                  <c:v>117.32214282956794</c:v>
                </c:pt>
                <c:pt idx="6">
                  <c:v>125.64684763903877</c:v>
                </c:pt>
                <c:pt idx="7">
                  <c:v>124.18723466688932</c:v>
                </c:pt>
                <c:pt idx="8">
                  <c:v>127.67194447687287</c:v>
                </c:pt>
                <c:pt idx="9">
                  <c:v>124.75590355502118</c:v>
                </c:pt>
                <c:pt idx="10">
                  <c:v>123.51069991706665</c:v>
                </c:pt>
                <c:pt idx="11">
                  <c:v>128.2676619980123</c:v>
                </c:pt>
                <c:pt idx="12">
                  <c:v>126.17409737335086</c:v>
                </c:pt>
                <c:pt idx="13">
                  <c:v>124.31690761473102</c:v>
                </c:pt>
                <c:pt idx="14">
                  <c:v>128.54529836123544</c:v>
                </c:pt>
                <c:pt idx="15">
                  <c:v>120.54801486861912</c:v>
                </c:pt>
                <c:pt idx="16">
                  <c:v>115.60351337382686</c:v>
                </c:pt>
                <c:pt idx="17">
                  <c:v>118.91265079385791</c:v>
                </c:pt>
                <c:pt idx="18">
                  <c:v>110.36430350339543</c:v>
                </c:pt>
                <c:pt idx="19">
                  <c:v>117.00114777553685</c:v>
                </c:pt>
                <c:pt idx="20">
                  <c:v>112.99819689891126</c:v>
                </c:pt>
                <c:pt idx="21">
                  <c:v>117.95748321513342</c:v>
                </c:pt>
                <c:pt idx="22">
                  <c:v>116.29672050336872</c:v>
                </c:pt>
                <c:pt idx="23">
                  <c:v>114.46941026751938</c:v>
                </c:pt>
                <c:pt idx="24">
                  <c:v>114.9628677580494</c:v>
                </c:pt>
                <c:pt idx="25">
                  <c:v>114.57830518279948</c:v>
                </c:pt>
                <c:pt idx="26">
                  <c:v>116.01342914321869</c:v>
                </c:pt>
                <c:pt idx="27">
                  <c:v>116.24285531312415</c:v>
                </c:pt>
                <c:pt idx="28">
                  <c:v>125.84760830303961</c:v>
                </c:pt>
                <c:pt idx="29">
                  <c:v>122.13577374378382</c:v>
                </c:pt>
                <c:pt idx="30">
                  <c:v>125.23119100021451</c:v>
                </c:pt>
                <c:pt idx="31">
                  <c:v>124.31663234515788</c:v>
                </c:pt>
                <c:pt idx="32">
                  <c:v>124.19735549696505</c:v>
                </c:pt>
                <c:pt idx="33">
                  <c:v>125.38796692788145</c:v>
                </c:pt>
                <c:pt idx="34">
                  <c:v>128.64002754504554</c:v>
                </c:pt>
                <c:pt idx="35">
                  <c:v>122.69557328966671</c:v>
                </c:pt>
                <c:pt idx="36">
                  <c:v>129.82299917854147</c:v>
                </c:pt>
                <c:pt idx="37">
                  <c:v>128.45272634749512</c:v>
                </c:pt>
                <c:pt idx="38">
                  <c:v>129.86626916835903</c:v>
                </c:pt>
                <c:pt idx="39">
                  <c:v>130.39086660983239</c:v>
                </c:pt>
                <c:pt idx="40">
                  <c:v>130.71953669211197</c:v>
                </c:pt>
                <c:pt idx="41">
                  <c:v>129.23071474367177</c:v>
                </c:pt>
                <c:pt idx="42">
                  <c:v>127.10691641906675</c:v>
                </c:pt>
                <c:pt idx="43">
                  <c:v>128.36842742656353</c:v>
                </c:pt>
                <c:pt idx="44">
                  <c:v>130.45347717325345</c:v>
                </c:pt>
                <c:pt idx="45">
                  <c:v>129.29025777067241</c:v>
                </c:pt>
                <c:pt idx="46">
                  <c:v>128.32590596893775</c:v>
                </c:pt>
                <c:pt idx="47">
                  <c:v>127.7988743690084</c:v>
                </c:pt>
                <c:pt idx="48">
                  <c:v>130.02296416175957</c:v>
                </c:pt>
              </c:numCache>
            </c:numRef>
          </c:val>
          <c:smooth val="0"/>
          <c:extLst>
            <c:ext xmlns:c16="http://schemas.microsoft.com/office/drawing/2014/chart" uri="{C3380CC4-5D6E-409C-BE32-E72D297353CC}">
              <c16:uniqueId val="{00000000-DE8F-4416-9297-DA0AD9A8EFFD}"/>
            </c:ext>
          </c:extLst>
        </c:ser>
        <c:dLbls>
          <c:showLegendKey val="0"/>
          <c:showVal val="0"/>
          <c:showCatName val="0"/>
          <c:showSerName val="0"/>
          <c:showPercent val="0"/>
          <c:showBubbleSize val="0"/>
        </c:dLbls>
        <c:marker val="1"/>
        <c:smooth val="0"/>
        <c:axId val="474892640"/>
        <c:axId val="474884408"/>
      </c:lineChart>
      <c:dateAx>
        <c:axId val="474892640"/>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4884408"/>
        <c:crosses val="autoZero"/>
        <c:auto val="0"/>
        <c:lblOffset val="100"/>
        <c:baseTimeUnit val="months"/>
        <c:majorUnit val="6"/>
        <c:majorTimeUnit val="months"/>
        <c:minorUnit val="1"/>
        <c:minorTimeUnit val="months"/>
      </c:dateAx>
      <c:valAx>
        <c:axId val="474884408"/>
        <c:scaling>
          <c:orientation val="minMax"/>
          <c:max val="135"/>
          <c:min val="110"/>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4892640"/>
        <c:crosses val="autoZero"/>
        <c:crossBetween val="midCat"/>
        <c:majorUnit val="5"/>
      </c:valAx>
      <c:spPr>
        <a:solidFill>
          <a:srgbClr val="FFFFFF"/>
        </a:solidFill>
        <a:ln w="12700">
          <a:solidFill>
            <a:srgbClr val="808080"/>
          </a:solidFill>
          <a:prstDash val="solid"/>
        </a:ln>
      </c:spPr>
    </c:plotArea>
    <c:legend>
      <c:legendPos val="r"/>
      <c:layout>
        <c:manualLayout>
          <c:xMode val="edge"/>
          <c:yMode val="edge"/>
          <c:x val="0.19730811426349484"/>
          <c:y val="0.90686717808342632"/>
          <c:w val="0.70526323098501575"/>
          <c:h val="7.84315050747411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32157091474677"/>
          <c:h val="0.73858628186498143"/>
        </c:manualLayout>
      </c:layout>
      <c:lineChart>
        <c:grouping val="standard"/>
        <c:varyColors val="0"/>
        <c:ser>
          <c:idx val="1"/>
          <c:order val="0"/>
          <c:tx>
            <c:strRef>
              <c:f>[1]RA_INDICES!$E$55</c:f>
              <c:strCache>
                <c:ptCount val="1"/>
                <c:pt idx="0">
                  <c:v>Honoraires de dentistes</c:v>
                </c:pt>
              </c:strCache>
            </c:strRef>
          </c:tx>
          <c:spPr>
            <a:ln w="12700">
              <a:solidFill>
                <a:srgbClr val="FF00FF"/>
              </a:solidFill>
              <a:prstDash val="solid"/>
            </a:ln>
          </c:spPr>
          <c:marker>
            <c:symbol val="diamond"/>
            <c:size val="4"/>
            <c:spPr>
              <a:solidFill>
                <a:srgbClr val="FF00FF"/>
              </a:solidFill>
              <a:ln>
                <a:solidFill>
                  <a:srgbClr val="FF00FF"/>
                </a:solidFill>
                <a:prstDash val="solid"/>
              </a:ln>
            </c:spPr>
          </c:marker>
          <c:cat>
            <c:numRef>
              <c:f>[1]RA_INDICES!$BZ$3:$DV$3</c:f>
              <c:numCache>
                <c:formatCode>General</c:formatCode>
                <c:ptCount val="49"/>
                <c:pt idx="0">
                  <c:v>44743</c:v>
                </c:pt>
                <c:pt idx="1">
                  <c:v>44774</c:v>
                </c:pt>
                <c:pt idx="2">
                  <c:v>44805</c:v>
                </c:pt>
                <c:pt idx="3">
                  <c:v>44835</c:v>
                </c:pt>
                <c:pt idx="4">
                  <c:v>44866</c:v>
                </c:pt>
                <c:pt idx="5">
                  <c:v>44896</c:v>
                </c:pt>
                <c:pt idx="6">
                  <c:v>44927</c:v>
                </c:pt>
                <c:pt idx="7">
                  <c:v>44958</c:v>
                </c:pt>
                <c:pt idx="8">
                  <c:v>44986</c:v>
                </c:pt>
                <c:pt idx="9">
                  <c:v>45017</c:v>
                </c:pt>
                <c:pt idx="10">
                  <c:v>45047</c:v>
                </c:pt>
                <c:pt idx="11">
                  <c:v>45078</c:v>
                </c:pt>
                <c:pt idx="12">
                  <c:v>45108</c:v>
                </c:pt>
                <c:pt idx="13">
                  <c:v>45139</c:v>
                </c:pt>
                <c:pt idx="14">
                  <c:v>45170</c:v>
                </c:pt>
                <c:pt idx="15">
                  <c:v>45200</c:v>
                </c:pt>
                <c:pt idx="16">
                  <c:v>45231</c:v>
                </c:pt>
                <c:pt idx="17">
                  <c:v>45261</c:v>
                </c:pt>
                <c:pt idx="18">
                  <c:v>45292</c:v>
                </c:pt>
                <c:pt idx="19">
                  <c:v>45323</c:v>
                </c:pt>
                <c:pt idx="20">
                  <c:v>45352</c:v>
                </c:pt>
                <c:pt idx="21">
                  <c:v>45383</c:v>
                </c:pt>
                <c:pt idx="22">
                  <c:v>45413</c:v>
                </c:pt>
                <c:pt idx="23">
                  <c:v>45444</c:v>
                </c:pt>
                <c:pt idx="24">
                  <c:v>45474</c:v>
                </c:pt>
                <c:pt idx="25">
                  <c:v>45505</c:v>
                </c:pt>
                <c:pt idx="26">
                  <c:v>45536</c:v>
                </c:pt>
                <c:pt idx="27">
                  <c:v>45566</c:v>
                </c:pt>
                <c:pt idx="28">
                  <c:v>45597</c:v>
                </c:pt>
                <c:pt idx="29">
                  <c:v>45627</c:v>
                </c:pt>
                <c:pt idx="30">
                  <c:v>45658</c:v>
                </c:pt>
                <c:pt idx="31">
                  <c:v>45689</c:v>
                </c:pt>
                <c:pt idx="32">
                  <c:v>45717</c:v>
                </c:pt>
                <c:pt idx="33">
                  <c:v>45748</c:v>
                </c:pt>
                <c:pt idx="34">
                  <c:v>45778</c:v>
                </c:pt>
                <c:pt idx="35">
                  <c:v>45809</c:v>
                </c:pt>
                <c:pt idx="36">
                  <c:v>45839</c:v>
                </c:pt>
                <c:pt idx="37">
                  <c:v>45870</c:v>
                </c:pt>
                <c:pt idx="38">
                  <c:v>45901</c:v>
                </c:pt>
                <c:pt idx="39">
                  <c:v>45931</c:v>
                </c:pt>
                <c:pt idx="40">
                  <c:v>45962</c:v>
                </c:pt>
                <c:pt idx="41">
                  <c:v>45992</c:v>
                </c:pt>
                <c:pt idx="42">
                  <c:v>46023</c:v>
                </c:pt>
                <c:pt idx="43">
                  <c:v>46054</c:v>
                </c:pt>
                <c:pt idx="44">
                  <c:v>46082</c:v>
                </c:pt>
                <c:pt idx="45">
                  <c:v>46113</c:v>
                </c:pt>
                <c:pt idx="46">
                  <c:v>46143</c:v>
                </c:pt>
                <c:pt idx="47">
                  <c:v>46174</c:v>
                </c:pt>
                <c:pt idx="48">
                  <c:v>46204</c:v>
                </c:pt>
              </c:numCache>
            </c:numRef>
          </c:cat>
          <c:val>
            <c:numRef>
              <c:f>[1]RA_INDICES!$BZ$55:$DV$55</c:f>
              <c:numCache>
                <c:formatCode>General</c:formatCode>
                <c:ptCount val="49"/>
                <c:pt idx="0">
                  <c:v>109.8654935793441</c:v>
                </c:pt>
                <c:pt idx="1">
                  <c:v>112.97127701145595</c:v>
                </c:pt>
                <c:pt idx="2">
                  <c:v>113.183785935896</c:v>
                </c:pt>
                <c:pt idx="3">
                  <c:v>115.65685615721983</c:v>
                </c:pt>
                <c:pt idx="4">
                  <c:v>112.89445479308675</c:v>
                </c:pt>
                <c:pt idx="5">
                  <c:v>108.03342946253215</c:v>
                </c:pt>
                <c:pt idx="6">
                  <c:v>115.59251634578685</c:v>
                </c:pt>
                <c:pt idx="7">
                  <c:v>113.28546857423545</c:v>
                </c:pt>
                <c:pt idx="8">
                  <c:v>117.88627606253912</c:v>
                </c:pt>
                <c:pt idx="9">
                  <c:v>113.9130648856102</c:v>
                </c:pt>
                <c:pt idx="10">
                  <c:v>113.49745479310197</c:v>
                </c:pt>
                <c:pt idx="11">
                  <c:v>117.61823630562229</c:v>
                </c:pt>
                <c:pt idx="12">
                  <c:v>115.04758066572307</c:v>
                </c:pt>
                <c:pt idx="13">
                  <c:v>114.54295925304532</c:v>
                </c:pt>
                <c:pt idx="14">
                  <c:v>116.88490403367877</c:v>
                </c:pt>
                <c:pt idx="15">
                  <c:v>110.49087776837905</c:v>
                </c:pt>
                <c:pt idx="16">
                  <c:v>104.01558575376471</c:v>
                </c:pt>
                <c:pt idx="17">
                  <c:v>107.43134906581678</c:v>
                </c:pt>
                <c:pt idx="18">
                  <c:v>99.486828003107291</c:v>
                </c:pt>
                <c:pt idx="19">
                  <c:v>104.91167357696463</c:v>
                </c:pt>
                <c:pt idx="20">
                  <c:v>101.80048727637012</c:v>
                </c:pt>
                <c:pt idx="21">
                  <c:v>106.14681048851619</c:v>
                </c:pt>
                <c:pt idx="22">
                  <c:v>104.36471038924084</c:v>
                </c:pt>
                <c:pt idx="23">
                  <c:v>102.69522839222766</c:v>
                </c:pt>
                <c:pt idx="24">
                  <c:v>102.99256937832881</c:v>
                </c:pt>
                <c:pt idx="25">
                  <c:v>102.22246590766912</c:v>
                </c:pt>
                <c:pt idx="26">
                  <c:v>103.73133954933553</c:v>
                </c:pt>
                <c:pt idx="27">
                  <c:v>104.12276744738813</c:v>
                </c:pt>
                <c:pt idx="28">
                  <c:v>110.28788589785631</c:v>
                </c:pt>
                <c:pt idx="29">
                  <c:v>107.89595283504822</c:v>
                </c:pt>
                <c:pt idx="30">
                  <c:v>109.96734961488852</c:v>
                </c:pt>
                <c:pt idx="31">
                  <c:v>109.09161755660219</c:v>
                </c:pt>
                <c:pt idx="32">
                  <c:v>108.48024468575734</c:v>
                </c:pt>
                <c:pt idx="33">
                  <c:v>109.97688171364955</c:v>
                </c:pt>
                <c:pt idx="34">
                  <c:v>111.9257993182257</c:v>
                </c:pt>
                <c:pt idx="35">
                  <c:v>107.6846793850347</c:v>
                </c:pt>
                <c:pt idx="36">
                  <c:v>113.36570601013707</c:v>
                </c:pt>
                <c:pt idx="37">
                  <c:v>111.43727954419906</c:v>
                </c:pt>
                <c:pt idx="38">
                  <c:v>112.75368763640881</c:v>
                </c:pt>
                <c:pt idx="39">
                  <c:v>112.96146488138343</c:v>
                </c:pt>
                <c:pt idx="40">
                  <c:v>112.87939789874082</c:v>
                </c:pt>
                <c:pt idx="41">
                  <c:v>112.05488287056527</c:v>
                </c:pt>
                <c:pt idx="42">
                  <c:v>109.94059842707375</c:v>
                </c:pt>
                <c:pt idx="43">
                  <c:v>110.98766672438359</c:v>
                </c:pt>
                <c:pt idx="44">
                  <c:v>112.61995771270401</c:v>
                </c:pt>
                <c:pt idx="45">
                  <c:v>111.22788277460447</c:v>
                </c:pt>
                <c:pt idx="46">
                  <c:v>110.90469247977704</c:v>
                </c:pt>
                <c:pt idx="47">
                  <c:v>110.29477695023738</c:v>
                </c:pt>
                <c:pt idx="48">
                  <c:v>111.3069219152253</c:v>
                </c:pt>
              </c:numCache>
            </c:numRef>
          </c:val>
          <c:smooth val="0"/>
          <c:extLst>
            <c:ext xmlns:c16="http://schemas.microsoft.com/office/drawing/2014/chart" uri="{C3380CC4-5D6E-409C-BE32-E72D297353CC}">
              <c16:uniqueId val="{00000000-5EE8-4954-967D-16874F19E801}"/>
            </c:ext>
          </c:extLst>
        </c:ser>
        <c:dLbls>
          <c:showLegendKey val="0"/>
          <c:showVal val="0"/>
          <c:showCatName val="0"/>
          <c:showSerName val="0"/>
          <c:showPercent val="0"/>
          <c:showBubbleSize val="0"/>
        </c:dLbls>
        <c:marker val="1"/>
        <c:smooth val="0"/>
        <c:axId val="474887152"/>
        <c:axId val="474884800"/>
      </c:lineChart>
      <c:dateAx>
        <c:axId val="474887152"/>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txPr>
          <a:bodyPr rot="0" vert="horz"/>
          <a:lstStyle/>
          <a:p>
            <a:pPr>
              <a:defRPr sz="700" b="0" i="0" u="none" strike="noStrike" baseline="0">
                <a:solidFill>
                  <a:srgbClr val="000000"/>
                </a:solidFill>
                <a:latin typeface="Arial"/>
                <a:ea typeface="Arial"/>
                <a:cs typeface="Arial"/>
              </a:defRPr>
            </a:pPr>
            <a:endParaRPr lang="fr-FR"/>
          </a:p>
        </c:txPr>
        <c:crossAx val="474884800"/>
        <c:crosses val="autoZero"/>
        <c:auto val="0"/>
        <c:lblOffset val="100"/>
        <c:baseTimeUnit val="months"/>
        <c:majorUnit val="6"/>
        <c:majorTimeUnit val="months"/>
        <c:minorUnit val="1"/>
        <c:minorTimeUnit val="months"/>
      </c:dateAx>
      <c:valAx>
        <c:axId val="474884800"/>
        <c:scaling>
          <c:orientation val="minMax"/>
          <c:max val="120"/>
          <c:min val="95"/>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4887152"/>
        <c:crossesAt val="41061"/>
        <c:crossBetween val="midCat"/>
        <c:majorUnit val="5"/>
      </c:valAx>
      <c:spPr>
        <a:solidFill>
          <a:srgbClr val="FFFFFF"/>
        </a:solidFill>
        <a:ln w="12700">
          <a:solidFill>
            <a:srgbClr val="808080"/>
          </a:solidFill>
          <a:prstDash val="solid"/>
        </a:ln>
      </c:spPr>
    </c:plotArea>
    <c:legend>
      <c:legendPos val="r"/>
      <c:layout>
        <c:manualLayout>
          <c:xMode val="edge"/>
          <c:yMode val="edge"/>
          <c:x val="0.1710525073254732"/>
          <c:y val="0.90196523717797072"/>
          <c:w val="0.70526323098501575"/>
          <c:h val="8.3333896567650112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578947368421055"/>
          <c:h val="0.74022011197098203"/>
        </c:manualLayout>
      </c:layout>
      <c:lineChart>
        <c:grouping val="standard"/>
        <c:varyColors val="0"/>
        <c:ser>
          <c:idx val="1"/>
          <c:order val="0"/>
          <c:tx>
            <c:strRef>
              <c:f>[1]NSA_INDICES!$E$74</c:f>
              <c:strCache>
                <c:ptCount val="1"/>
                <c:pt idx="0">
                  <c:v>Montants masseurs-kiné</c:v>
                </c:pt>
              </c:strCache>
            </c:strRef>
          </c:tx>
          <c:spPr>
            <a:ln w="12700">
              <a:solidFill>
                <a:srgbClr val="FF00FF"/>
              </a:solidFill>
              <a:prstDash val="solid"/>
            </a:ln>
          </c:spPr>
          <c:marker>
            <c:symbol val="diamond"/>
            <c:size val="4"/>
            <c:spPr>
              <a:solidFill>
                <a:srgbClr val="FF00FF"/>
              </a:solidFill>
              <a:ln>
                <a:solidFill>
                  <a:srgbClr val="FF00FF"/>
                </a:solidFill>
                <a:prstDash val="solid"/>
              </a:ln>
            </c:spPr>
          </c:marker>
          <c:cat>
            <c:numRef>
              <c:f>[1]NSA_INDICES!$BZ$3:$DV$3</c:f>
              <c:numCache>
                <c:formatCode>General</c:formatCode>
                <c:ptCount val="49"/>
                <c:pt idx="0">
                  <c:v>44743</c:v>
                </c:pt>
                <c:pt idx="1">
                  <c:v>44774</c:v>
                </c:pt>
                <c:pt idx="2">
                  <c:v>44805</c:v>
                </c:pt>
                <c:pt idx="3">
                  <c:v>44835</c:v>
                </c:pt>
                <c:pt idx="4">
                  <c:v>44866</c:v>
                </c:pt>
                <c:pt idx="5">
                  <c:v>44896</c:v>
                </c:pt>
                <c:pt idx="6">
                  <c:v>44927</c:v>
                </c:pt>
                <c:pt idx="7">
                  <c:v>44958</c:v>
                </c:pt>
                <c:pt idx="8">
                  <c:v>44986</c:v>
                </c:pt>
                <c:pt idx="9">
                  <c:v>45017</c:v>
                </c:pt>
                <c:pt idx="10">
                  <c:v>45047</c:v>
                </c:pt>
                <c:pt idx="11">
                  <c:v>45078</c:v>
                </c:pt>
                <c:pt idx="12">
                  <c:v>45108</c:v>
                </c:pt>
                <c:pt idx="13">
                  <c:v>45139</c:v>
                </c:pt>
                <c:pt idx="14">
                  <c:v>45170</c:v>
                </c:pt>
                <c:pt idx="15">
                  <c:v>45200</c:v>
                </c:pt>
                <c:pt idx="16">
                  <c:v>45231</c:v>
                </c:pt>
                <c:pt idx="17">
                  <c:v>45261</c:v>
                </c:pt>
                <c:pt idx="18">
                  <c:v>45292</c:v>
                </c:pt>
                <c:pt idx="19">
                  <c:v>45323</c:v>
                </c:pt>
                <c:pt idx="20">
                  <c:v>45352</c:v>
                </c:pt>
                <c:pt idx="21">
                  <c:v>45383</c:v>
                </c:pt>
                <c:pt idx="22">
                  <c:v>45413</c:v>
                </c:pt>
                <c:pt idx="23">
                  <c:v>45444</c:v>
                </c:pt>
                <c:pt idx="24">
                  <c:v>45474</c:v>
                </c:pt>
                <c:pt idx="25">
                  <c:v>45505</c:v>
                </c:pt>
                <c:pt idx="26">
                  <c:v>45536</c:v>
                </c:pt>
                <c:pt idx="27">
                  <c:v>45566</c:v>
                </c:pt>
                <c:pt idx="28">
                  <c:v>45597</c:v>
                </c:pt>
                <c:pt idx="29">
                  <c:v>45627</c:v>
                </c:pt>
                <c:pt idx="30">
                  <c:v>45658</c:v>
                </c:pt>
                <c:pt idx="31">
                  <c:v>45689</c:v>
                </c:pt>
                <c:pt idx="32">
                  <c:v>45717</c:v>
                </c:pt>
                <c:pt idx="33">
                  <c:v>45748</c:v>
                </c:pt>
                <c:pt idx="34">
                  <c:v>45778</c:v>
                </c:pt>
                <c:pt idx="35">
                  <c:v>45809</c:v>
                </c:pt>
                <c:pt idx="36">
                  <c:v>45839</c:v>
                </c:pt>
                <c:pt idx="37">
                  <c:v>45870</c:v>
                </c:pt>
                <c:pt idx="38">
                  <c:v>45901</c:v>
                </c:pt>
                <c:pt idx="39">
                  <c:v>45931</c:v>
                </c:pt>
                <c:pt idx="40">
                  <c:v>45962</c:v>
                </c:pt>
                <c:pt idx="41">
                  <c:v>45992</c:v>
                </c:pt>
                <c:pt idx="42">
                  <c:v>46023</c:v>
                </c:pt>
                <c:pt idx="43">
                  <c:v>46054</c:v>
                </c:pt>
                <c:pt idx="44">
                  <c:v>46082</c:v>
                </c:pt>
                <c:pt idx="45">
                  <c:v>46113</c:v>
                </c:pt>
                <c:pt idx="46">
                  <c:v>46143</c:v>
                </c:pt>
                <c:pt idx="47">
                  <c:v>46174</c:v>
                </c:pt>
                <c:pt idx="48">
                  <c:v>46204</c:v>
                </c:pt>
              </c:numCache>
            </c:numRef>
          </c:cat>
          <c:val>
            <c:numRef>
              <c:f>[1]NSA_INDICES!$BZ$74:$DV$74</c:f>
              <c:numCache>
                <c:formatCode>General</c:formatCode>
                <c:ptCount val="49"/>
                <c:pt idx="0">
                  <c:v>90.12399423998167</c:v>
                </c:pt>
                <c:pt idx="1">
                  <c:v>90.197317116565273</c:v>
                </c:pt>
                <c:pt idx="2">
                  <c:v>89.494828946447328</c:v>
                </c:pt>
                <c:pt idx="3">
                  <c:v>89.865634113439285</c:v>
                </c:pt>
                <c:pt idx="4">
                  <c:v>89.218187243774423</c:v>
                </c:pt>
                <c:pt idx="5">
                  <c:v>87.143045470335451</c:v>
                </c:pt>
                <c:pt idx="6">
                  <c:v>91.459288620955363</c:v>
                </c:pt>
                <c:pt idx="7">
                  <c:v>90.345909018015519</c:v>
                </c:pt>
                <c:pt idx="8">
                  <c:v>92.859126877016479</c:v>
                </c:pt>
                <c:pt idx="9">
                  <c:v>89.517450293409468</c:v>
                </c:pt>
                <c:pt idx="10">
                  <c:v>84.624959465389693</c:v>
                </c:pt>
                <c:pt idx="11">
                  <c:v>94.356547990489815</c:v>
                </c:pt>
                <c:pt idx="12">
                  <c:v>90.881235386706933</c:v>
                </c:pt>
                <c:pt idx="13">
                  <c:v>85.611416285596846</c:v>
                </c:pt>
                <c:pt idx="14">
                  <c:v>89.981048095308438</c:v>
                </c:pt>
                <c:pt idx="15">
                  <c:v>88.53084295019454</c:v>
                </c:pt>
                <c:pt idx="16">
                  <c:v>87.479842213295342</c:v>
                </c:pt>
                <c:pt idx="17">
                  <c:v>94.41560215388121</c:v>
                </c:pt>
                <c:pt idx="18">
                  <c:v>86.106625626457998</c:v>
                </c:pt>
                <c:pt idx="19">
                  <c:v>89.094135262382764</c:v>
                </c:pt>
                <c:pt idx="20">
                  <c:v>86.752815346884603</c:v>
                </c:pt>
                <c:pt idx="21">
                  <c:v>89.785465255061865</c:v>
                </c:pt>
                <c:pt idx="22">
                  <c:v>90.135736257791265</c:v>
                </c:pt>
                <c:pt idx="23">
                  <c:v>88.571118146491401</c:v>
                </c:pt>
                <c:pt idx="24">
                  <c:v>88.319855701831997</c:v>
                </c:pt>
                <c:pt idx="25">
                  <c:v>89.377075754961425</c:v>
                </c:pt>
                <c:pt idx="26">
                  <c:v>89.858546506906819</c:v>
                </c:pt>
                <c:pt idx="27">
                  <c:v>87.35939562325774</c:v>
                </c:pt>
                <c:pt idx="28">
                  <c:v>91.273987677380362</c:v>
                </c:pt>
                <c:pt idx="29">
                  <c:v>89.45534107927503</c:v>
                </c:pt>
                <c:pt idx="30">
                  <c:v>89.025969838107102</c:v>
                </c:pt>
                <c:pt idx="31">
                  <c:v>90.018191711085876</c:v>
                </c:pt>
                <c:pt idx="32">
                  <c:v>83.386113972731508</c:v>
                </c:pt>
                <c:pt idx="33">
                  <c:v>87.993861031171534</c:v>
                </c:pt>
                <c:pt idx="34">
                  <c:v>90.424002616473715</c:v>
                </c:pt>
                <c:pt idx="35">
                  <c:v>87.558347622790649</c:v>
                </c:pt>
                <c:pt idx="36">
                  <c:v>86.98974119684118</c:v>
                </c:pt>
                <c:pt idx="37">
                  <c:v>90.329485299518254</c:v>
                </c:pt>
                <c:pt idx="38">
                  <c:v>85.447071112207695</c:v>
                </c:pt>
                <c:pt idx="39">
                  <c:v>89.327093741018743</c:v>
                </c:pt>
                <c:pt idx="40">
                  <c:v>87.053720305454547</c:v>
                </c:pt>
                <c:pt idx="41">
                  <c:v>89.827410111493805</c:v>
                </c:pt>
                <c:pt idx="42">
                  <c:v>86.363271634267946</c:v>
                </c:pt>
                <c:pt idx="43">
                  <c:v>86.879513287910029</c:v>
                </c:pt>
                <c:pt idx="44">
                  <c:v>89.224466902280412</c:v>
                </c:pt>
                <c:pt idx="45">
                  <c:v>88.870339325383924</c:v>
                </c:pt>
                <c:pt idx="46">
                  <c:v>84.589610743498284</c:v>
                </c:pt>
                <c:pt idx="47">
                  <c:v>88.543646980037124</c:v>
                </c:pt>
                <c:pt idx="48">
                  <c:v>89.298452319259766</c:v>
                </c:pt>
              </c:numCache>
            </c:numRef>
          </c:val>
          <c:smooth val="0"/>
          <c:extLst>
            <c:ext xmlns:c16="http://schemas.microsoft.com/office/drawing/2014/chart" uri="{C3380CC4-5D6E-409C-BE32-E72D297353CC}">
              <c16:uniqueId val="{00000000-8AB5-47EC-A661-A3FD1DED8FB3}"/>
            </c:ext>
          </c:extLst>
        </c:ser>
        <c:dLbls>
          <c:showLegendKey val="0"/>
          <c:showVal val="0"/>
          <c:showCatName val="0"/>
          <c:showSerName val="0"/>
          <c:showPercent val="0"/>
          <c:showBubbleSize val="0"/>
        </c:dLbls>
        <c:marker val="1"/>
        <c:smooth val="0"/>
        <c:axId val="474889504"/>
        <c:axId val="474882056"/>
      </c:lineChart>
      <c:dateAx>
        <c:axId val="474889504"/>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txPr>
          <a:bodyPr rot="0" vert="horz"/>
          <a:lstStyle/>
          <a:p>
            <a:pPr>
              <a:defRPr sz="700" b="0" i="0" u="none" strike="noStrike" baseline="0">
                <a:solidFill>
                  <a:srgbClr val="000000"/>
                </a:solidFill>
                <a:latin typeface="Arial"/>
                <a:ea typeface="Arial"/>
                <a:cs typeface="Arial"/>
              </a:defRPr>
            </a:pPr>
            <a:endParaRPr lang="fr-FR"/>
          </a:p>
        </c:txPr>
        <c:crossAx val="474882056"/>
        <c:crosses val="autoZero"/>
        <c:auto val="0"/>
        <c:lblOffset val="100"/>
        <c:baseTimeUnit val="months"/>
        <c:majorUnit val="6"/>
        <c:majorTimeUnit val="months"/>
        <c:minorUnit val="1"/>
        <c:minorTimeUnit val="months"/>
      </c:dateAx>
      <c:valAx>
        <c:axId val="474882056"/>
        <c:scaling>
          <c:orientation val="minMax"/>
          <c:max val="100"/>
          <c:min val="80"/>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4889504"/>
        <c:crosses val="autoZero"/>
        <c:crossBetween val="midCat"/>
        <c:majorUnit val="5"/>
      </c:valAx>
      <c:spPr>
        <a:solidFill>
          <a:srgbClr val="FFFFFF"/>
        </a:solidFill>
        <a:ln w="12700">
          <a:solidFill>
            <a:srgbClr val="808080"/>
          </a:solidFill>
          <a:prstDash val="solid"/>
        </a:ln>
      </c:spPr>
    </c:plotArea>
    <c:legend>
      <c:legendPos val="r"/>
      <c:layout>
        <c:manualLayout>
          <c:xMode val="edge"/>
          <c:yMode val="edge"/>
          <c:x val="0.15789470760599369"/>
          <c:y val="0.90686717808342632"/>
          <c:w val="0.70263161549250785"/>
          <c:h val="7.84315050747411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userShapes r:id="rId1"/>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578947368421055"/>
          <c:h val="0.74096808714361351"/>
        </c:manualLayout>
      </c:layout>
      <c:lineChart>
        <c:grouping val="standard"/>
        <c:varyColors val="0"/>
        <c:ser>
          <c:idx val="1"/>
          <c:order val="0"/>
          <c:tx>
            <c:strRef>
              <c:f>[1]SA_INDICES!$E$74</c:f>
              <c:strCache>
                <c:ptCount val="1"/>
                <c:pt idx="0">
                  <c:v>Montants masseurs-kiné</c:v>
                </c:pt>
              </c:strCache>
            </c:strRef>
          </c:tx>
          <c:spPr>
            <a:ln w="12700">
              <a:solidFill>
                <a:srgbClr val="FF00FF"/>
              </a:solidFill>
              <a:prstDash val="solid"/>
            </a:ln>
          </c:spPr>
          <c:marker>
            <c:symbol val="diamond"/>
            <c:size val="4"/>
            <c:spPr>
              <a:solidFill>
                <a:srgbClr val="FF00FF"/>
              </a:solidFill>
              <a:ln>
                <a:solidFill>
                  <a:srgbClr val="FF00FF"/>
                </a:solidFill>
                <a:prstDash val="solid"/>
              </a:ln>
            </c:spPr>
          </c:marker>
          <c:cat>
            <c:numRef>
              <c:f>[1]SA_INDICES!$BZ$3:$DV$3</c:f>
              <c:numCache>
                <c:formatCode>General</c:formatCode>
                <c:ptCount val="49"/>
                <c:pt idx="0">
                  <c:v>44743</c:v>
                </c:pt>
                <c:pt idx="1">
                  <c:v>44774</c:v>
                </c:pt>
                <c:pt idx="2">
                  <c:v>44805</c:v>
                </c:pt>
                <c:pt idx="3">
                  <c:v>44835</c:v>
                </c:pt>
                <c:pt idx="4">
                  <c:v>44866</c:v>
                </c:pt>
                <c:pt idx="5">
                  <c:v>44896</c:v>
                </c:pt>
                <c:pt idx="6">
                  <c:v>44927</c:v>
                </c:pt>
                <c:pt idx="7">
                  <c:v>44958</c:v>
                </c:pt>
                <c:pt idx="8">
                  <c:v>44986</c:v>
                </c:pt>
                <c:pt idx="9">
                  <c:v>45017</c:v>
                </c:pt>
                <c:pt idx="10">
                  <c:v>45047</c:v>
                </c:pt>
                <c:pt idx="11">
                  <c:v>45078</c:v>
                </c:pt>
                <c:pt idx="12">
                  <c:v>45108</c:v>
                </c:pt>
                <c:pt idx="13">
                  <c:v>45139</c:v>
                </c:pt>
                <c:pt idx="14">
                  <c:v>45170</c:v>
                </c:pt>
                <c:pt idx="15">
                  <c:v>45200</c:v>
                </c:pt>
                <c:pt idx="16">
                  <c:v>45231</c:v>
                </c:pt>
                <c:pt idx="17">
                  <c:v>45261</c:v>
                </c:pt>
                <c:pt idx="18">
                  <c:v>45292</c:v>
                </c:pt>
                <c:pt idx="19">
                  <c:v>45323</c:v>
                </c:pt>
                <c:pt idx="20">
                  <c:v>45352</c:v>
                </c:pt>
                <c:pt idx="21">
                  <c:v>45383</c:v>
                </c:pt>
                <c:pt idx="22">
                  <c:v>45413</c:v>
                </c:pt>
                <c:pt idx="23">
                  <c:v>45444</c:v>
                </c:pt>
                <c:pt idx="24">
                  <c:v>45474</c:v>
                </c:pt>
                <c:pt idx="25">
                  <c:v>45505</c:v>
                </c:pt>
                <c:pt idx="26">
                  <c:v>45536</c:v>
                </c:pt>
                <c:pt idx="27">
                  <c:v>45566</c:v>
                </c:pt>
                <c:pt idx="28">
                  <c:v>45597</c:v>
                </c:pt>
                <c:pt idx="29">
                  <c:v>45627</c:v>
                </c:pt>
                <c:pt idx="30">
                  <c:v>45658</c:v>
                </c:pt>
                <c:pt idx="31">
                  <c:v>45689</c:v>
                </c:pt>
                <c:pt idx="32">
                  <c:v>45717</c:v>
                </c:pt>
                <c:pt idx="33">
                  <c:v>45748</c:v>
                </c:pt>
                <c:pt idx="34">
                  <c:v>45778</c:v>
                </c:pt>
                <c:pt idx="35">
                  <c:v>45809</c:v>
                </c:pt>
                <c:pt idx="36">
                  <c:v>45839</c:v>
                </c:pt>
                <c:pt idx="37">
                  <c:v>45870</c:v>
                </c:pt>
                <c:pt idx="38">
                  <c:v>45901</c:v>
                </c:pt>
                <c:pt idx="39">
                  <c:v>45931</c:v>
                </c:pt>
                <c:pt idx="40">
                  <c:v>45962</c:v>
                </c:pt>
                <c:pt idx="41">
                  <c:v>45992</c:v>
                </c:pt>
                <c:pt idx="42">
                  <c:v>46023</c:v>
                </c:pt>
                <c:pt idx="43">
                  <c:v>46054</c:v>
                </c:pt>
                <c:pt idx="44">
                  <c:v>46082</c:v>
                </c:pt>
                <c:pt idx="45">
                  <c:v>46113</c:v>
                </c:pt>
                <c:pt idx="46">
                  <c:v>46143</c:v>
                </c:pt>
                <c:pt idx="47">
                  <c:v>46174</c:v>
                </c:pt>
                <c:pt idx="48">
                  <c:v>46204</c:v>
                </c:pt>
              </c:numCache>
            </c:numRef>
          </c:cat>
          <c:val>
            <c:numRef>
              <c:f>[1]SA_INDICES!$BZ$74:$DV$74</c:f>
              <c:numCache>
                <c:formatCode>General</c:formatCode>
                <c:ptCount val="49"/>
                <c:pt idx="0">
                  <c:v>115.50524311174266</c:v>
                </c:pt>
                <c:pt idx="1">
                  <c:v>116.39058176191629</c:v>
                </c:pt>
                <c:pt idx="2">
                  <c:v>118.93292394916921</c:v>
                </c:pt>
                <c:pt idx="3">
                  <c:v>117.25674979099946</c:v>
                </c:pt>
                <c:pt idx="4">
                  <c:v>116.31191522856199</c:v>
                </c:pt>
                <c:pt idx="5">
                  <c:v>114.44292375715976</c:v>
                </c:pt>
                <c:pt idx="6">
                  <c:v>122.50874353749961</c:v>
                </c:pt>
                <c:pt idx="7">
                  <c:v>119.44343335148575</c:v>
                </c:pt>
                <c:pt idx="8">
                  <c:v>122.63820975926333</c:v>
                </c:pt>
                <c:pt idx="9">
                  <c:v>119.19753949803935</c:v>
                </c:pt>
                <c:pt idx="10">
                  <c:v>113.04638596534926</c:v>
                </c:pt>
                <c:pt idx="11">
                  <c:v>127.25117309911948</c:v>
                </c:pt>
                <c:pt idx="12">
                  <c:v>122.48373134108887</c:v>
                </c:pt>
                <c:pt idx="13">
                  <c:v>118.83117962452383</c:v>
                </c:pt>
                <c:pt idx="14">
                  <c:v>122.45757458305661</c:v>
                </c:pt>
                <c:pt idx="15">
                  <c:v>122.28077049734965</c:v>
                </c:pt>
                <c:pt idx="16">
                  <c:v>120.27533207940292</c:v>
                </c:pt>
                <c:pt idx="17">
                  <c:v>129.9970036502215</c:v>
                </c:pt>
                <c:pt idx="18">
                  <c:v>117.82037698599881</c:v>
                </c:pt>
                <c:pt idx="19">
                  <c:v>124.04783927208534</c:v>
                </c:pt>
                <c:pt idx="20">
                  <c:v>122.60053549732284</c:v>
                </c:pt>
                <c:pt idx="21">
                  <c:v>128.6601117703803</c:v>
                </c:pt>
                <c:pt idx="22">
                  <c:v>126.46240059719651</c:v>
                </c:pt>
                <c:pt idx="23">
                  <c:v>125.62152264807681</c:v>
                </c:pt>
                <c:pt idx="24">
                  <c:v>126.37895153944388</c:v>
                </c:pt>
                <c:pt idx="25">
                  <c:v>128.57675585720088</c:v>
                </c:pt>
                <c:pt idx="26">
                  <c:v>129.69460887866222</c:v>
                </c:pt>
                <c:pt idx="27">
                  <c:v>127.3355792722727</c:v>
                </c:pt>
                <c:pt idx="28">
                  <c:v>135.95802535038601</c:v>
                </c:pt>
                <c:pt idx="29">
                  <c:v>133.00114822499569</c:v>
                </c:pt>
                <c:pt idx="30">
                  <c:v>132.12688623347469</c:v>
                </c:pt>
                <c:pt idx="31">
                  <c:v>134.69683377514824</c:v>
                </c:pt>
                <c:pt idx="32">
                  <c:v>126.13392482306772</c:v>
                </c:pt>
                <c:pt idx="33">
                  <c:v>131.29699557426025</c:v>
                </c:pt>
                <c:pt idx="34">
                  <c:v>137.59859145146797</c:v>
                </c:pt>
                <c:pt idx="35">
                  <c:v>132.34893635193444</c:v>
                </c:pt>
                <c:pt idx="36">
                  <c:v>134.40964559795836</c:v>
                </c:pt>
                <c:pt idx="37">
                  <c:v>140.14069728931491</c:v>
                </c:pt>
                <c:pt idx="38">
                  <c:v>132.46249000394258</c:v>
                </c:pt>
                <c:pt idx="39">
                  <c:v>138.75964381247837</c:v>
                </c:pt>
                <c:pt idx="40">
                  <c:v>136.53512552145619</c:v>
                </c:pt>
                <c:pt idx="41">
                  <c:v>140.74138625652012</c:v>
                </c:pt>
                <c:pt idx="42">
                  <c:v>135.27960949613893</c:v>
                </c:pt>
                <c:pt idx="43">
                  <c:v>137.95003093397006</c:v>
                </c:pt>
                <c:pt idx="44">
                  <c:v>141.4268283740667</c:v>
                </c:pt>
                <c:pt idx="45">
                  <c:v>142.0460182312257</c:v>
                </c:pt>
                <c:pt idx="46">
                  <c:v>139.12581117668822</c:v>
                </c:pt>
                <c:pt idx="47">
                  <c:v>143.56112383191908</c:v>
                </c:pt>
                <c:pt idx="48">
                  <c:v>144.99275967396133</c:v>
                </c:pt>
              </c:numCache>
            </c:numRef>
          </c:val>
          <c:smooth val="0"/>
          <c:extLst>
            <c:ext xmlns:c16="http://schemas.microsoft.com/office/drawing/2014/chart" uri="{C3380CC4-5D6E-409C-BE32-E72D297353CC}">
              <c16:uniqueId val="{00000000-4D41-4BF6-8FCA-2E34E34CC4BE}"/>
            </c:ext>
          </c:extLst>
        </c:ser>
        <c:dLbls>
          <c:showLegendKey val="0"/>
          <c:showVal val="0"/>
          <c:showCatName val="0"/>
          <c:showSerName val="0"/>
          <c:showPercent val="0"/>
          <c:showBubbleSize val="0"/>
        </c:dLbls>
        <c:marker val="1"/>
        <c:smooth val="0"/>
        <c:axId val="474891464"/>
        <c:axId val="474888328"/>
      </c:lineChart>
      <c:dateAx>
        <c:axId val="474891464"/>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4888328"/>
        <c:crosses val="autoZero"/>
        <c:auto val="0"/>
        <c:lblOffset val="100"/>
        <c:baseTimeUnit val="months"/>
        <c:majorUnit val="6"/>
        <c:majorTimeUnit val="months"/>
        <c:minorUnit val="1"/>
        <c:minorTimeUnit val="months"/>
      </c:dateAx>
      <c:valAx>
        <c:axId val="474888328"/>
        <c:scaling>
          <c:orientation val="minMax"/>
          <c:max val="145"/>
          <c:min val="105"/>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4891464"/>
        <c:crosses val="autoZero"/>
        <c:crossBetween val="midCat"/>
        <c:majorUnit val="5"/>
      </c:valAx>
      <c:spPr>
        <a:solidFill>
          <a:srgbClr val="FFFFFF"/>
        </a:solidFill>
        <a:ln w="12700">
          <a:solidFill>
            <a:srgbClr val="808080"/>
          </a:solidFill>
          <a:prstDash val="solid"/>
        </a:ln>
      </c:spPr>
    </c:plotArea>
    <c:legend>
      <c:legendPos val="r"/>
      <c:layout>
        <c:manualLayout>
          <c:xMode val="edge"/>
          <c:yMode val="edge"/>
          <c:x val="0.19730811426349484"/>
          <c:y val="0.90686717808342632"/>
          <c:w val="0.70526323098501575"/>
          <c:h val="7.84315050747411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32157091474677"/>
          <c:h val="0.73858628186498143"/>
        </c:manualLayout>
      </c:layout>
      <c:lineChart>
        <c:grouping val="standard"/>
        <c:varyColors val="0"/>
        <c:ser>
          <c:idx val="1"/>
          <c:order val="0"/>
          <c:tx>
            <c:strRef>
              <c:f>[1]RA_INDICES!$E$134</c:f>
              <c:strCache>
                <c:ptCount val="1"/>
                <c:pt idx="0">
                  <c:v>TOTAL SOINS DE VILLE </c:v>
                </c:pt>
              </c:strCache>
            </c:strRef>
          </c:tx>
          <c:spPr>
            <a:ln w="12700">
              <a:solidFill>
                <a:srgbClr val="FF00FF"/>
              </a:solidFill>
              <a:prstDash val="solid"/>
            </a:ln>
          </c:spPr>
          <c:marker>
            <c:symbol val="diamond"/>
            <c:size val="4"/>
            <c:spPr>
              <a:solidFill>
                <a:srgbClr val="FF00FF"/>
              </a:solidFill>
              <a:ln>
                <a:solidFill>
                  <a:srgbClr val="FF00FF"/>
                </a:solidFill>
                <a:prstDash val="solid"/>
              </a:ln>
            </c:spPr>
          </c:marker>
          <c:cat>
            <c:numRef>
              <c:f>[1]RA_INDICES!$BZ$3:$DV$3</c:f>
              <c:numCache>
                <c:formatCode>General</c:formatCode>
                <c:ptCount val="49"/>
                <c:pt idx="0">
                  <c:v>44743</c:v>
                </c:pt>
                <c:pt idx="1">
                  <c:v>44774</c:v>
                </c:pt>
                <c:pt idx="2">
                  <c:v>44805</c:v>
                </c:pt>
                <c:pt idx="3">
                  <c:v>44835</c:v>
                </c:pt>
                <c:pt idx="4">
                  <c:v>44866</c:v>
                </c:pt>
                <c:pt idx="5">
                  <c:v>44896</c:v>
                </c:pt>
                <c:pt idx="6">
                  <c:v>44927</c:v>
                </c:pt>
                <c:pt idx="7">
                  <c:v>44958</c:v>
                </c:pt>
                <c:pt idx="8">
                  <c:v>44986</c:v>
                </c:pt>
                <c:pt idx="9">
                  <c:v>45017</c:v>
                </c:pt>
                <c:pt idx="10">
                  <c:v>45047</c:v>
                </c:pt>
                <c:pt idx="11">
                  <c:v>45078</c:v>
                </c:pt>
                <c:pt idx="12">
                  <c:v>45108</c:v>
                </c:pt>
                <c:pt idx="13">
                  <c:v>45139</c:v>
                </c:pt>
                <c:pt idx="14">
                  <c:v>45170</c:v>
                </c:pt>
                <c:pt idx="15">
                  <c:v>45200</c:v>
                </c:pt>
                <c:pt idx="16">
                  <c:v>45231</c:v>
                </c:pt>
                <c:pt idx="17">
                  <c:v>45261</c:v>
                </c:pt>
                <c:pt idx="18">
                  <c:v>45292</c:v>
                </c:pt>
                <c:pt idx="19">
                  <c:v>45323</c:v>
                </c:pt>
                <c:pt idx="20">
                  <c:v>45352</c:v>
                </c:pt>
                <c:pt idx="21">
                  <c:v>45383</c:v>
                </c:pt>
                <c:pt idx="22">
                  <c:v>45413</c:v>
                </c:pt>
                <c:pt idx="23">
                  <c:v>45444</c:v>
                </c:pt>
                <c:pt idx="24">
                  <c:v>45474</c:v>
                </c:pt>
                <c:pt idx="25">
                  <c:v>45505</c:v>
                </c:pt>
                <c:pt idx="26">
                  <c:v>45536</c:v>
                </c:pt>
                <c:pt idx="27">
                  <c:v>45566</c:v>
                </c:pt>
                <c:pt idx="28">
                  <c:v>45597</c:v>
                </c:pt>
                <c:pt idx="29">
                  <c:v>45627</c:v>
                </c:pt>
                <c:pt idx="30">
                  <c:v>45658</c:v>
                </c:pt>
                <c:pt idx="31">
                  <c:v>45689</c:v>
                </c:pt>
                <c:pt idx="32">
                  <c:v>45717</c:v>
                </c:pt>
                <c:pt idx="33">
                  <c:v>45748</c:v>
                </c:pt>
                <c:pt idx="34">
                  <c:v>45778</c:v>
                </c:pt>
                <c:pt idx="35">
                  <c:v>45809</c:v>
                </c:pt>
                <c:pt idx="36">
                  <c:v>45839</c:v>
                </c:pt>
                <c:pt idx="37">
                  <c:v>45870</c:v>
                </c:pt>
                <c:pt idx="38">
                  <c:v>45901</c:v>
                </c:pt>
                <c:pt idx="39">
                  <c:v>45931</c:v>
                </c:pt>
                <c:pt idx="40">
                  <c:v>45962</c:v>
                </c:pt>
                <c:pt idx="41">
                  <c:v>45992</c:v>
                </c:pt>
                <c:pt idx="42">
                  <c:v>46023</c:v>
                </c:pt>
                <c:pt idx="43">
                  <c:v>46054</c:v>
                </c:pt>
                <c:pt idx="44">
                  <c:v>46082</c:v>
                </c:pt>
                <c:pt idx="45">
                  <c:v>46113</c:v>
                </c:pt>
                <c:pt idx="46">
                  <c:v>46143</c:v>
                </c:pt>
                <c:pt idx="47">
                  <c:v>46174</c:v>
                </c:pt>
                <c:pt idx="48">
                  <c:v>46204</c:v>
                </c:pt>
              </c:numCache>
            </c:numRef>
          </c:cat>
          <c:val>
            <c:numRef>
              <c:f>[1]RA_INDICES!$BZ$134:$DV$134</c:f>
              <c:numCache>
                <c:formatCode>General</c:formatCode>
                <c:ptCount val="49"/>
                <c:pt idx="0">
                  <c:v>110.29571021969164</c:v>
                </c:pt>
                <c:pt idx="1">
                  <c:v>112.32963884436624</c:v>
                </c:pt>
                <c:pt idx="2">
                  <c:v>109.9580547670197</c:v>
                </c:pt>
                <c:pt idx="3">
                  <c:v>110.54693192785679</c:v>
                </c:pt>
                <c:pt idx="4">
                  <c:v>108.83792184670466</c:v>
                </c:pt>
                <c:pt idx="5">
                  <c:v>106.6444154454327</c:v>
                </c:pt>
                <c:pt idx="6">
                  <c:v>110.27821183946726</c:v>
                </c:pt>
                <c:pt idx="7">
                  <c:v>108.2070109871228</c:v>
                </c:pt>
                <c:pt idx="8">
                  <c:v>109.02760538143552</c:v>
                </c:pt>
                <c:pt idx="9">
                  <c:v>107.77298932845423</c:v>
                </c:pt>
                <c:pt idx="10">
                  <c:v>110.32525397973112</c:v>
                </c:pt>
                <c:pt idx="11">
                  <c:v>111.66397662721043</c:v>
                </c:pt>
                <c:pt idx="12">
                  <c:v>110.3967031354122</c:v>
                </c:pt>
                <c:pt idx="13">
                  <c:v>108.57131398877978</c:v>
                </c:pt>
                <c:pt idx="14">
                  <c:v>109.28596223076529</c:v>
                </c:pt>
                <c:pt idx="15">
                  <c:v>111.34116668678402</c:v>
                </c:pt>
                <c:pt idx="16">
                  <c:v>108.46894719793801</c:v>
                </c:pt>
                <c:pt idx="17">
                  <c:v>115.129569317036</c:v>
                </c:pt>
                <c:pt idx="18">
                  <c:v>109.97775214696989</c:v>
                </c:pt>
                <c:pt idx="19">
                  <c:v>111.82176622587585</c:v>
                </c:pt>
                <c:pt idx="20">
                  <c:v>108.83043505957843</c:v>
                </c:pt>
                <c:pt idx="21">
                  <c:v>112.55747823096614</c:v>
                </c:pt>
                <c:pt idx="22">
                  <c:v>114.43921994679829</c:v>
                </c:pt>
                <c:pt idx="23">
                  <c:v>109.08472714849114</c:v>
                </c:pt>
                <c:pt idx="24">
                  <c:v>111.6484404371874</c:v>
                </c:pt>
                <c:pt idx="25">
                  <c:v>111.48227153935353</c:v>
                </c:pt>
                <c:pt idx="26">
                  <c:v>112.60252913520247</c:v>
                </c:pt>
                <c:pt idx="27">
                  <c:v>108.95624813478277</c:v>
                </c:pt>
                <c:pt idx="28">
                  <c:v>113.96129581414203</c:v>
                </c:pt>
                <c:pt idx="29">
                  <c:v>115.15692495595428</c:v>
                </c:pt>
                <c:pt idx="30">
                  <c:v>114.39466245098279</c:v>
                </c:pt>
                <c:pt idx="31">
                  <c:v>114.31343157645502</c:v>
                </c:pt>
                <c:pt idx="32">
                  <c:v>114.66913195194725</c:v>
                </c:pt>
                <c:pt idx="33">
                  <c:v>110.01261235546001</c:v>
                </c:pt>
                <c:pt idx="34">
                  <c:v>123.14502616872052</c:v>
                </c:pt>
                <c:pt idx="35">
                  <c:v>117.56424679999849</c:v>
                </c:pt>
                <c:pt idx="36">
                  <c:v>115.69117663915149</c:v>
                </c:pt>
                <c:pt idx="37">
                  <c:v>115.20494187482065</c:v>
                </c:pt>
                <c:pt idx="38">
                  <c:v>116.54167956600232</c:v>
                </c:pt>
                <c:pt idx="39">
                  <c:v>116.33459421130472</c:v>
                </c:pt>
                <c:pt idx="40">
                  <c:v>114.16196442194982</c:v>
                </c:pt>
                <c:pt idx="41">
                  <c:v>116.58629735025023</c:v>
                </c:pt>
                <c:pt idx="42">
                  <c:v>112.36193552607712</c:v>
                </c:pt>
                <c:pt idx="43">
                  <c:v>116.72144684725963</c:v>
                </c:pt>
                <c:pt idx="44">
                  <c:v>119.03163809866344</c:v>
                </c:pt>
                <c:pt idx="45">
                  <c:v>118.24229353854048</c:v>
                </c:pt>
                <c:pt idx="46">
                  <c:v>113.44559148565617</c:v>
                </c:pt>
                <c:pt idx="47">
                  <c:v>115.70858061268088</c:v>
                </c:pt>
                <c:pt idx="48">
                  <c:v>116.54316211553208</c:v>
                </c:pt>
              </c:numCache>
            </c:numRef>
          </c:val>
          <c:smooth val="0"/>
          <c:extLst>
            <c:ext xmlns:c16="http://schemas.microsoft.com/office/drawing/2014/chart" uri="{C3380CC4-5D6E-409C-BE32-E72D297353CC}">
              <c16:uniqueId val="{00000000-8531-46BD-B3A4-20C9B75691C7}"/>
            </c:ext>
          </c:extLst>
        </c:ser>
        <c:dLbls>
          <c:showLegendKey val="0"/>
          <c:showVal val="0"/>
          <c:showCatName val="0"/>
          <c:showSerName val="0"/>
          <c:showPercent val="0"/>
          <c:showBubbleSize val="0"/>
        </c:dLbls>
        <c:marker val="1"/>
        <c:smooth val="0"/>
        <c:axId val="479864704"/>
        <c:axId val="479861176"/>
      </c:lineChart>
      <c:dateAx>
        <c:axId val="479864704"/>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txPr>
          <a:bodyPr rot="0" vert="horz"/>
          <a:lstStyle/>
          <a:p>
            <a:pPr>
              <a:defRPr sz="700" b="0" i="0" u="none" strike="noStrike" baseline="0">
                <a:solidFill>
                  <a:srgbClr val="000000"/>
                </a:solidFill>
                <a:latin typeface="Arial"/>
                <a:ea typeface="Arial"/>
                <a:cs typeface="Arial"/>
              </a:defRPr>
            </a:pPr>
            <a:endParaRPr lang="fr-FR"/>
          </a:p>
        </c:txPr>
        <c:crossAx val="479861176"/>
        <c:crosses val="autoZero"/>
        <c:auto val="0"/>
        <c:lblOffset val="100"/>
        <c:baseTimeUnit val="months"/>
        <c:majorUnit val="6"/>
        <c:majorTimeUnit val="months"/>
        <c:minorUnit val="1"/>
        <c:minorTimeUnit val="months"/>
      </c:dateAx>
      <c:valAx>
        <c:axId val="479861176"/>
        <c:scaling>
          <c:orientation val="minMax"/>
          <c:max val="125"/>
          <c:min val="105"/>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9864704"/>
        <c:crossesAt val="41061"/>
        <c:crossBetween val="midCat"/>
        <c:majorUnit val="5"/>
      </c:valAx>
      <c:spPr>
        <a:solidFill>
          <a:srgbClr val="FFFFFF"/>
        </a:solidFill>
        <a:ln w="12700">
          <a:solidFill>
            <a:srgbClr val="808080"/>
          </a:solidFill>
          <a:prstDash val="solid"/>
        </a:ln>
      </c:spPr>
    </c:plotArea>
    <c:legend>
      <c:legendPos val="r"/>
      <c:layout>
        <c:manualLayout>
          <c:xMode val="edge"/>
          <c:yMode val="edge"/>
          <c:x val="6.5219166666666648E-2"/>
          <c:y val="0.90196523717797072"/>
          <c:w val="0.81109666666666669"/>
          <c:h val="8.3333896567650112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32157091474677"/>
          <c:h val="0.73858628186498143"/>
        </c:manualLayout>
      </c:layout>
      <c:lineChart>
        <c:grouping val="standard"/>
        <c:varyColors val="0"/>
        <c:ser>
          <c:idx val="1"/>
          <c:order val="0"/>
          <c:tx>
            <c:strRef>
              <c:f>[1]RA_INDICES!$E$74</c:f>
              <c:strCache>
                <c:ptCount val="1"/>
                <c:pt idx="0">
                  <c:v>Montants masseurs-kiné</c:v>
                </c:pt>
              </c:strCache>
            </c:strRef>
          </c:tx>
          <c:spPr>
            <a:ln w="12700">
              <a:solidFill>
                <a:srgbClr val="FF00FF"/>
              </a:solidFill>
              <a:prstDash val="solid"/>
            </a:ln>
          </c:spPr>
          <c:marker>
            <c:symbol val="diamond"/>
            <c:size val="4"/>
            <c:spPr>
              <a:solidFill>
                <a:srgbClr val="FF00FF"/>
              </a:solidFill>
              <a:ln>
                <a:solidFill>
                  <a:srgbClr val="FF00FF"/>
                </a:solidFill>
                <a:prstDash val="solid"/>
              </a:ln>
            </c:spPr>
          </c:marker>
          <c:cat>
            <c:numRef>
              <c:f>[1]RA_INDICES!$BZ$3:$DV$3</c:f>
              <c:numCache>
                <c:formatCode>General</c:formatCode>
                <c:ptCount val="49"/>
                <c:pt idx="0">
                  <c:v>44743</c:v>
                </c:pt>
                <c:pt idx="1">
                  <c:v>44774</c:v>
                </c:pt>
                <c:pt idx="2">
                  <c:v>44805</c:v>
                </c:pt>
                <c:pt idx="3">
                  <c:v>44835</c:v>
                </c:pt>
                <c:pt idx="4">
                  <c:v>44866</c:v>
                </c:pt>
                <c:pt idx="5">
                  <c:v>44896</c:v>
                </c:pt>
                <c:pt idx="6">
                  <c:v>44927</c:v>
                </c:pt>
                <c:pt idx="7">
                  <c:v>44958</c:v>
                </c:pt>
                <c:pt idx="8">
                  <c:v>44986</c:v>
                </c:pt>
                <c:pt idx="9">
                  <c:v>45017</c:v>
                </c:pt>
                <c:pt idx="10">
                  <c:v>45047</c:v>
                </c:pt>
                <c:pt idx="11">
                  <c:v>45078</c:v>
                </c:pt>
                <c:pt idx="12">
                  <c:v>45108</c:v>
                </c:pt>
                <c:pt idx="13">
                  <c:v>45139</c:v>
                </c:pt>
                <c:pt idx="14">
                  <c:v>45170</c:v>
                </c:pt>
                <c:pt idx="15">
                  <c:v>45200</c:v>
                </c:pt>
                <c:pt idx="16">
                  <c:v>45231</c:v>
                </c:pt>
                <c:pt idx="17">
                  <c:v>45261</c:v>
                </c:pt>
                <c:pt idx="18">
                  <c:v>45292</c:v>
                </c:pt>
                <c:pt idx="19">
                  <c:v>45323</c:v>
                </c:pt>
                <c:pt idx="20">
                  <c:v>45352</c:v>
                </c:pt>
                <c:pt idx="21">
                  <c:v>45383</c:v>
                </c:pt>
                <c:pt idx="22">
                  <c:v>45413</c:v>
                </c:pt>
                <c:pt idx="23">
                  <c:v>45444</c:v>
                </c:pt>
                <c:pt idx="24">
                  <c:v>45474</c:v>
                </c:pt>
                <c:pt idx="25">
                  <c:v>45505</c:v>
                </c:pt>
                <c:pt idx="26">
                  <c:v>45536</c:v>
                </c:pt>
                <c:pt idx="27">
                  <c:v>45566</c:v>
                </c:pt>
                <c:pt idx="28">
                  <c:v>45597</c:v>
                </c:pt>
                <c:pt idx="29">
                  <c:v>45627</c:v>
                </c:pt>
                <c:pt idx="30">
                  <c:v>45658</c:v>
                </c:pt>
                <c:pt idx="31">
                  <c:v>45689</c:v>
                </c:pt>
                <c:pt idx="32">
                  <c:v>45717</c:v>
                </c:pt>
                <c:pt idx="33">
                  <c:v>45748</c:v>
                </c:pt>
                <c:pt idx="34">
                  <c:v>45778</c:v>
                </c:pt>
                <c:pt idx="35">
                  <c:v>45809</c:v>
                </c:pt>
                <c:pt idx="36">
                  <c:v>45839</c:v>
                </c:pt>
                <c:pt idx="37">
                  <c:v>45870</c:v>
                </c:pt>
                <c:pt idx="38">
                  <c:v>45901</c:v>
                </c:pt>
                <c:pt idx="39">
                  <c:v>45931</c:v>
                </c:pt>
                <c:pt idx="40">
                  <c:v>45962</c:v>
                </c:pt>
                <c:pt idx="41">
                  <c:v>45992</c:v>
                </c:pt>
                <c:pt idx="42">
                  <c:v>46023</c:v>
                </c:pt>
                <c:pt idx="43">
                  <c:v>46054</c:v>
                </c:pt>
                <c:pt idx="44">
                  <c:v>46082</c:v>
                </c:pt>
                <c:pt idx="45">
                  <c:v>46113</c:v>
                </c:pt>
                <c:pt idx="46">
                  <c:v>46143</c:v>
                </c:pt>
                <c:pt idx="47">
                  <c:v>46174</c:v>
                </c:pt>
                <c:pt idx="48">
                  <c:v>46204</c:v>
                </c:pt>
              </c:numCache>
            </c:numRef>
          </c:cat>
          <c:val>
            <c:numRef>
              <c:f>[1]RA_INDICES!$BZ$74:$DV$74</c:f>
              <c:numCache>
                <c:formatCode>General</c:formatCode>
                <c:ptCount val="49"/>
                <c:pt idx="0">
                  <c:v>99.865743277085613</c:v>
                </c:pt>
                <c:pt idx="1">
                  <c:v>100.25073142752757</c:v>
                </c:pt>
                <c:pt idx="2">
                  <c:v>100.7936635741637</c:v>
                </c:pt>
                <c:pt idx="3">
                  <c:v>100.37880374213933</c:v>
                </c:pt>
                <c:pt idx="4">
                  <c:v>99.617214487899474</c:v>
                </c:pt>
                <c:pt idx="5">
                  <c:v>97.621196658144754</c:v>
                </c:pt>
                <c:pt idx="6">
                  <c:v>103.3765902109642</c:v>
                </c:pt>
                <c:pt idx="7">
                  <c:v>101.51402691047544</c:v>
                </c:pt>
                <c:pt idx="8">
                  <c:v>104.28883837229009</c:v>
                </c:pt>
                <c:pt idx="9">
                  <c:v>100.90916635479104</c:v>
                </c:pt>
                <c:pt idx="10">
                  <c:v>95.53357966914767</c:v>
                </c:pt>
                <c:pt idx="11">
                  <c:v>106.98205684929228</c:v>
                </c:pt>
                <c:pt idx="12">
                  <c:v>103.01080340320465</c:v>
                </c:pt>
                <c:pt idx="13">
                  <c:v>98.36171865073652</c:v>
                </c:pt>
                <c:pt idx="14">
                  <c:v>102.44608369064126</c:v>
                </c:pt>
                <c:pt idx="15">
                  <c:v>101.48463123090552</c:v>
                </c:pt>
                <c:pt idx="16">
                  <c:v>100.0673013032207</c:v>
                </c:pt>
                <c:pt idx="17">
                  <c:v>108.07234085563337</c:v>
                </c:pt>
                <c:pt idx="18">
                  <c:v>98.278895333544526</c:v>
                </c:pt>
                <c:pt idx="19">
                  <c:v>102.50995314038266</c:v>
                </c:pt>
                <c:pt idx="20">
                  <c:v>100.51177161504692</c:v>
                </c:pt>
                <c:pt idx="21">
                  <c:v>104.70620663275297</c:v>
                </c:pt>
                <c:pt idx="22">
                  <c:v>104.0785193390182</c:v>
                </c:pt>
                <c:pt idx="23">
                  <c:v>102.79168484126922</c:v>
                </c:pt>
                <c:pt idx="24">
                  <c:v>102.92757505017383</c:v>
                </c:pt>
                <c:pt idx="25">
                  <c:v>104.42257047510675</c:v>
                </c:pt>
                <c:pt idx="26">
                  <c:v>105.14829541614306</c:v>
                </c:pt>
                <c:pt idx="27">
                  <c:v>102.70292542896276</c:v>
                </c:pt>
                <c:pt idx="28">
                  <c:v>108.42447082240921</c:v>
                </c:pt>
                <c:pt idx="29">
                  <c:v>106.16895225637177</c:v>
                </c:pt>
                <c:pt idx="30">
                  <c:v>105.56882448305815</c:v>
                </c:pt>
                <c:pt idx="31">
                  <c:v>107.16660393090164</c:v>
                </c:pt>
                <c:pt idx="32">
                  <c:v>99.793440786854177</c:v>
                </c:pt>
                <c:pt idx="33">
                  <c:v>104.61433039302641</c:v>
                </c:pt>
                <c:pt idx="34">
                  <c:v>108.53040107153109</c:v>
                </c:pt>
                <c:pt idx="35">
                  <c:v>104.749726850348</c:v>
                </c:pt>
                <c:pt idx="36">
                  <c:v>105.19029588085871</c:v>
                </c:pt>
                <c:pt idx="37">
                  <c:v>109.44786394551411</c:v>
                </c:pt>
                <c:pt idx="38">
                  <c:v>103.49237747328195</c:v>
                </c:pt>
                <c:pt idx="39">
                  <c:v>108.30013559145402</c:v>
                </c:pt>
                <c:pt idx="40">
                  <c:v>106.04551357981322</c:v>
                </c:pt>
                <c:pt idx="41">
                  <c:v>109.3690481369489</c:v>
                </c:pt>
                <c:pt idx="42">
                  <c:v>105.13818258022687</c:v>
                </c:pt>
                <c:pt idx="43">
                  <c:v>106.48123456713512</c:v>
                </c:pt>
                <c:pt idx="44">
                  <c:v>109.26060882625515</c:v>
                </c:pt>
                <c:pt idx="45">
                  <c:v>109.28005680601913</c:v>
                </c:pt>
                <c:pt idx="46">
                  <c:v>105.52151920638057</c:v>
                </c:pt>
                <c:pt idx="47">
                  <c:v>109.66027740487104</c:v>
                </c:pt>
                <c:pt idx="48">
                  <c:v>110.67486164356548</c:v>
                </c:pt>
              </c:numCache>
            </c:numRef>
          </c:val>
          <c:smooth val="0"/>
          <c:extLst>
            <c:ext xmlns:c16="http://schemas.microsoft.com/office/drawing/2014/chart" uri="{C3380CC4-5D6E-409C-BE32-E72D297353CC}">
              <c16:uniqueId val="{00000000-2249-4613-8511-8CDC69806342}"/>
            </c:ext>
          </c:extLst>
        </c:ser>
        <c:dLbls>
          <c:showLegendKey val="0"/>
          <c:showVal val="0"/>
          <c:showCatName val="0"/>
          <c:showSerName val="0"/>
          <c:showPercent val="0"/>
          <c:showBubbleSize val="0"/>
        </c:dLbls>
        <c:marker val="1"/>
        <c:smooth val="0"/>
        <c:axId val="474893424"/>
        <c:axId val="474885192"/>
      </c:lineChart>
      <c:dateAx>
        <c:axId val="474893424"/>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txPr>
          <a:bodyPr rot="0" vert="horz"/>
          <a:lstStyle/>
          <a:p>
            <a:pPr>
              <a:defRPr sz="700" b="0" i="0" u="none" strike="noStrike" baseline="0">
                <a:solidFill>
                  <a:srgbClr val="000000"/>
                </a:solidFill>
                <a:latin typeface="Arial"/>
                <a:ea typeface="Arial"/>
                <a:cs typeface="Arial"/>
              </a:defRPr>
            </a:pPr>
            <a:endParaRPr lang="fr-FR"/>
          </a:p>
        </c:txPr>
        <c:crossAx val="474885192"/>
        <c:crosses val="autoZero"/>
        <c:auto val="0"/>
        <c:lblOffset val="100"/>
        <c:baseTimeUnit val="months"/>
        <c:majorUnit val="6"/>
        <c:majorTimeUnit val="months"/>
        <c:minorUnit val="1"/>
        <c:minorTimeUnit val="months"/>
      </c:dateAx>
      <c:valAx>
        <c:axId val="474885192"/>
        <c:scaling>
          <c:orientation val="minMax"/>
          <c:max val="110"/>
          <c:min val="90"/>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4893424"/>
        <c:crossesAt val="41061"/>
        <c:crossBetween val="midCat"/>
        <c:majorUnit val="5"/>
      </c:valAx>
      <c:spPr>
        <a:solidFill>
          <a:srgbClr val="FFFFFF"/>
        </a:solidFill>
        <a:ln w="12700">
          <a:solidFill>
            <a:srgbClr val="808080"/>
          </a:solidFill>
          <a:prstDash val="solid"/>
        </a:ln>
      </c:spPr>
    </c:plotArea>
    <c:legend>
      <c:legendPos val="r"/>
      <c:layout>
        <c:manualLayout>
          <c:xMode val="edge"/>
          <c:yMode val="edge"/>
          <c:x val="0.1710525073254732"/>
          <c:y val="0.90196523717797072"/>
          <c:w val="0.70526323098501575"/>
          <c:h val="8.3333896567650112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578947368421055"/>
          <c:h val="0.74022011197098203"/>
        </c:manualLayout>
      </c:layout>
      <c:lineChart>
        <c:grouping val="standard"/>
        <c:varyColors val="0"/>
        <c:ser>
          <c:idx val="1"/>
          <c:order val="0"/>
          <c:tx>
            <c:strRef>
              <c:f>[1]NSA_INDICES!$E$89</c:f>
              <c:strCache>
                <c:ptCount val="1"/>
                <c:pt idx="0">
                  <c:v>TOTAL transports</c:v>
                </c:pt>
              </c:strCache>
            </c:strRef>
          </c:tx>
          <c:spPr>
            <a:ln w="12700">
              <a:solidFill>
                <a:srgbClr val="FF00FF"/>
              </a:solidFill>
              <a:prstDash val="solid"/>
            </a:ln>
          </c:spPr>
          <c:marker>
            <c:symbol val="diamond"/>
            <c:size val="4"/>
            <c:spPr>
              <a:solidFill>
                <a:srgbClr val="FF00FF"/>
              </a:solidFill>
              <a:ln>
                <a:solidFill>
                  <a:srgbClr val="FF00FF"/>
                </a:solidFill>
                <a:prstDash val="solid"/>
              </a:ln>
            </c:spPr>
          </c:marker>
          <c:cat>
            <c:numRef>
              <c:f>[1]NSA_INDICES!$BZ$3:$DV$3</c:f>
              <c:numCache>
                <c:formatCode>General</c:formatCode>
                <c:ptCount val="49"/>
                <c:pt idx="0">
                  <c:v>44743</c:v>
                </c:pt>
                <c:pt idx="1">
                  <c:v>44774</c:v>
                </c:pt>
                <c:pt idx="2">
                  <c:v>44805</c:v>
                </c:pt>
                <c:pt idx="3">
                  <c:v>44835</c:v>
                </c:pt>
                <c:pt idx="4">
                  <c:v>44866</c:v>
                </c:pt>
                <c:pt idx="5">
                  <c:v>44896</c:v>
                </c:pt>
                <c:pt idx="6">
                  <c:v>44927</c:v>
                </c:pt>
                <c:pt idx="7">
                  <c:v>44958</c:v>
                </c:pt>
                <c:pt idx="8">
                  <c:v>44986</c:v>
                </c:pt>
                <c:pt idx="9">
                  <c:v>45017</c:v>
                </c:pt>
                <c:pt idx="10">
                  <c:v>45047</c:v>
                </c:pt>
                <c:pt idx="11">
                  <c:v>45078</c:v>
                </c:pt>
                <c:pt idx="12">
                  <c:v>45108</c:v>
                </c:pt>
                <c:pt idx="13">
                  <c:v>45139</c:v>
                </c:pt>
                <c:pt idx="14">
                  <c:v>45170</c:v>
                </c:pt>
                <c:pt idx="15">
                  <c:v>45200</c:v>
                </c:pt>
                <c:pt idx="16">
                  <c:v>45231</c:v>
                </c:pt>
                <c:pt idx="17">
                  <c:v>45261</c:v>
                </c:pt>
                <c:pt idx="18">
                  <c:v>45292</c:v>
                </c:pt>
                <c:pt idx="19">
                  <c:v>45323</c:v>
                </c:pt>
                <c:pt idx="20">
                  <c:v>45352</c:v>
                </c:pt>
                <c:pt idx="21">
                  <c:v>45383</c:v>
                </c:pt>
                <c:pt idx="22">
                  <c:v>45413</c:v>
                </c:pt>
                <c:pt idx="23">
                  <c:v>45444</c:v>
                </c:pt>
                <c:pt idx="24">
                  <c:v>45474</c:v>
                </c:pt>
                <c:pt idx="25">
                  <c:v>45505</c:v>
                </c:pt>
                <c:pt idx="26">
                  <c:v>45536</c:v>
                </c:pt>
                <c:pt idx="27">
                  <c:v>45566</c:v>
                </c:pt>
                <c:pt idx="28">
                  <c:v>45597</c:v>
                </c:pt>
                <c:pt idx="29">
                  <c:v>45627</c:v>
                </c:pt>
                <c:pt idx="30">
                  <c:v>45658</c:v>
                </c:pt>
                <c:pt idx="31">
                  <c:v>45689</c:v>
                </c:pt>
                <c:pt idx="32">
                  <c:v>45717</c:v>
                </c:pt>
                <c:pt idx="33">
                  <c:v>45748</c:v>
                </c:pt>
                <c:pt idx="34">
                  <c:v>45778</c:v>
                </c:pt>
                <c:pt idx="35">
                  <c:v>45809</c:v>
                </c:pt>
                <c:pt idx="36">
                  <c:v>45839</c:v>
                </c:pt>
                <c:pt idx="37">
                  <c:v>45870</c:v>
                </c:pt>
                <c:pt idx="38">
                  <c:v>45901</c:v>
                </c:pt>
                <c:pt idx="39">
                  <c:v>45931</c:v>
                </c:pt>
                <c:pt idx="40">
                  <c:v>45962</c:v>
                </c:pt>
                <c:pt idx="41">
                  <c:v>45992</c:v>
                </c:pt>
                <c:pt idx="42">
                  <c:v>46023</c:v>
                </c:pt>
                <c:pt idx="43">
                  <c:v>46054</c:v>
                </c:pt>
                <c:pt idx="44">
                  <c:v>46082</c:v>
                </c:pt>
                <c:pt idx="45">
                  <c:v>46113</c:v>
                </c:pt>
                <c:pt idx="46">
                  <c:v>46143</c:v>
                </c:pt>
                <c:pt idx="47">
                  <c:v>46174</c:v>
                </c:pt>
                <c:pt idx="48">
                  <c:v>46204</c:v>
                </c:pt>
              </c:numCache>
            </c:numRef>
          </c:cat>
          <c:val>
            <c:numRef>
              <c:f>[1]NSA_INDICES!$BZ$89:$DV$89</c:f>
              <c:numCache>
                <c:formatCode>General</c:formatCode>
                <c:ptCount val="49"/>
                <c:pt idx="0">
                  <c:v>86.94957091464758</c:v>
                </c:pt>
                <c:pt idx="1">
                  <c:v>93.286210944694076</c:v>
                </c:pt>
                <c:pt idx="2">
                  <c:v>92.506071124960485</c:v>
                </c:pt>
                <c:pt idx="3">
                  <c:v>90.396472373864782</c:v>
                </c:pt>
                <c:pt idx="4">
                  <c:v>90.988605067898803</c:v>
                </c:pt>
                <c:pt idx="5">
                  <c:v>92.04725156330818</c:v>
                </c:pt>
                <c:pt idx="6">
                  <c:v>90.323843534261073</c:v>
                </c:pt>
                <c:pt idx="7">
                  <c:v>90.649999798787618</c:v>
                </c:pt>
                <c:pt idx="8">
                  <c:v>90.318516074211914</c:v>
                </c:pt>
                <c:pt idx="9">
                  <c:v>91.091254467210831</c:v>
                </c:pt>
                <c:pt idx="10">
                  <c:v>91.400729614217923</c:v>
                </c:pt>
                <c:pt idx="11">
                  <c:v>90.492018186815287</c:v>
                </c:pt>
                <c:pt idx="12">
                  <c:v>91.323051174730878</c:v>
                </c:pt>
                <c:pt idx="13">
                  <c:v>90.299472488343184</c:v>
                </c:pt>
                <c:pt idx="14">
                  <c:v>89.658708122667235</c:v>
                </c:pt>
                <c:pt idx="15">
                  <c:v>92.309314953094983</c:v>
                </c:pt>
                <c:pt idx="16">
                  <c:v>89.589539022325255</c:v>
                </c:pt>
                <c:pt idx="17">
                  <c:v>93.080298728491954</c:v>
                </c:pt>
                <c:pt idx="18">
                  <c:v>91.795142862360748</c:v>
                </c:pt>
                <c:pt idx="19">
                  <c:v>90.491620782830282</c:v>
                </c:pt>
                <c:pt idx="20">
                  <c:v>87.858028541260296</c:v>
                </c:pt>
                <c:pt idx="21">
                  <c:v>94.437661405277254</c:v>
                </c:pt>
                <c:pt idx="22">
                  <c:v>92.533670111996003</c:v>
                </c:pt>
                <c:pt idx="23">
                  <c:v>92.879448424032532</c:v>
                </c:pt>
                <c:pt idx="24">
                  <c:v>92.555292269082514</c:v>
                </c:pt>
                <c:pt idx="25">
                  <c:v>91.151249584802457</c:v>
                </c:pt>
                <c:pt idx="26">
                  <c:v>92.562265463784669</c:v>
                </c:pt>
                <c:pt idx="27">
                  <c:v>89.164070252123807</c:v>
                </c:pt>
                <c:pt idx="28">
                  <c:v>93.166756774499675</c:v>
                </c:pt>
                <c:pt idx="29">
                  <c:v>92.750090879800368</c:v>
                </c:pt>
                <c:pt idx="30">
                  <c:v>91.988936629652414</c:v>
                </c:pt>
                <c:pt idx="31">
                  <c:v>93.870727140412541</c:v>
                </c:pt>
                <c:pt idx="32">
                  <c:v>95.765087668342929</c:v>
                </c:pt>
                <c:pt idx="33">
                  <c:v>90.67588158947521</c:v>
                </c:pt>
                <c:pt idx="34">
                  <c:v>92.724712601383246</c:v>
                </c:pt>
                <c:pt idx="35">
                  <c:v>90.78468573169971</c:v>
                </c:pt>
                <c:pt idx="36">
                  <c:v>90.582100251336328</c:v>
                </c:pt>
                <c:pt idx="37">
                  <c:v>89.012308191046728</c:v>
                </c:pt>
                <c:pt idx="38">
                  <c:v>89.302204451514257</c:v>
                </c:pt>
                <c:pt idx="39">
                  <c:v>87.079336730241835</c:v>
                </c:pt>
                <c:pt idx="40">
                  <c:v>86.255705247945443</c:v>
                </c:pt>
                <c:pt idx="41">
                  <c:v>84.728226408962342</c:v>
                </c:pt>
                <c:pt idx="42">
                  <c:v>84.476964717450926</c:v>
                </c:pt>
                <c:pt idx="43">
                  <c:v>85.212765077651909</c:v>
                </c:pt>
                <c:pt idx="44">
                  <c:v>87.123384554786895</c:v>
                </c:pt>
                <c:pt idx="45">
                  <c:v>84.832888642759968</c:v>
                </c:pt>
                <c:pt idx="46">
                  <c:v>83.44575901748405</c:v>
                </c:pt>
                <c:pt idx="47">
                  <c:v>84.855914733384481</c:v>
                </c:pt>
                <c:pt idx="48">
                  <c:v>83.077230538756268</c:v>
                </c:pt>
              </c:numCache>
            </c:numRef>
          </c:val>
          <c:smooth val="0"/>
          <c:extLst>
            <c:ext xmlns:c16="http://schemas.microsoft.com/office/drawing/2014/chart" uri="{C3380CC4-5D6E-409C-BE32-E72D297353CC}">
              <c16:uniqueId val="{00000000-3A06-4036-8019-6BDDC4529917}"/>
            </c:ext>
          </c:extLst>
        </c:ser>
        <c:dLbls>
          <c:showLegendKey val="0"/>
          <c:showVal val="0"/>
          <c:showCatName val="0"/>
          <c:showSerName val="0"/>
          <c:showPercent val="0"/>
          <c:showBubbleSize val="0"/>
        </c:dLbls>
        <c:marker val="1"/>
        <c:smooth val="0"/>
        <c:axId val="474886368"/>
        <c:axId val="474894208"/>
      </c:lineChart>
      <c:dateAx>
        <c:axId val="474886368"/>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txPr>
          <a:bodyPr rot="0" vert="horz"/>
          <a:lstStyle/>
          <a:p>
            <a:pPr>
              <a:defRPr sz="700" b="0" i="0" u="none" strike="noStrike" baseline="0">
                <a:solidFill>
                  <a:srgbClr val="000000"/>
                </a:solidFill>
                <a:latin typeface="Arial"/>
                <a:ea typeface="Arial"/>
                <a:cs typeface="Arial"/>
              </a:defRPr>
            </a:pPr>
            <a:endParaRPr lang="fr-FR"/>
          </a:p>
        </c:txPr>
        <c:crossAx val="474894208"/>
        <c:crosses val="autoZero"/>
        <c:auto val="0"/>
        <c:lblOffset val="100"/>
        <c:baseTimeUnit val="months"/>
        <c:majorUnit val="6"/>
        <c:majorTimeUnit val="months"/>
        <c:minorUnit val="1"/>
        <c:minorTimeUnit val="months"/>
      </c:dateAx>
      <c:valAx>
        <c:axId val="474894208"/>
        <c:scaling>
          <c:orientation val="minMax"/>
          <c:max val="100"/>
          <c:min val="80"/>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4886368"/>
        <c:crosses val="autoZero"/>
        <c:crossBetween val="midCat"/>
        <c:majorUnit val="5"/>
      </c:valAx>
      <c:spPr>
        <a:solidFill>
          <a:srgbClr val="FFFFFF"/>
        </a:solidFill>
        <a:ln w="12700">
          <a:solidFill>
            <a:srgbClr val="808080"/>
          </a:solidFill>
          <a:prstDash val="solid"/>
        </a:ln>
      </c:spPr>
    </c:plotArea>
    <c:legend>
      <c:legendPos val="r"/>
      <c:layout>
        <c:manualLayout>
          <c:xMode val="edge"/>
          <c:yMode val="edge"/>
          <c:x val="0.15789470760599369"/>
          <c:y val="0.90686717808342632"/>
          <c:w val="0.70263161549250785"/>
          <c:h val="7.84315050747411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userShapes r:id="rId1"/>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578947368421055"/>
          <c:h val="0.74096808714361351"/>
        </c:manualLayout>
      </c:layout>
      <c:lineChart>
        <c:grouping val="standard"/>
        <c:varyColors val="0"/>
        <c:ser>
          <c:idx val="1"/>
          <c:order val="0"/>
          <c:tx>
            <c:strRef>
              <c:f>[1]SA_INDICES!$E$89</c:f>
              <c:strCache>
                <c:ptCount val="1"/>
                <c:pt idx="0">
                  <c:v>TOTAL transports</c:v>
                </c:pt>
              </c:strCache>
            </c:strRef>
          </c:tx>
          <c:spPr>
            <a:ln w="12700">
              <a:solidFill>
                <a:srgbClr val="FF00FF"/>
              </a:solidFill>
              <a:prstDash val="solid"/>
            </a:ln>
          </c:spPr>
          <c:marker>
            <c:symbol val="diamond"/>
            <c:size val="4"/>
            <c:spPr>
              <a:solidFill>
                <a:srgbClr val="FF00FF"/>
              </a:solidFill>
              <a:ln>
                <a:solidFill>
                  <a:srgbClr val="FF00FF"/>
                </a:solidFill>
                <a:prstDash val="solid"/>
              </a:ln>
            </c:spPr>
          </c:marker>
          <c:cat>
            <c:numRef>
              <c:f>[1]SA_INDICES!$BZ$3:$DV$3</c:f>
              <c:numCache>
                <c:formatCode>General</c:formatCode>
                <c:ptCount val="49"/>
                <c:pt idx="0">
                  <c:v>44743</c:v>
                </c:pt>
                <c:pt idx="1">
                  <c:v>44774</c:v>
                </c:pt>
                <c:pt idx="2">
                  <c:v>44805</c:v>
                </c:pt>
                <c:pt idx="3">
                  <c:v>44835</c:v>
                </c:pt>
                <c:pt idx="4">
                  <c:v>44866</c:v>
                </c:pt>
                <c:pt idx="5">
                  <c:v>44896</c:v>
                </c:pt>
                <c:pt idx="6">
                  <c:v>44927</c:v>
                </c:pt>
                <c:pt idx="7">
                  <c:v>44958</c:v>
                </c:pt>
                <c:pt idx="8">
                  <c:v>44986</c:v>
                </c:pt>
                <c:pt idx="9">
                  <c:v>45017</c:v>
                </c:pt>
                <c:pt idx="10">
                  <c:v>45047</c:v>
                </c:pt>
                <c:pt idx="11">
                  <c:v>45078</c:v>
                </c:pt>
                <c:pt idx="12">
                  <c:v>45108</c:v>
                </c:pt>
                <c:pt idx="13">
                  <c:v>45139</c:v>
                </c:pt>
                <c:pt idx="14">
                  <c:v>45170</c:v>
                </c:pt>
                <c:pt idx="15">
                  <c:v>45200</c:v>
                </c:pt>
                <c:pt idx="16">
                  <c:v>45231</c:v>
                </c:pt>
                <c:pt idx="17">
                  <c:v>45261</c:v>
                </c:pt>
                <c:pt idx="18">
                  <c:v>45292</c:v>
                </c:pt>
                <c:pt idx="19">
                  <c:v>45323</c:v>
                </c:pt>
                <c:pt idx="20">
                  <c:v>45352</c:v>
                </c:pt>
                <c:pt idx="21">
                  <c:v>45383</c:v>
                </c:pt>
                <c:pt idx="22">
                  <c:v>45413</c:v>
                </c:pt>
                <c:pt idx="23">
                  <c:v>45444</c:v>
                </c:pt>
                <c:pt idx="24">
                  <c:v>45474</c:v>
                </c:pt>
                <c:pt idx="25">
                  <c:v>45505</c:v>
                </c:pt>
                <c:pt idx="26">
                  <c:v>45536</c:v>
                </c:pt>
                <c:pt idx="27">
                  <c:v>45566</c:v>
                </c:pt>
                <c:pt idx="28">
                  <c:v>45597</c:v>
                </c:pt>
                <c:pt idx="29">
                  <c:v>45627</c:v>
                </c:pt>
                <c:pt idx="30">
                  <c:v>45658</c:v>
                </c:pt>
                <c:pt idx="31">
                  <c:v>45689</c:v>
                </c:pt>
                <c:pt idx="32">
                  <c:v>45717</c:v>
                </c:pt>
                <c:pt idx="33">
                  <c:v>45748</c:v>
                </c:pt>
                <c:pt idx="34">
                  <c:v>45778</c:v>
                </c:pt>
                <c:pt idx="35">
                  <c:v>45809</c:v>
                </c:pt>
                <c:pt idx="36">
                  <c:v>45839</c:v>
                </c:pt>
                <c:pt idx="37">
                  <c:v>45870</c:v>
                </c:pt>
                <c:pt idx="38">
                  <c:v>45901</c:v>
                </c:pt>
                <c:pt idx="39">
                  <c:v>45931</c:v>
                </c:pt>
                <c:pt idx="40">
                  <c:v>45962</c:v>
                </c:pt>
                <c:pt idx="41">
                  <c:v>45992</c:v>
                </c:pt>
                <c:pt idx="42">
                  <c:v>46023</c:v>
                </c:pt>
                <c:pt idx="43">
                  <c:v>46054</c:v>
                </c:pt>
                <c:pt idx="44">
                  <c:v>46082</c:v>
                </c:pt>
                <c:pt idx="45">
                  <c:v>46113</c:v>
                </c:pt>
                <c:pt idx="46">
                  <c:v>46143</c:v>
                </c:pt>
                <c:pt idx="47">
                  <c:v>46174</c:v>
                </c:pt>
                <c:pt idx="48">
                  <c:v>46204</c:v>
                </c:pt>
              </c:numCache>
            </c:numRef>
          </c:cat>
          <c:val>
            <c:numRef>
              <c:f>[1]SA_INDICES!$BZ$89:$DV$89</c:f>
              <c:numCache>
                <c:formatCode>General</c:formatCode>
                <c:ptCount val="49"/>
                <c:pt idx="0">
                  <c:v>123.21204059013284</c:v>
                </c:pt>
                <c:pt idx="1">
                  <c:v>130.73657337512489</c:v>
                </c:pt>
                <c:pt idx="2">
                  <c:v>129.91138697098492</c:v>
                </c:pt>
                <c:pt idx="3">
                  <c:v>131.20885957933689</c:v>
                </c:pt>
                <c:pt idx="4">
                  <c:v>131.37555973904608</c:v>
                </c:pt>
                <c:pt idx="5">
                  <c:v>132.23801481431747</c:v>
                </c:pt>
                <c:pt idx="6">
                  <c:v>133.13800638696392</c:v>
                </c:pt>
                <c:pt idx="7">
                  <c:v>133.16122862198537</c:v>
                </c:pt>
                <c:pt idx="8">
                  <c:v>133.12505627122101</c:v>
                </c:pt>
                <c:pt idx="9">
                  <c:v>136.20889787158072</c:v>
                </c:pt>
                <c:pt idx="10">
                  <c:v>135.60221466627439</c:v>
                </c:pt>
                <c:pt idx="11">
                  <c:v>136.9078193101229</c:v>
                </c:pt>
                <c:pt idx="12">
                  <c:v>136.73533038419342</c:v>
                </c:pt>
                <c:pt idx="13">
                  <c:v>135.45164426094641</c:v>
                </c:pt>
                <c:pt idx="14">
                  <c:v>137.68025721293694</c:v>
                </c:pt>
                <c:pt idx="15">
                  <c:v>138.73343799371571</c:v>
                </c:pt>
                <c:pt idx="16">
                  <c:v>137.44536054841663</c:v>
                </c:pt>
                <c:pt idx="17">
                  <c:v>142.59602771311003</c:v>
                </c:pt>
                <c:pt idx="18">
                  <c:v>139.99641163637995</c:v>
                </c:pt>
                <c:pt idx="19">
                  <c:v>139.50601004547087</c:v>
                </c:pt>
                <c:pt idx="20">
                  <c:v>138.00415621349634</c:v>
                </c:pt>
                <c:pt idx="21">
                  <c:v>147.59482217953533</c:v>
                </c:pt>
                <c:pt idx="22">
                  <c:v>144.35485909129068</c:v>
                </c:pt>
                <c:pt idx="23">
                  <c:v>144.06535827703337</c:v>
                </c:pt>
                <c:pt idx="24">
                  <c:v>144.9335681145557</c:v>
                </c:pt>
                <c:pt idx="25">
                  <c:v>145.34999961291882</c:v>
                </c:pt>
                <c:pt idx="26">
                  <c:v>145.85038321656847</c:v>
                </c:pt>
                <c:pt idx="27">
                  <c:v>141.33820673732802</c:v>
                </c:pt>
                <c:pt idx="28">
                  <c:v>148.47453432742344</c:v>
                </c:pt>
                <c:pt idx="29">
                  <c:v>150.58431858805602</c:v>
                </c:pt>
                <c:pt idx="30">
                  <c:v>145.47539579299723</c:v>
                </c:pt>
                <c:pt idx="31">
                  <c:v>151.15750182992866</c:v>
                </c:pt>
                <c:pt idx="32">
                  <c:v>152.40970906411923</c:v>
                </c:pt>
                <c:pt idx="33">
                  <c:v>145.49979992148559</c:v>
                </c:pt>
                <c:pt idx="34">
                  <c:v>151.60970556013473</c:v>
                </c:pt>
                <c:pt idx="35">
                  <c:v>151.31634702303927</c:v>
                </c:pt>
                <c:pt idx="36">
                  <c:v>148.77767695734894</c:v>
                </c:pt>
                <c:pt idx="37">
                  <c:v>148.00272462520658</c:v>
                </c:pt>
                <c:pt idx="38">
                  <c:v>149.10113977603712</c:v>
                </c:pt>
                <c:pt idx="39">
                  <c:v>146.47608509268701</c:v>
                </c:pt>
                <c:pt idx="40">
                  <c:v>144.44944990296727</c:v>
                </c:pt>
                <c:pt idx="41">
                  <c:v>143.53030232989582</c:v>
                </c:pt>
                <c:pt idx="42">
                  <c:v>143.86429183911716</c:v>
                </c:pt>
                <c:pt idx="43">
                  <c:v>145.72692561826724</c:v>
                </c:pt>
                <c:pt idx="44">
                  <c:v>150.52628619931531</c:v>
                </c:pt>
                <c:pt idx="45">
                  <c:v>146.3847754979025</c:v>
                </c:pt>
                <c:pt idx="46">
                  <c:v>143.29851733729416</c:v>
                </c:pt>
                <c:pt idx="47">
                  <c:v>150.15314813687263</c:v>
                </c:pt>
                <c:pt idx="48">
                  <c:v>148.36313434209916</c:v>
                </c:pt>
              </c:numCache>
            </c:numRef>
          </c:val>
          <c:smooth val="0"/>
          <c:extLst>
            <c:ext xmlns:c16="http://schemas.microsoft.com/office/drawing/2014/chart" uri="{C3380CC4-5D6E-409C-BE32-E72D297353CC}">
              <c16:uniqueId val="{00000000-D1B5-498E-A96D-B87FC83A127A}"/>
            </c:ext>
          </c:extLst>
        </c:ser>
        <c:dLbls>
          <c:showLegendKey val="0"/>
          <c:showVal val="0"/>
          <c:showCatName val="0"/>
          <c:showSerName val="0"/>
          <c:showPercent val="0"/>
          <c:showBubbleSize val="0"/>
        </c:dLbls>
        <c:marker val="1"/>
        <c:smooth val="0"/>
        <c:axId val="474883232"/>
        <c:axId val="474888720"/>
      </c:lineChart>
      <c:dateAx>
        <c:axId val="474883232"/>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4888720"/>
        <c:crosses val="autoZero"/>
        <c:auto val="0"/>
        <c:lblOffset val="100"/>
        <c:baseTimeUnit val="months"/>
        <c:majorUnit val="6"/>
        <c:majorTimeUnit val="months"/>
        <c:minorUnit val="1"/>
        <c:minorTimeUnit val="months"/>
      </c:dateAx>
      <c:valAx>
        <c:axId val="474888720"/>
        <c:scaling>
          <c:orientation val="minMax"/>
          <c:max val="155"/>
          <c:min val="115"/>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4883232"/>
        <c:crosses val="autoZero"/>
        <c:crossBetween val="midCat"/>
        <c:majorUnit val="5"/>
      </c:valAx>
      <c:spPr>
        <a:solidFill>
          <a:srgbClr val="FFFFFF"/>
        </a:solidFill>
        <a:ln w="12700">
          <a:solidFill>
            <a:srgbClr val="808080"/>
          </a:solidFill>
          <a:prstDash val="solid"/>
        </a:ln>
      </c:spPr>
    </c:plotArea>
    <c:legend>
      <c:legendPos val="r"/>
      <c:layout>
        <c:manualLayout>
          <c:xMode val="edge"/>
          <c:yMode val="edge"/>
          <c:x val="0.19730811426349484"/>
          <c:y val="0.90686717808342632"/>
          <c:w val="0.70526323098501575"/>
          <c:h val="7.84315050747411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32157091474677"/>
          <c:h val="0.73858628186498143"/>
        </c:manualLayout>
      </c:layout>
      <c:lineChart>
        <c:grouping val="standard"/>
        <c:varyColors val="0"/>
        <c:ser>
          <c:idx val="1"/>
          <c:order val="0"/>
          <c:tx>
            <c:strRef>
              <c:f>[1]RA_INDICES!$E$89</c:f>
              <c:strCache>
                <c:ptCount val="1"/>
                <c:pt idx="0">
                  <c:v>TOTAL transports</c:v>
                </c:pt>
              </c:strCache>
            </c:strRef>
          </c:tx>
          <c:spPr>
            <a:ln w="12700">
              <a:solidFill>
                <a:srgbClr val="FF00FF"/>
              </a:solidFill>
              <a:prstDash val="solid"/>
            </a:ln>
          </c:spPr>
          <c:marker>
            <c:symbol val="diamond"/>
            <c:size val="4"/>
            <c:spPr>
              <a:solidFill>
                <a:srgbClr val="FF00FF"/>
              </a:solidFill>
              <a:ln>
                <a:solidFill>
                  <a:srgbClr val="FF00FF"/>
                </a:solidFill>
                <a:prstDash val="solid"/>
              </a:ln>
            </c:spPr>
          </c:marker>
          <c:cat>
            <c:numRef>
              <c:f>[1]RA_INDICES!$BZ$3:$DV$3</c:f>
              <c:numCache>
                <c:formatCode>General</c:formatCode>
                <c:ptCount val="49"/>
                <c:pt idx="0">
                  <c:v>44743</c:v>
                </c:pt>
                <c:pt idx="1">
                  <c:v>44774</c:v>
                </c:pt>
                <c:pt idx="2">
                  <c:v>44805</c:v>
                </c:pt>
                <c:pt idx="3">
                  <c:v>44835</c:v>
                </c:pt>
                <c:pt idx="4">
                  <c:v>44866</c:v>
                </c:pt>
                <c:pt idx="5">
                  <c:v>44896</c:v>
                </c:pt>
                <c:pt idx="6">
                  <c:v>44927</c:v>
                </c:pt>
                <c:pt idx="7">
                  <c:v>44958</c:v>
                </c:pt>
                <c:pt idx="8">
                  <c:v>44986</c:v>
                </c:pt>
                <c:pt idx="9">
                  <c:v>45017</c:v>
                </c:pt>
                <c:pt idx="10">
                  <c:v>45047</c:v>
                </c:pt>
                <c:pt idx="11">
                  <c:v>45078</c:v>
                </c:pt>
                <c:pt idx="12">
                  <c:v>45108</c:v>
                </c:pt>
                <c:pt idx="13">
                  <c:v>45139</c:v>
                </c:pt>
                <c:pt idx="14">
                  <c:v>45170</c:v>
                </c:pt>
                <c:pt idx="15">
                  <c:v>45200</c:v>
                </c:pt>
                <c:pt idx="16">
                  <c:v>45231</c:v>
                </c:pt>
                <c:pt idx="17">
                  <c:v>45261</c:v>
                </c:pt>
                <c:pt idx="18">
                  <c:v>45292</c:v>
                </c:pt>
                <c:pt idx="19">
                  <c:v>45323</c:v>
                </c:pt>
                <c:pt idx="20">
                  <c:v>45352</c:v>
                </c:pt>
                <c:pt idx="21">
                  <c:v>45383</c:v>
                </c:pt>
                <c:pt idx="22">
                  <c:v>45413</c:v>
                </c:pt>
                <c:pt idx="23">
                  <c:v>45444</c:v>
                </c:pt>
                <c:pt idx="24">
                  <c:v>45474</c:v>
                </c:pt>
                <c:pt idx="25">
                  <c:v>45505</c:v>
                </c:pt>
                <c:pt idx="26">
                  <c:v>45536</c:v>
                </c:pt>
                <c:pt idx="27">
                  <c:v>45566</c:v>
                </c:pt>
                <c:pt idx="28">
                  <c:v>45597</c:v>
                </c:pt>
                <c:pt idx="29">
                  <c:v>45627</c:v>
                </c:pt>
                <c:pt idx="30">
                  <c:v>45658</c:v>
                </c:pt>
                <c:pt idx="31">
                  <c:v>45689</c:v>
                </c:pt>
                <c:pt idx="32">
                  <c:v>45717</c:v>
                </c:pt>
                <c:pt idx="33">
                  <c:v>45748</c:v>
                </c:pt>
                <c:pt idx="34">
                  <c:v>45778</c:v>
                </c:pt>
                <c:pt idx="35">
                  <c:v>45809</c:v>
                </c:pt>
                <c:pt idx="36">
                  <c:v>45839</c:v>
                </c:pt>
                <c:pt idx="37">
                  <c:v>45870</c:v>
                </c:pt>
                <c:pt idx="38">
                  <c:v>45901</c:v>
                </c:pt>
                <c:pt idx="39">
                  <c:v>45931</c:v>
                </c:pt>
                <c:pt idx="40">
                  <c:v>45962</c:v>
                </c:pt>
                <c:pt idx="41">
                  <c:v>45992</c:v>
                </c:pt>
                <c:pt idx="42">
                  <c:v>46023</c:v>
                </c:pt>
                <c:pt idx="43">
                  <c:v>46054</c:v>
                </c:pt>
                <c:pt idx="44">
                  <c:v>46082</c:v>
                </c:pt>
                <c:pt idx="45">
                  <c:v>46113</c:v>
                </c:pt>
                <c:pt idx="46">
                  <c:v>46143</c:v>
                </c:pt>
                <c:pt idx="47">
                  <c:v>46174</c:v>
                </c:pt>
                <c:pt idx="48">
                  <c:v>46204</c:v>
                </c:pt>
              </c:numCache>
            </c:numRef>
          </c:cat>
          <c:val>
            <c:numRef>
              <c:f>[1]RA_INDICES!$BZ$89:$DV$89</c:f>
              <c:numCache>
                <c:formatCode>General</c:formatCode>
                <c:ptCount val="49"/>
                <c:pt idx="0">
                  <c:v>100.71995705320099</c:v>
                </c:pt>
                <c:pt idx="1">
                  <c:v>107.50768996448741</c:v>
                </c:pt>
                <c:pt idx="2">
                  <c:v>106.71044406050059</c:v>
                </c:pt>
                <c:pt idx="3">
                  <c:v>105.89465371906535</c:v>
                </c:pt>
                <c:pt idx="4">
                  <c:v>106.32523177200672</c:v>
                </c:pt>
                <c:pt idx="5">
                  <c:v>107.30937612686834</c:v>
                </c:pt>
                <c:pt idx="6">
                  <c:v>106.58218335382377</c:v>
                </c:pt>
                <c:pt idx="7">
                  <c:v>106.7933028158897</c:v>
                </c:pt>
                <c:pt idx="8">
                  <c:v>106.57396125054584</c:v>
                </c:pt>
                <c:pt idx="9">
                  <c:v>108.22432281306989</c:v>
                </c:pt>
                <c:pt idx="10">
                  <c:v>108.1858940696824</c:v>
                </c:pt>
                <c:pt idx="11">
                  <c:v>108.11805166214539</c:v>
                </c:pt>
                <c:pt idx="12">
                  <c:v>108.56800513794246</c:v>
                </c:pt>
                <c:pt idx="13">
                  <c:v>107.44565270902935</c:v>
                </c:pt>
                <c:pt idx="14">
                  <c:v>107.89451169209585</c:v>
                </c:pt>
                <c:pt idx="15">
                  <c:v>109.93850861072487</c:v>
                </c:pt>
                <c:pt idx="16">
                  <c:v>107.76240885963466</c:v>
                </c:pt>
                <c:pt idx="17">
                  <c:v>111.88350529859237</c:v>
                </c:pt>
                <c:pt idx="18">
                  <c:v>110.09919356068258</c:v>
                </c:pt>
                <c:pt idx="19">
                  <c:v>109.10444755751118</c:v>
                </c:pt>
                <c:pt idx="20">
                  <c:v>106.90062402853655</c:v>
                </c:pt>
                <c:pt idx="21">
                  <c:v>114.62367290535862</c:v>
                </c:pt>
                <c:pt idx="22">
                  <c:v>112.21235688622455</c:v>
                </c:pt>
                <c:pt idx="23">
                  <c:v>112.31689297308678</c:v>
                </c:pt>
                <c:pt idx="24">
                  <c:v>112.44552837595843</c:v>
                </c:pt>
                <c:pt idx="25">
                  <c:v>111.73279636838087</c:v>
                </c:pt>
                <c:pt idx="26">
                  <c:v>112.79800684100832</c:v>
                </c:pt>
                <c:pt idx="27">
                  <c:v>108.97678605103013</c:v>
                </c:pt>
                <c:pt idx="28">
                  <c:v>114.16944799174603</c:v>
                </c:pt>
                <c:pt idx="29">
                  <c:v>114.71218156735492</c:v>
                </c:pt>
                <c:pt idx="30">
                  <c:v>112.29999658928737</c:v>
                </c:pt>
                <c:pt idx="31">
                  <c:v>115.6249268727116</c:v>
                </c:pt>
                <c:pt idx="32">
                  <c:v>117.27543476473289</c:v>
                </c:pt>
                <c:pt idx="33">
                  <c:v>111.494831093366</c:v>
                </c:pt>
                <c:pt idx="34">
                  <c:v>115.08582308460502</c:v>
                </c:pt>
                <c:pt idx="35">
                  <c:v>113.77110549431661</c:v>
                </c:pt>
                <c:pt idx="36">
                  <c:v>112.68141036366868</c:v>
                </c:pt>
                <c:pt idx="37">
                  <c:v>111.4134524054907</c:v>
                </c:pt>
                <c:pt idx="38">
                  <c:v>112.01037732176266</c:v>
                </c:pt>
                <c:pt idx="39">
                  <c:v>109.63478228165995</c:v>
                </c:pt>
                <c:pt idx="40">
                  <c:v>108.35431965339973</c:v>
                </c:pt>
                <c:pt idx="41">
                  <c:v>107.05784980268258</c:v>
                </c:pt>
                <c:pt idx="42">
                  <c:v>107.02883262717526</c:v>
                </c:pt>
                <c:pt idx="43">
                  <c:v>108.19253906855654</c:v>
                </c:pt>
                <c:pt idx="44">
                  <c:v>111.20013513915521</c:v>
                </c:pt>
                <c:pt idx="45">
                  <c:v>108.20673099649423</c:v>
                </c:pt>
                <c:pt idx="46">
                  <c:v>106.17437074462421</c:v>
                </c:pt>
                <c:pt idx="47">
                  <c:v>109.65202282508318</c:v>
                </c:pt>
                <c:pt idx="48">
                  <c:v>107.86903630438087</c:v>
                </c:pt>
              </c:numCache>
            </c:numRef>
          </c:val>
          <c:smooth val="0"/>
          <c:extLst>
            <c:ext xmlns:c16="http://schemas.microsoft.com/office/drawing/2014/chart" uri="{C3380CC4-5D6E-409C-BE32-E72D297353CC}">
              <c16:uniqueId val="{00000000-4FB3-4059-AAEE-6F872A94C231}"/>
            </c:ext>
          </c:extLst>
        </c:ser>
        <c:dLbls>
          <c:showLegendKey val="0"/>
          <c:showVal val="0"/>
          <c:showCatName val="0"/>
          <c:showSerName val="0"/>
          <c:showPercent val="0"/>
          <c:showBubbleSize val="0"/>
        </c:dLbls>
        <c:marker val="1"/>
        <c:smooth val="0"/>
        <c:axId val="545013880"/>
        <c:axId val="545017800"/>
      </c:lineChart>
      <c:dateAx>
        <c:axId val="545013880"/>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txPr>
          <a:bodyPr rot="0" vert="horz"/>
          <a:lstStyle/>
          <a:p>
            <a:pPr>
              <a:defRPr sz="700" b="0" i="0" u="none" strike="noStrike" baseline="0">
                <a:solidFill>
                  <a:srgbClr val="000000"/>
                </a:solidFill>
                <a:latin typeface="Arial"/>
                <a:ea typeface="Arial"/>
                <a:cs typeface="Arial"/>
              </a:defRPr>
            </a:pPr>
            <a:endParaRPr lang="fr-FR"/>
          </a:p>
        </c:txPr>
        <c:crossAx val="545017800"/>
        <c:crosses val="autoZero"/>
        <c:auto val="0"/>
        <c:lblOffset val="100"/>
        <c:baseTimeUnit val="months"/>
        <c:majorUnit val="6"/>
        <c:majorTimeUnit val="months"/>
        <c:minorUnit val="1"/>
        <c:minorTimeUnit val="months"/>
      </c:dateAx>
      <c:valAx>
        <c:axId val="545017800"/>
        <c:scaling>
          <c:orientation val="minMax"/>
          <c:max val="120"/>
          <c:min val="95"/>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545013880"/>
        <c:crossesAt val="41061"/>
        <c:crossBetween val="midCat"/>
        <c:majorUnit val="5"/>
      </c:valAx>
      <c:spPr>
        <a:solidFill>
          <a:srgbClr val="FFFFFF"/>
        </a:solidFill>
        <a:ln w="12700">
          <a:solidFill>
            <a:srgbClr val="808080"/>
          </a:solidFill>
          <a:prstDash val="solid"/>
        </a:ln>
      </c:spPr>
    </c:plotArea>
    <c:legend>
      <c:legendPos val="r"/>
      <c:layout>
        <c:manualLayout>
          <c:xMode val="edge"/>
          <c:yMode val="edge"/>
          <c:x val="0.1710525073254732"/>
          <c:y val="0.90196523717797072"/>
          <c:w val="0.70526323098501575"/>
          <c:h val="8.3333896567650112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578947368421055"/>
          <c:h val="0.74022011197098203"/>
        </c:manualLayout>
      </c:layout>
      <c:lineChart>
        <c:grouping val="standard"/>
        <c:varyColors val="0"/>
        <c:ser>
          <c:idx val="1"/>
          <c:order val="0"/>
          <c:tx>
            <c:strRef>
              <c:f>[1]NSA_INDICES!$E$91</c:f>
              <c:strCache>
                <c:ptCount val="1"/>
                <c:pt idx="0">
                  <c:v>IJ AT</c:v>
                </c:pt>
              </c:strCache>
            </c:strRef>
          </c:tx>
          <c:spPr>
            <a:ln w="12700">
              <a:solidFill>
                <a:srgbClr val="FF00FF"/>
              </a:solidFill>
              <a:prstDash val="solid"/>
            </a:ln>
          </c:spPr>
          <c:marker>
            <c:symbol val="diamond"/>
            <c:size val="4"/>
            <c:spPr>
              <a:solidFill>
                <a:srgbClr val="FF00FF"/>
              </a:solidFill>
              <a:ln>
                <a:solidFill>
                  <a:srgbClr val="FF00FF"/>
                </a:solidFill>
                <a:prstDash val="solid"/>
              </a:ln>
            </c:spPr>
          </c:marker>
          <c:cat>
            <c:numRef>
              <c:f>[1]NSA_INDICES!$BZ$3:$DV$3</c:f>
              <c:numCache>
                <c:formatCode>General</c:formatCode>
                <c:ptCount val="49"/>
                <c:pt idx="0">
                  <c:v>44743</c:v>
                </c:pt>
                <c:pt idx="1">
                  <c:v>44774</c:v>
                </c:pt>
                <c:pt idx="2">
                  <c:v>44805</c:v>
                </c:pt>
                <c:pt idx="3">
                  <c:v>44835</c:v>
                </c:pt>
                <c:pt idx="4">
                  <c:v>44866</c:v>
                </c:pt>
                <c:pt idx="5">
                  <c:v>44896</c:v>
                </c:pt>
                <c:pt idx="6">
                  <c:v>44927</c:v>
                </c:pt>
                <c:pt idx="7">
                  <c:v>44958</c:v>
                </c:pt>
                <c:pt idx="8">
                  <c:v>44986</c:v>
                </c:pt>
                <c:pt idx="9">
                  <c:v>45017</c:v>
                </c:pt>
                <c:pt idx="10">
                  <c:v>45047</c:v>
                </c:pt>
                <c:pt idx="11">
                  <c:v>45078</c:v>
                </c:pt>
                <c:pt idx="12">
                  <c:v>45108</c:v>
                </c:pt>
                <c:pt idx="13">
                  <c:v>45139</c:v>
                </c:pt>
                <c:pt idx="14">
                  <c:v>45170</c:v>
                </c:pt>
                <c:pt idx="15">
                  <c:v>45200</c:v>
                </c:pt>
                <c:pt idx="16">
                  <c:v>45231</c:v>
                </c:pt>
                <c:pt idx="17">
                  <c:v>45261</c:v>
                </c:pt>
                <c:pt idx="18">
                  <c:v>45292</c:v>
                </c:pt>
                <c:pt idx="19">
                  <c:v>45323</c:v>
                </c:pt>
                <c:pt idx="20">
                  <c:v>45352</c:v>
                </c:pt>
                <c:pt idx="21">
                  <c:v>45383</c:v>
                </c:pt>
                <c:pt idx="22">
                  <c:v>45413</c:v>
                </c:pt>
                <c:pt idx="23">
                  <c:v>45444</c:v>
                </c:pt>
                <c:pt idx="24">
                  <c:v>45474</c:v>
                </c:pt>
                <c:pt idx="25">
                  <c:v>45505</c:v>
                </c:pt>
                <c:pt idx="26">
                  <c:v>45536</c:v>
                </c:pt>
                <c:pt idx="27">
                  <c:v>45566</c:v>
                </c:pt>
                <c:pt idx="28">
                  <c:v>45597</c:v>
                </c:pt>
                <c:pt idx="29">
                  <c:v>45627</c:v>
                </c:pt>
                <c:pt idx="30">
                  <c:v>45658</c:v>
                </c:pt>
                <c:pt idx="31">
                  <c:v>45689</c:v>
                </c:pt>
                <c:pt idx="32">
                  <c:v>45717</c:v>
                </c:pt>
                <c:pt idx="33">
                  <c:v>45748</c:v>
                </c:pt>
                <c:pt idx="34">
                  <c:v>45778</c:v>
                </c:pt>
                <c:pt idx="35">
                  <c:v>45809</c:v>
                </c:pt>
                <c:pt idx="36">
                  <c:v>45839</c:v>
                </c:pt>
                <c:pt idx="37">
                  <c:v>45870</c:v>
                </c:pt>
                <c:pt idx="38">
                  <c:v>45901</c:v>
                </c:pt>
                <c:pt idx="39">
                  <c:v>45931</c:v>
                </c:pt>
                <c:pt idx="40">
                  <c:v>45962</c:v>
                </c:pt>
                <c:pt idx="41">
                  <c:v>45992</c:v>
                </c:pt>
                <c:pt idx="42">
                  <c:v>46023</c:v>
                </c:pt>
                <c:pt idx="43">
                  <c:v>46054</c:v>
                </c:pt>
                <c:pt idx="44">
                  <c:v>46082</c:v>
                </c:pt>
                <c:pt idx="45">
                  <c:v>46113</c:v>
                </c:pt>
                <c:pt idx="46">
                  <c:v>46143</c:v>
                </c:pt>
                <c:pt idx="47">
                  <c:v>46174</c:v>
                </c:pt>
                <c:pt idx="48">
                  <c:v>46204</c:v>
                </c:pt>
              </c:numCache>
            </c:numRef>
          </c:cat>
          <c:val>
            <c:numRef>
              <c:f>[1]NSA_INDICES!$BZ$91:$DV$91</c:f>
              <c:numCache>
                <c:formatCode>General</c:formatCode>
                <c:ptCount val="49"/>
                <c:pt idx="0">
                  <c:v>93.706918160563646</c:v>
                </c:pt>
                <c:pt idx="1">
                  <c:v>97.014557707429162</c:v>
                </c:pt>
                <c:pt idx="2">
                  <c:v>98.851620657692848</c:v>
                </c:pt>
                <c:pt idx="3">
                  <c:v>103.42505024739059</c:v>
                </c:pt>
                <c:pt idx="4">
                  <c:v>95.435651150036705</c:v>
                </c:pt>
                <c:pt idx="5">
                  <c:v>87.402818723108979</c:v>
                </c:pt>
                <c:pt idx="6">
                  <c:v>94.154453551500296</c:v>
                </c:pt>
                <c:pt idx="7">
                  <c:v>90.615036930602528</c:v>
                </c:pt>
                <c:pt idx="8">
                  <c:v>94.745632037739952</c:v>
                </c:pt>
                <c:pt idx="9">
                  <c:v>96.914020440819073</c:v>
                </c:pt>
                <c:pt idx="10">
                  <c:v>99.41228796458077</c:v>
                </c:pt>
                <c:pt idx="11">
                  <c:v>101.81320808938447</c:v>
                </c:pt>
                <c:pt idx="12">
                  <c:v>97.304215810354009</c:v>
                </c:pt>
                <c:pt idx="13">
                  <c:v>97.028858706715653</c:v>
                </c:pt>
                <c:pt idx="14">
                  <c:v>97.613987287068099</c:v>
                </c:pt>
                <c:pt idx="15">
                  <c:v>101.85320157037989</c:v>
                </c:pt>
                <c:pt idx="16">
                  <c:v>91.892045330152669</c:v>
                </c:pt>
                <c:pt idx="17">
                  <c:v>99.217043045267999</c:v>
                </c:pt>
                <c:pt idx="18">
                  <c:v>94.49568640348825</c:v>
                </c:pt>
                <c:pt idx="19">
                  <c:v>94.937893064751677</c:v>
                </c:pt>
                <c:pt idx="20">
                  <c:v>97.338465846970905</c:v>
                </c:pt>
                <c:pt idx="21">
                  <c:v>100.77974556583662</c:v>
                </c:pt>
                <c:pt idx="22">
                  <c:v>102.39369494686052</c:v>
                </c:pt>
                <c:pt idx="23">
                  <c:v>95.935655831787273</c:v>
                </c:pt>
                <c:pt idx="24">
                  <c:v>100.42471665489904</c:v>
                </c:pt>
                <c:pt idx="25">
                  <c:v>96.291175715770208</c:v>
                </c:pt>
                <c:pt idx="26">
                  <c:v>99.04075027278644</c:v>
                </c:pt>
                <c:pt idx="27">
                  <c:v>97.45721532374786</c:v>
                </c:pt>
                <c:pt idx="28">
                  <c:v>95.232526270749389</c:v>
                </c:pt>
                <c:pt idx="29">
                  <c:v>106.04897766579595</c:v>
                </c:pt>
                <c:pt idx="30">
                  <c:v>102.36211906382664</c:v>
                </c:pt>
                <c:pt idx="31">
                  <c:v>102.46197274859152</c:v>
                </c:pt>
                <c:pt idx="32">
                  <c:v>104.21220025279302</c:v>
                </c:pt>
                <c:pt idx="33">
                  <c:v>98.517177891850267</c:v>
                </c:pt>
                <c:pt idx="34">
                  <c:v>97.996991261130219</c:v>
                </c:pt>
                <c:pt idx="35">
                  <c:v>99.056336282916746</c:v>
                </c:pt>
                <c:pt idx="36">
                  <c:v>97.757985004745677</c:v>
                </c:pt>
                <c:pt idx="37">
                  <c:v>91.43889945484338</c:v>
                </c:pt>
                <c:pt idx="38">
                  <c:v>97.335174031894311</c:v>
                </c:pt>
                <c:pt idx="39">
                  <c:v>97.440984131820755</c:v>
                </c:pt>
                <c:pt idx="40">
                  <c:v>95.526109742292746</c:v>
                </c:pt>
                <c:pt idx="41">
                  <c:v>93.622165145345662</c:v>
                </c:pt>
                <c:pt idx="42">
                  <c:v>93.117623421416397</c:v>
                </c:pt>
                <c:pt idx="43">
                  <c:v>99.188633567265228</c:v>
                </c:pt>
                <c:pt idx="44">
                  <c:v>92.882298638685057</c:v>
                </c:pt>
                <c:pt idx="45">
                  <c:v>85.691584900244209</c:v>
                </c:pt>
                <c:pt idx="46">
                  <c:v>92.517158213342071</c:v>
                </c:pt>
                <c:pt idx="47">
                  <c:v>94.410233866643864</c:v>
                </c:pt>
                <c:pt idx="48">
                  <c:v>92.182548084898897</c:v>
                </c:pt>
              </c:numCache>
            </c:numRef>
          </c:val>
          <c:smooth val="0"/>
          <c:extLst>
            <c:ext xmlns:c16="http://schemas.microsoft.com/office/drawing/2014/chart" uri="{C3380CC4-5D6E-409C-BE32-E72D297353CC}">
              <c16:uniqueId val="{00000000-62A3-4666-9CE2-72B96BE6560F}"/>
            </c:ext>
          </c:extLst>
        </c:ser>
        <c:dLbls>
          <c:showLegendKey val="0"/>
          <c:showVal val="0"/>
          <c:showCatName val="0"/>
          <c:showSerName val="0"/>
          <c:showPercent val="0"/>
          <c:showBubbleSize val="0"/>
        </c:dLbls>
        <c:marker val="1"/>
        <c:smooth val="0"/>
        <c:axId val="545024072"/>
        <c:axId val="545024464"/>
      </c:lineChart>
      <c:dateAx>
        <c:axId val="545024072"/>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txPr>
          <a:bodyPr rot="0" vert="horz"/>
          <a:lstStyle/>
          <a:p>
            <a:pPr>
              <a:defRPr sz="700" b="0" i="0" u="none" strike="noStrike" baseline="0">
                <a:solidFill>
                  <a:srgbClr val="000000"/>
                </a:solidFill>
                <a:latin typeface="Arial"/>
                <a:ea typeface="Arial"/>
                <a:cs typeface="Arial"/>
              </a:defRPr>
            </a:pPr>
            <a:endParaRPr lang="fr-FR"/>
          </a:p>
        </c:txPr>
        <c:crossAx val="545024464"/>
        <c:crosses val="autoZero"/>
        <c:auto val="0"/>
        <c:lblOffset val="100"/>
        <c:baseTimeUnit val="months"/>
        <c:majorUnit val="6"/>
        <c:majorTimeUnit val="months"/>
        <c:minorUnit val="1"/>
        <c:minorTimeUnit val="months"/>
      </c:dateAx>
      <c:valAx>
        <c:axId val="545024464"/>
        <c:scaling>
          <c:orientation val="minMax"/>
          <c:max val="110"/>
          <c:min val="85"/>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545024072"/>
        <c:crosses val="autoZero"/>
        <c:crossBetween val="midCat"/>
        <c:majorUnit val="5"/>
      </c:valAx>
      <c:spPr>
        <a:solidFill>
          <a:srgbClr val="FFFFFF"/>
        </a:solidFill>
        <a:ln w="12700">
          <a:solidFill>
            <a:srgbClr val="808080"/>
          </a:solidFill>
          <a:prstDash val="solid"/>
        </a:ln>
      </c:spPr>
    </c:plotArea>
    <c:legend>
      <c:legendPos val="r"/>
      <c:layout>
        <c:manualLayout>
          <c:xMode val="edge"/>
          <c:yMode val="edge"/>
          <c:x val="0.15789470760599369"/>
          <c:y val="0.90686717808342632"/>
          <c:w val="0.70263161549250785"/>
          <c:h val="7.84315050747411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userShapes r:id="rId1"/>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578947368421055"/>
          <c:h val="0.74096808714361351"/>
        </c:manualLayout>
      </c:layout>
      <c:lineChart>
        <c:grouping val="standard"/>
        <c:varyColors val="0"/>
        <c:ser>
          <c:idx val="1"/>
          <c:order val="0"/>
          <c:tx>
            <c:strRef>
              <c:f>[1]SA_INDICES!$E$91</c:f>
              <c:strCache>
                <c:ptCount val="1"/>
                <c:pt idx="0">
                  <c:v>IJ AT</c:v>
                </c:pt>
              </c:strCache>
            </c:strRef>
          </c:tx>
          <c:spPr>
            <a:ln w="12700">
              <a:solidFill>
                <a:srgbClr val="FF00FF"/>
              </a:solidFill>
              <a:prstDash val="solid"/>
            </a:ln>
          </c:spPr>
          <c:marker>
            <c:symbol val="diamond"/>
            <c:size val="4"/>
            <c:spPr>
              <a:solidFill>
                <a:srgbClr val="FF00FF"/>
              </a:solidFill>
              <a:ln>
                <a:solidFill>
                  <a:srgbClr val="FF00FF"/>
                </a:solidFill>
                <a:prstDash val="solid"/>
              </a:ln>
            </c:spPr>
          </c:marker>
          <c:cat>
            <c:numRef>
              <c:f>[1]SA_INDICES!$BZ$3:$DV$3</c:f>
              <c:numCache>
                <c:formatCode>General</c:formatCode>
                <c:ptCount val="49"/>
                <c:pt idx="0">
                  <c:v>44743</c:v>
                </c:pt>
                <c:pt idx="1">
                  <c:v>44774</c:v>
                </c:pt>
                <c:pt idx="2">
                  <c:v>44805</c:v>
                </c:pt>
                <c:pt idx="3">
                  <c:v>44835</c:v>
                </c:pt>
                <c:pt idx="4">
                  <c:v>44866</c:v>
                </c:pt>
                <c:pt idx="5">
                  <c:v>44896</c:v>
                </c:pt>
                <c:pt idx="6">
                  <c:v>44927</c:v>
                </c:pt>
                <c:pt idx="7">
                  <c:v>44958</c:v>
                </c:pt>
                <c:pt idx="8">
                  <c:v>44986</c:v>
                </c:pt>
                <c:pt idx="9">
                  <c:v>45017</c:v>
                </c:pt>
                <c:pt idx="10">
                  <c:v>45047</c:v>
                </c:pt>
                <c:pt idx="11">
                  <c:v>45078</c:v>
                </c:pt>
                <c:pt idx="12">
                  <c:v>45108</c:v>
                </c:pt>
                <c:pt idx="13">
                  <c:v>45139</c:v>
                </c:pt>
                <c:pt idx="14">
                  <c:v>45170</c:v>
                </c:pt>
                <c:pt idx="15">
                  <c:v>45200</c:v>
                </c:pt>
                <c:pt idx="16">
                  <c:v>45231</c:v>
                </c:pt>
                <c:pt idx="17">
                  <c:v>45261</c:v>
                </c:pt>
                <c:pt idx="18">
                  <c:v>45292</c:v>
                </c:pt>
                <c:pt idx="19">
                  <c:v>45323</c:v>
                </c:pt>
                <c:pt idx="20">
                  <c:v>45352</c:v>
                </c:pt>
                <c:pt idx="21">
                  <c:v>45383</c:v>
                </c:pt>
                <c:pt idx="22">
                  <c:v>45413</c:v>
                </c:pt>
                <c:pt idx="23">
                  <c:v>45444</c:v>
                </c:pt>
                <c:pt idx="24">
                  <c:v>45474</c:v>
                </c:pt>
                <c:pt idx="25">
                  <c:v>45505</c:v>
                </c:pt>
                <c:pt idx="26">
                  <c:v>45536</c:v>
                </c:pt>
                <c:pt idx="27">
                  <c:v>45566</c:v>
                </c:pt>
                <c:pt idx="28">
                  <c:v>45597</c:v>
                </c:pt>
                <c:pt idx="29">
                  <c:v>45627</c:v>
                </c:pt>
                <c:pt idx="30">
                  <c:v>45658</c:v>
                </c:pt>
                <c:pt idx="31">
                  <c:v>45689</c:v>
                </c:pt>
                <c:pt idx="32">
                  <c:v>45717</c:v>
                </c:pt>
                <c:pt idx="33">
                  <c:v>45748</c:v>
                </c:pt>
                <c:pt idx="34">
                  <c:v>45778</c:v>
                </c:pt>
                <c:pt idx="35">
                  <c:v>45809</c:v>
                </c:pt>
                <c:pt idx="36">
                  <c:v>45839</c:v>
                </c:pt>
                <c:pt idx="37">
                  <c:v>45870</c:v>
                </c:pt>
                <c:pt idx="38">
                  <c:v>45901</c:v>
                </c:pt>
                <c:pt idx="39">
                  <c:v>45931</c:v>
                </c:pt>
                <c:pt idx="40">
                  <c:v>45962</c:v>
                </c:pt>
                <c:pt idx="41">
                  <c:v>45992</c:v>
                </c:pt>
                <c:pt idx="42">
                  <c:v>46023</c:v>
                </c:pt>
                <c:pt idx="43">
                  <c:v>46054</c:v>
                </c:pt>
                <c:pt idx="44">
                  <c:v>46082</c:v>
                </c:pt>
                <c:pt idx="45">
                  <c:v>46113</c:v>
                </c:pt>
                <c:pt idx="46">
                  <c:v>46143</c:v>
                </c:pt>
                <c:pt idx="47">
                  <c:v>46174</c:v>
                </c:pt>
                <c:pt idx="48">
                  <c:v>46204</c:v>
                </c:pt>
              </c:numCache>
            </c:numRef>
          </c:cat>
          <c:val>
            <c:numRef>
              <c:f>[1]SA_INDICES!$BZ$91:$DV$91</c:f>
              <c:numCache>
                <c:formatCode>General</c:formatCode>
                <c:ptCount val="49"/>
                <c:pt idx="0">
                  <c:v>130.53309531906848</c:v>
                </c:pt>
                <c:pt idx="1">
                  <c:v>138.63277816957714</c:v>
                </c:pt>
                <c:pt idx="2">
                  <c:v>135.77913340745346</c:v>
                </c:pt>
                <c:pt idx="3">
                  <c:v>135.60575475026596</c:v>
                </c:pt>
                <c:pt idx="4">
                  <c:v>125.53480737485705</c:v>
                </c:pt>
                <c:pt idx="5">
                  <c:v>130.37613853477933</c:v>
                </c:pt>
                <c:pt idx="6">
                  <c:v>128.8596093842734</c:v>
                </c:pt>
                <c:pt idx="7">
                  <c:v>125.77384978945301</c:v>
                </c:pt>
                <c:pt idx="8">
                  <c:v>130.64712626431162</c:v>
                </c:pt>
                <c:pt idx="9">
                  <c:v>133.267931043083</c:v>
                </c:pt>
                <c:pt idx="10">
                  <c:v>132.91923018113656</c:v>
                </c:pt>
                <c:pt idx="11">
                  <c:v>136.7171098107145</c:v>
                </c:pt>
                <c:pt idx="12">
                  <c:v>143.57766135048979</c:v>
                </c:pt>
                <c:pt idx="13">
                  <c:v>132.79707311497168</c:v>
                </c:pt>
                <c:pt idx="14">
                  <c:v>132.62835081477616</c:v>
                </c:pt>
                <c:pt idx="15">
                  <c:v>132.52127574311328</c:v>
                </c:pt>
                <c:pt idx="16">
                  <c:v>129.64373567574958</c:v>
                </c:pt>
                <c:pt idx="17">
                  <c:v>137.34518850511182</c:v>
                </c:pt>
                <c:pt idx="18">
                  <c:v>136.98849528741167</c:v>
                </c:pt>
                <c:pt idx="19">
                  <c:v>137.40077557922558</c:v>
                </c:pt>
                <c:pt idx="20">
                  <c:v>136.5049377492486</c:v>
                </c:pt>
                <c:pt idx="21">
                  <c:v>147.19702567557493</c:v>
                </c:pt>
                <c:pt idx="22">
                  <c:v>141.24020325621595</c:v>
                </c:pt>
                <c:pt idx="23">
                  <c:v>137.90581669228484</c:v>
                </c:pt>
                <c:pt idx="24">
                  <c:v>139.94727964667089</c:v>
                </c:pt>
                <c:pt idx="25">
                  <c:v>132.86730564300248</c:v>
                </c:pt>
                <c:pt idx="26">
                  <c:v>133.52135472120185</c:v>
                </c:pt>
                <c:pt idx="27">
                  <c:v>134.98678685807954</c:v>
                </c:pt>
                <c:pt idx="28">
                  <c:v>141.12078204466354</c:v>
                </c:pt>
                <c:pt idx="29">
                  <c:v>145.35766090200727</c:v>
                </c:pt>
                <c:pt idx="30">
                  <c:v>136.35483312193247</c:v>
                </c:pt>
                <c:pt idx="31">
                  <c:v>140.17717632374865</c:v>
                </c:pt>
                <c:pt idx="32">
                  <c:v>143.38367539500115</c:v>
                </c:pt>
                <c:pt idx="33">
                  <c:v>140.39630807419323</c:v>
                </c:pt>
                <c:pt idx="34">
                  <c:v>139.62131020471304</c:v>
                </c:pt>
                <c:pt idx="35">
                  <c:v>148.98087694492725</c:v>
                </c:pt>
                <c:pt idx="36">
                  <c:v>137.47957280565677</c:v>
                </c:pt>
                <c:pt idx="37">
                  <c:v>139.24465307849673</c:v>
                </c:pt>
                <c:pt idx="38">
                  <c:v>138.31590805724312</c:v>
                </c:pt>
                <c:pt idx="39">
                  <c:v>138.14081328865612</c:v>
                </c:pt>
                <c:pt idx="40">
                  <c:v>134.5363555260513</c:v>
                </c:pt>
                <c:pt idx="41">
                  <c:v>134.19013598671577</c:v>
                </c:pt>
                <c:pt idx="42">
                  <c:v>133.55462057088482</c:v>
                </c:pt>
                <c:pt idx="43">
                  <c:v>147.06741135853184</c:v>
                </c:pt>
                <c:pt idx="44">
                  <c:v>138.20336920116929</c:v>
                </c:pt>
                <c:pt idx="45">
                  <c:v>132.03147428008123</c:v>
                </c:pt>
                <c:pt idx="46">
                  <c:v>129.66145476366847</c:v>
                </c:pt>
                <c:pt idx="47">
                  <c:v>135.66045277168618</c:v>
                </c:pt>
                <c:pt idx="48">
                  <c:v>131.54882852477184</c:v>
                </c:pt>
              </c:numCache>
            </c:numRef>
          </c:val>
          <c:smooth val="0"/>
          <c:extLst>
            <c:ext xmlns:c16="http://schemas.microsoft.com/office/drawing/2014/chart" uri="{C3380CC4-5D6E-409C-BE32-E72D297353CC}">
              <c16:uniqueId val="{00000000-B5ED-4474-88FD-19A934AD47EF}"/>
            </c:ext>
          </c:extLst>
        </c:ser>
        <c:dLbls>
          <c:showLegendKey val="0"/>
          <c:showVal val="0"/>
          <c:showCatName val="0"/>
          <c:showSerName val="0"/>
          <c:showPercent val="0"/>
          <c:showBubbleSize val="0"/>
        </c:dLbls>
        <c:marker val="1"/>
        <c:smooth val="0"/>
        <c:axId val="545016232"/>
        <c:axId val="545019368"/>
      </c:lineChart>
      <c:dateAx>
        <c:axId val="545016232"/>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545019368"/>
        <c:crosses val="autoZero"/>
        <c:auto val="0"/>
        <c:lblOffset val="100"/>
        <c:baseTimeUnit val="months"/>
        <c:majorUnit val="6"/>
        <c:majorTimeUnit val="months"/>
        <c:minorUnit val="1"/>
        <c:minorTimeUnit val="months"/>
      </c:dateAx>
      <c:valAx>
        <c:axId val="545019368"/>
        <c:scaling>
          <c:orientation val="minMax"/>
          <c:max val="150"/>
          <c:min val="120"/>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545016232"/>
        <c:crosses val="autoZero"/>
        <c:crossBetween val="midCat"/>
        <c:majorUnit val="5"/>
      </c:valAx>
      <c:spPr>
        <a:solidFill>
          <a:srgbClr val="FFFFFF"/>
        </a:solidFill>
        <a:ln w="12700">
          <a:solidFill>
            <a:srgbClr val="808080"/>
          </a:solidFill>
          <a:prstDash val="solid"/>
        </a:ln>
      </c:spPr>
    </c:plotArea>
    <c:legend>
      <c:legendPos val="r"/>
      <c:layout>
        <c:manualLayout>
          <c:xMode val="edge"/>
          <c:yMode val="edge"/>
          <c:x val="0.19730811426349484"/>
          <c:y val="0.90686717808342632"/>
          <c:w val="0.70526323098501575"/>
          <c:h val="7.84315050747411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32157091474677"/>
          <c:h val="0.73858628186498143"/>
        </c:manualLayout>
      </c:layout>
      <c:lineChart>
        <c:grouping val="standard"/>
        <c:varyColors val="0"/>
        <c:ser>
          <c:idx val="1"/>
          <c:order val="0"/>
          <c:tx>
            <c:strRef>
              <c:f>[1]RA_INDICES!$E$91</c:f>
              <c:strCache>
                <c:ptCount val="1"/>
                <c:pt idx="0">
                  <c:v>IJ AT</c:v>
                </c:pt>
              </c:strCache>
            </c:strRef>
          </c:tx>
          <c:spPr>
            <a:ln w="12700">
              <a:solidFill>
                <a:srgbClr val="FF00FF"/>
              </a:solidFill>
              <a:prstDash val="solid"/>
            </a:ln>
          </c:spPr>
          <c:marker>
            <c:symbol val="diamond"/>
            <c:size val="4"/>
            <c:spPr>
              <a:solidFill>
                <a:srgbClr val="FF00FF"/>
              </a:solidFill>
              <a:ln>
                <a:solidFill>
                  <a:srgbClr val="FF00FF"/>
                </a:solidFill>
                <a:prstDash val="solid"/>
              </a:ln>
            </c:spPr>
          </c:marker>
          <c:cat>
            <c:numRef>
              <c:f>[1]RA_INDICES!$BZ$3:$DV$3</c:f>
              <c:numCache>
                <c:formatCode>General</c:formatCode>
                <c:ptCount val="49"/>
                <c:pt idx="0">
                  <c:v>44743</c:v>
                </c:pt>
                <c:pt idx="1">
                  <c:v>44774</c:v>
                </c:pt>
                <c:pt idx="2">
                  <c:v>44805</c:v>
                </c:pt>
                <c:pt idx="3">
                  <c:v>44835</c:v>
                </c:pt>
                <c:pt idx="4">
                  <c:v>44866</c:v>
                </c:pt>
                <c:pt idx="5">
                  <c:v>44896</c:v>
                </c:pt>
                <c:pt idx="6">
                  <c:v>44927</c:v>
                </c:pt>
                <c:pt idx="7">
                  <c:v>44958</c:v>
                </c:pt>
                <c:pt idx="8">
                  <c:v>44986</c:v>
                </c:pt>
                <c:pt idx="9">
                  <c:v>45017</c:v>
                </c:pt>
                <c:pt idx="10">
                  <c:v>45047</c:v>
                </c:pt>
                <c:pt idx="11">
                  <c:v>45078</c:v>
                </c:pt>
                <c:pt idx="12">
                  <c:v>45108</c:v>
                </c:pt>
                <c:pt idx="13">
                  <c:v>45139</c:v>
                </c:pt>
                <c:pt idx="14">
                  <c:v>45170</c:v>
                </c:pt>
                <c:pt idx="15">
                  <c:v>45200</c:v>
                </c:pt>
                <c:pt idx="16">
                  <c:v>45231</c:v>
                </c:pt>
                <c:pt idx="17">
                  <c:v>45261</c:v>
                </c:pt>
                <c:pt idx="18">
                  <c:v>45292</c:v>
                </c:pt>
                <c:pt idx="19">
                  <c:v>45323</c:v>
                </c:pt>
                <c:pt idx="20">
                  <c:v>45352</c:v>
                </c:pt>
                <c:pt idx="21">
                  <c:v>45383</c:v>
                </c:pt>
                <c:pt idx="22">
                  <c:v>45413</c:v>
                </c:pt>
                <c:pt idx="23">
                  <c:v>45444</c:v>
                </c:pt>
                <c:pt idx="24">
                  <c:v>45474</c:v>
                </c:pt>
                <c:pt idx="25">
                  <c:v>45505</c:v>
                </c:pt>
                <c:pt idx="26">
                  <c:v>45536</c:v>
                </c:pt>
                <c:pt idx="27">
                  <c:v>45566</c:v>
                </c:pt>
                <c:pt idx="28">
                  <c:v>45597</c:v>
                </c:pt>
                <c:pt idx="29">
                  <c:v>45627</c:v>
                </c:pt>
                <c:pt idx="30">
                  <c:v>45658</c:v>
                </c:pt>
                <c:pt idx="31">
                  <c:v>45689</c:v>
                </c:pt>
                <c:pt idx="32">
                  <c:v>45717</c:v>
                </c:pt>
                <c:pt idx="33">
                  <c:v>45748</c:v>
                </c:pt>
                <c:pt idx="34">
                  <c:v>45778</c:v>
                </c:pt>
                <c:pt idx="35">
                  <c:v>45809</c:v>
                </c:pt>
                <c:pt idx="36">
                  <c:v>45839</c:v>
                </c:pt>
                <c:pt idx="37">
                  <c:v>45870</c:v>
                </c:pt>
                <c:pt idx="38">
                  <c:v>45901</c:v>
                </c:pt>
                <c:pt idx="39">
                  <c:v>45931</c:v>
                </c:pt>
                <c:pt idx="40">
                  <c:v>45962</c:v>
                </c:pt>
                <c:pt idx="41">
                  <c:v>45992</c:v>
                </c:pt>
                <c:pt idx="42">
                  <c:v>46023</c:v>
                </c:pt>
                <c:pt idx="43">
                  <c:v>46054</c:v>
                </c:pt>
                <c:pt idx="44">
                  <c:v>46082</c:v>
                </c:pt>
                <c:pt idx="45">
                  <c:v>46113</c:v>
                </c:pt>
                <c:pt idx="46">
                  <c:v>46143</c:v>
                </c:pt>
                <c:pt idx="47">
                  <c:v>46174</c:v>
                </c:pt>
                <c:pt idx="48">
                  <c:v>46204</c:v>
                </c:pt>
              </c:numCache>
            </c:numRef>
          </c:cat>
          <c:val>
            <c:numRef>
              <c:f>[1]RA_INDICES!$BZ$91:$DV$91</c:f>
              <c:numCache>
                <c:formatCode>General</c:formatCode>
                <c:ptCount val="49"/>
                <c:pt idx="0">
                  <c:v>123.08875081216524</c:v>
                </c:pt>
                <c:pt idx="1">
                  <c:v>130.21973085405017</c:v>
                </c:pt>
                <c:pt idx="2">
                  <c:v>128.31430409570962</c:v>
                </c:pt>
                <c:pt idx="3">
                  <c:v>129.10048406297361</c:v>
                </c:pt>
                <c:pt idx="4">
                  <c:v>119.45031787326576</c:v>
                </c:pt>
                <c:pt idx="5">
                  <c:v>121.68916035872603</c:v>
                </c:pt>
                <c:pt idx="6">
                  <c:v>121.84402546762298</c:v>
                </c:pt>
                <c:pt idx="7">
                  <c:v>118.66655993287945</c:v>
                </c:pt>
                <c:pt idx="8">
                  <c:v>123.38970472460471</c:v>
                </c:pt>
                <c:pt idx="9">
                  <c:v>125.91905435866413</c:v>
                </c:pt>
                <c:pt idx="10">
                  <c:v>126.14586296033248</c:v>
                </c:pt>
                <c:pt idx="11">
                  <c:v>129.6613497753923</c:v>
                </c:pt>
                <c:pt idx="12">
                  <c:v>134.22356878096986</c:v>
                </c:pt>
                <c:pt idx="13">
                  <c:v>125.56659384730912</c:v>
                </c:pt>
                <c:pt idx="14">
                  <c:v>125.5502611268812</c:v>
                </c:pt>
                <c:pt idx="15">
                  <c:v>126.3217805165944</c:v>
                </c:pt>
                <c:pt idx="16">
                  <c:v>122.01230036708488</c:v>
                </c:pt>
                <c:pt idx="17">
                  <c:v>129.63765348211135</c:v>
                </c:pt>
                <c:pt idx="18">
                  <c:v>128.39865151849716</c:v>
                </c:pt>
                <c:pt idx="19">
                  <c:v>128.8169813712814</c:v>
                </c:pt>
                <c:pt idx="20">
                  <c:v>128.58750693079713</c:v>
                </c:pt>
                <c:pt idx="21">
                  <c:v>137.81385721029977</c:v>
                </c:pt>
                <c:pt idx="22">
                  <c:v>133.38745249415825</c:v>
                </c:pt>
                <c:pt idx="23">
                  <c:v>129.42162526750286</c:v>
                </c:pt>
                <c:pt idx="24">
                  <c:v>131.9578656643242</c:v>
                </c:pt>
                <c:pt idx="25">
                  <c:v>125.47350772757898</c:v>
                </c:pt>
                <c:pt idx="26">
                  <c:v>126.55116345710577</c:v>
                </c:pt>
                <c:pt idx="27">
                  <c:v>127.40025246175783</c:v>
                </c:pt>
                <c:pt idx="28">
                  <c:v>131.84455488343576</c:v>
                </c:pt>
                <c:pt idx="29">
                  <c:v>137.41148232192873</c:v>
                </c:pt>
                <c:pt idx="30">
                  <c:v>129.48326800986516</c:v>
                </c:pt>
                <c:pt idx="31">
                  <c:v>132.55311674914205</c:v>
                </c:pt>
                <c:pt idx="32">
                  <c:v>135.46523318072835</c:v>
                </c:pt>
                <c:pt idx="33">
                  <c:v>131.93051833487434</c:v>
                </c:pt>
                <c:pt idx="34">
                  <c:v>131.20703009229342</c:v>
                </c:pt>
                <c:pt idx="35">
                  <c:v>138.88872215956223</c:v>
                </c:pt>
                <c:pt idx="36">
                  <c:v>129.44992632135163</c:v>
                </c:pt>
                <c:pt idx="37">
                  <c:v>129.5808072262692</c:v>
                </c:pt>
                <c:pt idx="38">
                  <c:v>130.03172746153848</c:v>
                </c:pt>
                <c:pt idx="39">
                  <c:v>129.913417099486</c:v>
                </c:pt>
                <c:pt idx="40">
                  <c:v>126.65050553235464</c:v>
                </c:pt>
                <c:pt idx="41">
                  <c:v>125.98939471538297</c:v>
                </c:pt>
                <c:pt idx="42">
                  <c:v>125.38035539235035</c:v>
                </c:pt>
                <c:pt idx="43">
                  <c:v>137.38880380408628</c:v>
                </c:pt>
                <c:pt idx="44">
                  <c:v>129.04179749535118</c:v>
                </c:pt>
                <c:pt idx="45">
                  <c:v>122.66395020962189</c:v>
                </c:pt>
                <c:pt idx="46">
                  <c:v>122.15280300225837</c:v>
                </c:pt>
                <c:pt idx="47">
                  <c:v>127.32179629934612</c:v>
                </c:pt>
                <c:pt idx="48">
                  <c:v>123.59100677508472</c:v>
                </c:pt>
              </c:numCache>
            </c:numRef>
          </c:val>
          <c:smooth val="0"/>
          <c:extLst>
            <c:ext xmlns:c16="http://schemas.microsoft.com/office/drawing/2014/chart" uri="{C3380CC4-5D6E-409C-BE32-E72D297353CC}">
              <c16:uniqueId val="{00000000-C19A-40E8-88CC-43A628CBC09D}"/>
            </c:ext>
          </c:extLst>
        </c:ser>
        <c:dLbls>
          <c:showLegendKey val="0"/>
          <c:showVal val="0"/>
          <c:showCatName val="0"/>
          <c:showSerName val="0"/>
          <c:showPercent val="0"/>
          <c:showBubbleSize val="0"/>
        </c:dLbls>
        <c:marker val="1"/>
        <c:smooth val="0"/>
        <c:axId val="545023288"/>
        <c:axId val="545024856"/>
      </c:lineChart>
      <c:dateAx>
        <c:axId val="545023288"/>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txPr>
          <a:bodyPr rot="0" vert="horz"/>
          <a:lstStyle/>
          <a:p>
            <a:pPr>
              <a:defRPr sz="700" b="0" i="0" u="none" strike="noStrike" baseline="0">
                <a:solidFill>
                  <a:srgbClr val="000000"/>
                </a:solidFill>
                <a:latin typeface="Arial"/>
                <a:ea typeface="Arial"/>
                <a:cs typeface="Arial"/>
              </a:defRPr>
            </a:pPr>
            <a:endParaRPr lang="fr-FR"/>
          </a:p>
        </c:txPr>
        <c:crossAx val="545024856"/>
        <c:crosses val="autoZero"/>
        <c:auto val="0"/>
        <c:lblOffset val="100"/>
        <c:baseTimeUnit val="months"/>
        <c:majorUnit val="6"/>
        <c:majorTimeUnit val="months"/>
        <c:minorUnit val="1"/>
        <c:minorTimeUnit val="months"/>
      </c:dateAx>
      <c:valAx>
        <c:axId val="545024856"/>
        <c:scaling>
          <c:orientation val="minMax"/>
          <c:max val="140"/>
          <c:min val="115"/>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545023288"/>
        <c:crossesAt val="41061"/>
        <c:crossBetween val="midCat"/>
        <c:majorUnit val="5"/>
      </c:valAx>
      <c:spPr>
        <a:solidFill>
          <a:srgbClr val="FFFFFF"/>
        </a:solidFill>
        <a:ln w="12700">
          <a:solidFill>
            <a:srgbClr val="808080"/>
          </a:solidFill>
          <a:prstDash val="solid"/>
        </a:ln>
      </c:spPr>
    </c:plotArea>
    <c:legend>
      <c:legendPos val="r"/>
      <c:layout>
        <c:manualLayout>
          <c:xMode val="edge"/>
          <c:yMode val="edge"/>
          <c:x val="0.1710525073254732"/>
          <c:y val="0.90196523717797072"/>
          <c:w val="0.70526323098501575"/>
          <c:h val="8.3333896567650112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578947368421055"/>
          <c:h val="0.74022011197098203"/>
        </c:manualLayout>
      </c:layout>
      <c:lineChart>
        <c:grouping val="standard"/>
        <c:varyColors val="0"/>
        <c:ser>
          <c:idx val="1"/>
          <c:order val="0"/>
          <c:tx>
            <c:strRef>
              <c:f>[1]NSA_INDICES!$E$108</c:f>
              <c:strCache>
                <c:ptCount val="1"/>
                <c:pt idx="0">
                  <c:v>Médicaments rétrocédés</c:v>
                </c:pt>
              </c:strCache>
            </c:strRef>
          </c:tx>
          <c:spPr>
            <a:ln w="12700">
              <a:solidFill>
                <a:srgbClr val="FF00FF"/>
              </a:solidFill>
              <a:prstDash val="solid"/>
            </a:ln>
          </c:spPr>
          <c:marker>
            <c:symbol val="diamond"/>
            <c:size val="4"/>
            <c:spPr>
              <a:solidFill>
                <a:srgbClr val="FF00FF"/>
              </a:solidFill>
              <a:ln>
                <a:solidFill>
                  <a:srgbClr val="FF00FF"/>
                </a:solidFill>
                <a:prstDash val="solid"/>
              </a:ln>
            </c:spPr>
          </c:marker>
          <c:cat>
            <c:numRef>
              <c:f>[1]NSA_INDICES!$BZ$3:$DV$3</c:f>
              <c:numCache>
                <c:formatCode>General</c:formatCode>
                <c:ptCount val="49"/>
                <c:pt idx="0">
                  <c:v>44743</c:v>
                </c:pt>
                <c:pt idx="1">
                  <c:v>44774</c:v>
                </c:pt>
                <c:pt idx="2">
                  <c:v>44805</c:v>
                </c:pt>
                <c:pt idx="3">
                  <c:v>44835</c:v>
                </c:pt>
                <c:pt idx="4">
                  <c:v>44866</c:v>
                </c:pt>
                <c:pt idx="5">
                  <c:v>44896</c:v>
                </c:pt>
                <c:pt idx="6">
                  <c:v>44927</c:v>
                </c:pt>
                <c:pt idx="7">
                  <c:v>44958</c:v>
                </c:pt>
                <c:pt idx="8">
                  <c:v>44986</c:v>
                </c:pt>
                <c:pt idx="9">
                  <c:v>45017</c:v>
                </c:pt>
                <c:pt idx="10">
                  <c:v>45047</c:v>
                </c:pt>
                <c:pt idx="11">
                  <c:v>45078</c:v>
                </c:pt>
                <c:pt idx="12">
                  <c:v>45108</c:v>
                </c:pt>
                <c:pt idx="13">
                  <c:v>45139</c:v>
                </c:pt>
                <c:pt idx="14">
                  <c:v>45170</c:v>
                </c:pt>
                <c:pt idx="15">
                  <c:v>45200</c:v>
                </c:pt>
                <c:pt idx="16">
                  <c:v>45231</c:v>
                </c:pt>
                <c:pt idx="17">
                  <c:v>45261</c:v>
                </c:pt>
                <c:pt idx="18">
                  <c:v>45292</c:v>
                </c:pt>
                <c:pt idx="19">
                  <c:v>45323</c:v>
                </c:pt>
                <c:pt idx="20">
                  <c:v>45352</c:v>
                </c:pt>
                <c:pt idx="21">
                  <c:v>45383</c:v>
                </c:pt>
                <c:pt idx="22">
                  <c:v>45413</c:v>
                </c:pt>
                <c:pt idx="23">
                  <c:v>45444</c:v>
                </c:pt>
                <c:pt idx="24">
                  <c:v>45474</c:v>
                </c:pt>
                <c:pt idx="25">
                  <c:v>45505</c:v>
                </c:pt>
                <c:pt idx="26">
                  <c:v>45536</c:v>
                </c:pt>
                <c:pt idx="27">
                  <c:v>45566</c:v>
                </c:pt>
                <c:pt idx="28">
                  <c:v>45597</c:v>
                </c:pt>
                <c:pt idx="29">
                  <c:v>45627</c:v>
                </c:pt>
                <c:pt idx="30">
                  <c:v>45658</c:v>
                </c:pt>
                <c:pt idx="31">
                  <c:v>45689</c:v>
                </c:pt>
                <c:pt idx="32">
                  <c:v>45717</c:v>
                </c:pt>
                <c:pt idx="33">
                  <c:v>45748</c:v>
                </c:pt>
                <c:pt idx="34">
                  <c:v>45778</c:v>
                </c:pt>
                <c:pt idx="35">
                  <c:v>45809</c:v>
                </c:pt>
                <c:pt idx="36">
                  <c:v>45839</c:v>
                </c:pt>
                <c:pt idx="37">
                  <c:v>45870</c:v>
                </c:pt>
                <c:pt idx="38">
                  <c:v>45901</c:v>
                </c:pt>
                <c:pt idx="39">
                  <c:v>45931</c:v>
                </c:pt>
                <c:pt idx="40">
                  <c:v>45962</c:v>
                </c:pt>
                <c:pt idx="41">
                  <c:v>45992</c:v>
                </c:pt>
                <c:pt idx="42">
                  <c:v>46023</c:v>
                </c:pt>
                <c:pt idx="43">
                  <c:v>46054</c:v>
                </c:pt>
                <c:pt idx="44">
                  <c:v>46082</c:v>
                </c:pt>
                <c:pt idx="45">
                  <c:v>46113</c:v>
                </c:pt>
                <c:pt idx="46">
                  <c:v>46143</c:v>
                </c:pt>
                <c:pt idx="47">
                  <c:v>46174</c:v>
                </c:pt>
                <c:pt idx="48">
                  <c:v>46204</c:v>
                </c:pt>
              </c:numCache>
            </c:numRef>
          </c:cat>
          <c:val>
            <c:numRef>
              <c:f>[1]NSA_INDICES!$BZ$108:$DV$108</c:f>
              <c:numCache>
                <c:formatCode>General</c:formatCode>
                <c:ptCount val="49"/>
                <c:pt idx="0">
                  <c:v>75.931340985667561</c:v>
                </c:pt>
                <c:pt idx="1">
                  <c:v>76.543521799716487</c:v>
                </c:pt>
                <c:pt idx="2">
                  <c:v>74.44890892493332</c:v>
                </c:pt>
                <c:pt idx="3">
                  <c:v>74.270783851685778</c:v>
                </c:pt>
                <c:pt idx="4">
                  <c:v>82.189181365804714</c:v>
                </c:pt>
                <c:pt idx="5">
                  <c:v>75.438174919445473</c:v>
                </c:pt>
                <c:pt idx="6">
                  <c:v>79.541698091703736</c:v>
                </c:pt>
                <c:pt idx="7">
                  <c:v>75.294552462558528</c:v>
                </c:pt>
                <c:pt idx="8">
                  <c:v>72.94463638101621</c:v>
                </c:pt>
                <c:pt idx="9">
                  <c:v>61.157185785479271</c:v>
                </c:pt>
                <c:pt idx="10">
                  <c:v>68.379774699769001</c:v>
                </c:pt>
                <c:pt idx="11">
                  <c:v>68.836421982885952</c:v>
                </c:pt>
                <c:pt idx="12">
                  <c:v>71.007062894985367</c:v>
                </c:pt>
                <c:pt idx="13">
                  <c:v>72.829094068347217</c:v>
                </c:pt>
                <c:pt idx="14">
                  <c:v>73.172249222567459</c:v>
                </c:pt>
                <c:pt idx="15">
                  <c:v>68.150762000513907</c:v>
                </c:pt>
                <c:pt idx="16">
                  <c:v>71.252814289147253</c:v>
                </c:pt>
                <c:pt idx="17">
                  <c:v>62.411643823845843</c:v>
                </c:pt>
                <c:pt idx="18">
                  <c:v>63.017616857552319</c:v>
                </c:pt>
                <c:pt idx="19">
                  <c:v>65.574937406735202</c:v>
                </c:pt>
                <c:pt idx="20">
                  <c:v>57.134927150064975</c:v>
                </c:pt>
                <c:pt idx="21">
                  <c:v>61.255724091648169</c:v>
                </c:pt>
                <c:pt idx="22">
                  <c:v>64.415378921333001</c:v>
                </c:pt>
                <c:pt idx="23">
                  <c:v>63.043712775976992</c:v>
                </c:pt>
                <c:pt idx="24">
                  <c:v>63.146077502379207</c:v>
                </c:pt>
                <c:pt idx="25">
                  <c:v>57.28642702511312</c:v>
                </c:pt>
                <c:pt idx="26">
                  <c:v>58.65778096357095</c:v>
                </c:pt>
                <c:pt idx="27">
                  <c:v>54.961892426060942</c:v>
                </c:pt>
                <c:pt idx="28">
                  <c:v>58.437179382894819</c:v>
                </c:pt>
                <c:pt idx="29">
                  <c:v>56.292081261184777</c:v>
                </c:pt>
                <c:pt idx="30">
                  <c:v>58.910511089270557</c:v>
                </c:pt>
                <c:pt idx="31">
                  <c:v>48.829830701173002</c:v>
                </c:pt>
                <c:pt idx="32">
                  <c:v>58.428933666008476</c:v>
                </c:pt>
                <c:pt idx="33">
                  <c:v>35.054106711173681</c:v>
                </c:pt>
                <c:pt idx="34">
                  <c:v>92.989374909805605</c:v>
                </c:pt>
                <c:pt idx="35">
                  <c:v>53.526439241098359</c:v>
                </c:pt>
                <c:pt idx="36">
                  <c:v>59.302571552369656</c:v>
                </c:pt>
                <c:pt idx="37">
                  <c:v>70.954796681802293</c:v>
                </c:pt>
                <c:pt idx="38">
                  <c:v>63.775154435648176</c:v>
                </c:pt>
                <c:pt idx="39">
                  <c:v>62.049067466276611</c:v>
                </c:pt>
                <c:pt idx="40">
                  <c:v>52.262216206321931</c:v>
                </c:pt>
                <c:pt idx="41">
                  <c:v>61.799449028146569</c:v>
                </c:pt>
                <c:pt idx="42">
                  <c:v>54.947421498954796</c:v>
                </c:pt>
                <c:pt idx="43">
                  <c:v>51.609095843194112</c:v>
                </c:pt>
                <c:pt idx="44">
                  <c:v>62.368090067280946</c:v>
                </c:pt>
                <c:pt idx="45">
                  <c:v>65.558551046718577</c:v>
                </c:pt>
                <c:pt idx="46">
                  <c:v>59.414481918159332</c:v>
                </c:pt>
                <c:pt idx="47">
                  <c:v>59.951840574542594</c:v>
                </c:pt>
                <c:pt idx="48">
                  <c:v>46.952167828758988</c:v>
                </c:pt>
              </c:numCache>
            </c:numRef>
          </c:val>
          <c:smooth val="0"/>
          <c:extLst>
            <c:ext xmlns:c16="http://schemas.microsoft.com/office/drawing/2014/chart" uri="{C3380CC4-5D6E-409C-BE32-E72D297353CC}">
              <c16:uniqueId val="{00000000-46CF-47B0-92D2-B11799C45010}"/>
            </c:ext>
          </c:extLst>
        </c:ser>
        <c:dLbls>
          <c:showLegendKey val="0"/>
          <c:showVal val="0"/>
          <c:showCatName val="0"/>
          <c:showSerName val="0"/>
          <c:showPercent val="0"/>
          <c:showBubbleSize val="0"/>
        </c:dLbls>
        <c:marker val="1"/>
        <c:smooth val="0"/>
        <c:axId val="545013488"/>
        <c:axId val="545016624"/>
      </c:lineChart>
      <c:dateAx>
        <c:axId val="545013488"/>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txPr>
          <a:bodyPr rot="0" vert="horz"/>
          <a:lstStyle/>
          <a:p>
            <a:pPr>
              <a:defRPr sz="700" b="0" i="0" u="none" strike="noStrike" baseline="0">
                <a:solidFill>
                  <a:srgbClr val="000000"/>
                </a:solidFill>
                <a:latin typeface="Arial"/>
                <a:ea typeface="Arial"/>
                <a:cs typeface="Arial"/>
              </a:defRPr>
            </a:pPr>
            <a:endParaRPr lang="fr-FR"/>
          </a:p>
        </c:txPr>
        <c:crossAx val="545016624"/>
        <c:crosses val="autoZero"/>
        <c:auto val="0"/>
        <c:lblOffset val="100"/>
        <c:baseTimeUnit val="months"/>
        <c:majorUnit val="6"/>
        <c:majorTimeUnit val="months"/>
        <c:minorUnit val="1"/>
        <c:minorTimeUnit val="months"/>
      </c:dateAx>
      <c:valAx>
        <c:axId val="545016624"/>
        <c:scaling>
          <c:orientation val="minMax"/>
          <c:max val="95"/>
          <c:min val="35"/>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545013488"/>
        <c:crosses val="autoZero"/>
        <c:crossBetween val="midCat"/>
        <c:majorUnit val="5"/>
      </c:valAx>
      <c:spPr>
        <a:solidFill>
          <a:srgbClr val="FFFFFF"/>
        </a:solidFill>
        <a:ln w="12700">
          <a:solidFill>
            <a:srgbClr val="808080"/>
          </a:solidFill>
          <a:prstDash val="solid"/>
        </a:ln>
      </c:spPr>
    </c:plotArea>
    <c:legend>
      <c:legendPos val="r"/>
      <c:layout>
        <c:manualLayout>
          <c:xMode val="edge"/>
          <c:yMode val="edge"/>
          <c:x val="0.15789470760599369"/>
          <c:y val="0.90686717808342632"/>
          <c:w val="0.70263161549250785"/>
          <c:h val="7.84315050747411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userShapes r:id="rId1"/>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578947368421055"/>
          <c:h val="0.74096808714361351"/>
        </c:manualLayout>
      </c:layout>
      <c:lineChart>
        <c:grouping val="standard"/>
        <c:varyColors val="0"/>
        <c:ser>
          <c:idx val="1"/>
          <c:order val="0"/>
          <c:tx>
            <c:strRef>
              <c:f>[1]SA_INDICES!$E$108</c:f>
              <c:strCache>
                <c:ptCount val="1"/>
                <c:pt idx="0">
                  <c:v>Médicaments rétrocédés</c:v>
                </c:pt>
              </c:strCache>
            </c:strRef>
          </c:tx>
          <c:spPr>
            <a:ln w="12700">
              <a:solidFill>
                <a:srgbClr val="FF00FF"/>
              </a:solidFill>
              <a:prstDash val="solid"/>
            </a:ln>
          </c:spPr>
          <c:marker>
            <c:symbol val="diamond"/>
            <c:size val="4"/>
            <c:spPr>
              <a:solidFill>
                <a:srgbClr val="FF00FF"/>
              </a:solidFill>
              <a:ln>
                <a:solidFill>
                  <a:srgbClr val="FF00FF"/>
                </a:solidFill>
                <a:prstDash val="solid"/>
              </a:ln>
            </c:spPr>
          </c:marker>
          <c:cat>
            <c:numRef>
              <c:f>[1]SA_INDICES!$BZ$3:$DV$3</c:f>
              <c:numCache>
                <c:formatCode>General</c:formatCode>
                <c:ptCount val="49"/>
                <c:pt idx="0">
                  <c:v>44743</c:v>
                </c:pt>
                <c:pt idx="1">
                  <c:v>44774</c:v>
                </c:pt>
                <c:pt idx="2">
                  <c:v>44805</c:v>
                </c:pt>
                <c:pt idx="3">
                  <c:v>44835</c:v>
                </c:pt>
                <c:pt idx="4">
                  <c:v>44866</c:v>
                </c:pt>
                <c:pt idx="5">
                  <c:v>44896</c:v>
                </c:pt>
                <c:pt idx="6">
                  <c:v>44927</c:v>
                </c:pt>
                <c:pt idx="7">
                  <c:v>44958</c:v>
                </c:pt>
                <c:pt idx="8">
                  <c:v>44986</c:v>
                </c:pt>
                <c:pt idx="9">
                  <c:v>45017</c:v>
                </c:pt>
                <c:pt idx="10">
                  <c:v>45047</c:v>
                </c:pt>
                <c:pt idx="11">
                  <c:v>45078</c:v>
                </c:pt>
                <c:pt idx="12">
                  <c:v>45108</c:v>
                </c:pt>
                <c:pt idx="13">
                  <c:v>45139</c:v>
                </c:pt>
                <c:pt idx="14">
                  <c:v>45170</c:v>
                </c:pt>
                <c:pt idx="15">
                  <c:v>45200</c:v>
                </c:pt>
                <c:pt idx="16">
                  <c:v>45231</c:v>
                </c:pt>
                <c:pt idx="17">
                  <c:v>45261</c:v>
                </c:pt>
                <c:pt idx="18">
                  <c:v>45292</c:v>
                </c:pt>
                <c:pt idx="19">
                  <c:v>45323</c:v>
                </c:pt>
                <c:pt idx="20">
                  <c:v>45352</c:v>
                </c:pt>
                <c:pt idx="21">
                  <c:v>45383</c:v>
                </c:pt>
                <c:pt idx="22">
                  <c:v>45413</c:v>
                </c:pt>
                <c:pt idx="23">
                  <c:v>45444</c:v>
                </c:pt>
                <c:pt idx="24">
                  <c:v>45474</c:v>
                </c:pt>
                <c:pt idx="25">
                  <c:v>45505</c:v>
                </c:pt>
                <c:pt idx="26">
                  <c:v>45536</c:v>
                </c:pt>
                <c:pt idx="27">
                  <c:v>45566</c:v>
                </c:pt>
                <c:pt idx="28">
                  <c:v>45597</c:v>
                </c:pt>
                <c:pt idx="29">
                  <c:v>45627</c:v>
                </c:pt>
                <c:pt idx="30">
                  <c:v>45658</c:v>
                </c:pt>
                <c:pt idx="31">
                  <c:v>45689</c:v>
                </c:pt>
                <c:pt idx="32">
                  <c:v>45717</c:v>
                </c:pt>
                <c:pt idx="33">
                  <c:v>45748</c:v>
                </c:pt>
                <c:pt idx="34">
                  <c:v>45778</c:v>
                </c:pt>
                <c:pt idx="35">
                  <c:v>45809</c:v>
                </c:pt>
                <c:pt idx="36">
                  <c:v>45839</c:v>
                </c:pt>
                <c:pt idx="37">
                  <c:v>45870</c:v>
                </c:pt>
                <c:pt idx="38">
                  <c:v>45901</c:v>
                </c:pt>
                <c:pt idx="39">
                  <c:v>45931</c:v>
                </c:pt>
                <c:pt idx="40">
                  <c:v>45962</c:v>
                </c:pt>
                <c:pt idx="41">
                  <c:v>45992</c:v>
                </c:pt>
                <c:pt idx="42">
                  <c:v>46023</c:v>
                </c:pt>
                <c:pt idx="43">
                  <c:v>46054</c:v>
                </c:pt>
                <c:pt idx="44">
                  <c:v>46082</c:v>
                </c:pt>
                <c:pt idx="45">
                  <c:v>46113</c:v>
                </c:pt>
                <c:pt idx="46">
                  <c:v>46143</c:v>
                </c:pt>
                <c:pt idx="47">
                  <c:v>46174</c:v>
                </c:pt>
                <c:pt idx="48">
                  <c:v>46204</c:v>
                </c:pt>
              </c:numCache>
            </c:numRef>
          </c:cat>
          <c:val>
            <c:numRef>
              <c:f>[1]SA_INDICES!$BZ$108:$DV$108</c:f>
              <c:numCache>
                <c:formatCode>General</c:formatCode>
                <c:ptCount val="49"/>
                <c:pt idx="0">
                  <c:v>90.352257446532221</c:v>
                </c:pt>
                <c:pt idx="1">
                  <c:v>85.382461390972239</c:v>
                </c:pt>
                <c:pt idx="2">
                  <c:v>90.299249590318666</c:v>
                </c:pt>
                <c:pt idx="3">
                  <c:v>93.412909729772878</c:v>
                </c:pt>
                <c:pt idx="4">
                  <c:v>94.856395859745419</c:v>
                </c:pt>
                <c:pt idx="5">
                  <c:v>81.644012288479814</c:v>
                </c:pt>
                <c:pt idx="6">
                  <c:v>87.19069169160683</c:v>
                </c:pt>
                <c:pt idx="7">
                  <c:v>91.589931472086235</c:v>
                </c:pt>
                <c:pt idx="8">
                  <c:v>89.914853616609562</c:v>
                </c:pt>
                <c:pt idx="9">
                  <c:v>84.917638175637833</c:v>
                </c:pt>
                <c:pt idx="10">
                  <c:v>84.168201843981819</c:v>
                </c:pt>
                <c:pt idx="11">
                  <c:v>91.612941816478823</c:v>
                </c:pt>
                <c:pt idx="12">
                  <c:v>91.406318550437476</c:v>
                </c:pt>
                <c:pt idx="13">
                  <c:v>92.31395121207818</c:v>
                </c:pt>
                <c:pt idx="14">
                  <c:v>90.979467940476951</c:v>
                </c:pt>
                <c:pt idx="15">
                  <c:v>76.929727287244958</c:v>
                </c:pt>
                <c:pt idx="16">
                  <c:v>89.081250089994185</c:v>
                </c:pt>
                <c:pt idx="17">
                  <c:v>93.84087175993416</c:v>
                </c:pt>
                <c:pt idx="18">
                  <c:v>87.358997531693078</c:v>
                </c:pt>
                <c:pt idx="19">
                  <c:v>104.73362120436762</c:v>
                </c:pt>
                <c:pt idx="20">
                  <c:v>84.145848027016697</c:v>
                </c:pt>
                <c:pt idx="21">
                  <c:v>92.961248990081586</c:v>
                </c:pt>
                <c:pt idx="22">
                  <c:v>97.363058837146653</c:v>
                </c:pt>
                <c:pt idx="23">
                  <c:v>90.6110818557258</c:v>
                </c:pt>
                <c:pt idx="24">
                  <c:v>89.016918851372623</c:v>
                </c:pt>
                <c:pt idx="25">
                  <c:v>91.085195409687131</c:v>
                </c:pt>
                <c:pt idx="26">
                  <c:v>89.630839749816033</c:v>
                </c:pt>
                <c:pt idx="27">
                  <c:v>86.695458459946309</c:v>
                </c:pt>
                <c:pt idx="28">
                  <c:v>86.737330330151835</c:v>
                </c:pt>
                <c:pt idx="29">
                  <c:v>87.497777640338185</c:v>
                </c:pt>
                <c:pt idx="30">
                  <c:v>87.42711635441627</c:v>
                </c:pt>
                <c:pt idx="31">
                  <c:v>79.079325582021781</c:v>
                </c:pt>
                <c:pt idx="32">
                  <c:v>90.543674004851809</c:v>
                </c:pt>
                <c:pt idx="33">
                  <c:v>66.498762068718662</c:v>
                </c:pt>
                <c:pt idx="34">
                  <c:v>160.42309960878885</c:v>
                </c:pt>
                <c:pt idx="35">
                  <c:v>84.502712555625408</c:v>
                </c:pt>
                <c:pt idx="36">
                  <c:v>92.808296504410464</c:v>
                </c:pt>
                <c:pt idx="37">
                  <c:v>103.72013137735989</c:v>
                </c:pt>
                <c:pt idx="38">
                  <c:v>96.762570852719676</c:v>
                </c:pt>
                <c:pt idx="39">
                  <c:v>94.264495858613245</c:v>
                </c:pt>
                <c:pt idx="40">
                  <c:v>89.126757199454914</c:v>
                </c:pt>
                <c:pt idx="41">
                  <c:v>92.094882679320762</c:v>
                </c:pt>
                <c:pt idx="42">
                  <c:v>96.608710705962466</c:v>
                </c:pt>
                <c:pt idx="43">
                  <c:v>98.68637424244308</c:v>
                </c:pt>
                <c:pt idx="44">
                  <c:v>101.34224806303716</c:v>
                </c:pt>
                <c:pt idx="45">
                  <c:v>118.92200330801501</c:v>
                </c:pt>
                <c:pt idx="46">
                  <c:v>97.006055483724822</c:v>
                </c:pt>
                <c:pt idx="47">
                  <c:v>108.36703737068108</c:v>
                </c:pt>
                <c:pt idx="48">
                  <c:v>89.822679262858671</c:v>
                </c:pt>
              </c:numCache>
            </c:numRef>
          </c:val>
          <c:smooth val="0"/>
          <c:extLst>
            <c:ext xmlns:c16="http://schemas.microsoft.com/office/drawing/2014/chart" uri="{C3380CC4-5D6E-409C-BE32-E72D297353CC}">
              <c16:uniqueId val="{00000000-E9B3-4A62-8C3A-C5EBC12E5A77}"/>
            </c:ext>
          </c:extLst>
        </c:ser>
        <c:dLbls>
          <c:showLegendKey val="0"/>
          <c:showVal val="0"/>
          <c:showCatName val="0"/>
          <c:showSerName val="0"/>
          <c:showPercent val="0"/>
          <c:showBubbleSize val="0"/>
        </c:dLbls>
        <c:marker val="1"/>
        <c:smooth val="0"/>
        <c:axId val="545015056"/>
        <c:axId val="545018976"/>
      </c:lineChart>
      <c:dateAx>
        <c:axId val="545015056"/>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545018976"/>
        <c:crosses val="autoZero"/>
        <c:auto val="0"/>
        <c:lblOffset val="100"/>
        <c:baseTimeUnit val="months"/>
        <c:majorUnit val="6"/>
        <c:majorTimeUnit val="months"/>
        <c:minorUnit val="1"/>
        <c:minorTimeUnit val="months"/>
      </c:dateAx>
      <c:valAx>
        <c:axId val="545018976"/>
        <c:scaling>
          <c:orientation val="minMax"/>
          <c:max val="165"/>
          <c:min val="65"/>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545015056"/>
        <c:crosses val="autoZero"/>
        <c:crossBetween val="midCat"/>
        <c:majorUnit val="5"/>
      </c:valAx>
      <c:spPr>
        <a:solidFill>
          <a:srgbClr val="FFFFFF"/>
        </a:solidFill>
        <a:ln w="12700">
          <a:solidFill>
            <a:srgbClr val="808080"/>
          </a:solidFill>
          <a:prstDash val="solid"/>
        </a:ln>
      </c:spPr>
    </c:plotArea>
    <c:legend>
      <c:legendPos val="r"/>
      <c:layout>
        <c:manualLayout>
          <c:xMode val="edge"/>
          <c:yMode val="edge"/>
          <c:x val="0.19730811426349484"/>
          <c:y val="0.90686717808342632"/>
          <c:w val="0.70526323098501575"/>
          <c:h val="7.84315050747411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32157091474677"/>
          <c:h val="0.73858628186498143"/>
        </c:manualLayout>
      </c:layout>
      <c:lineChart>
        <c:grouping val="standard"/>
        <c:varyColors val="0"/>
        <c:ser>
          <c:idx val="1"/>
          <c:order val="0"/>
          <c:tx>
            <c:strRef>
              <c:f>[1]RA_INDICES!$E$108</c:f>
              <c:strCache>
                <c:ptCount val="1"/>
                <c:pt idx="0">
                  <c:v>Médicaments rétrocédés</c:v>
                </c:pt>
              </c:strCache>
            </c:strRef>
          </c:tx>
          <c:spPr>
            <a:ln w="12700">
              <a:solidFill>
                <a:srgbClr val="FF00FF"/>
              </a:solidFill>
              <a:prstDash val="solid"/>
            </a:ln>
          </c:spPr>
          <c:marker>
            <c:symbol val="diamond"/>
            <c:size val="4"/>
            <c:spPr>
              <a:solidFill>
                <a:srgbClr val="FF00FF"/>
              </a:solidFill>
              <a:ln>
                <a:solidFill>
                  <a:srgbClr val="FF00FF"/>
                </a:solidFill>
                <a:prstDash val="solid"/>
              </a:ln>
            </c:spPr>
          </c:marker>
          <c:cat>
            <c:numRef>
              <c:f>[1]RA_INDICES!$BZ$3:$DV$3</c:f>
              <c:numCache>
                <c:formatCode>General</c:formatCode>
                <c:ptCount val="49"/>
                <c:pt idx="0">
                  <c:v>44743</c:v>
                </c:pt>
                <c:pt idx="1">
                  <c:v>44774</c:v>
                </c:pt>
                <c:pt idx="2">
                  <c:v>44805</c:v>
                </c:pt>
                <c:pt idx="3">
                  <c:v>44835</c:v>
                </c:pt>
                <c:pt idx="4">
                  <c:v>44866</c:v>
                </c:pt>
                <c:pt idx="5">
                  <c:v>44896</c:v>
                </c:pt>
                <c:pt idx="6">
                  <c:v>44927</c:v>
                </c:pt>
                <c:pt idx="7">
                  <c:v>44958</c:v>
                </c:pt>
                <c:pt idx="8">
                  <c:v>44986</c:v>
                </c:pt>
                <c:pt idx="9">
                  <c:v>45017</c:v>
                </c:pt>
                <c:pt idx="10">
                  <c:v>45047</c:v>
                </c:pt>
                <c:pt idx="11">
                  <c:v>45078</c:v>
                </c:pt>
                <c:pt idx="12">
                  <c:v>45108</c:v>
                </c:pt>
                <c:pt idx="13">
                  <c:v>45139</c:v>
                </c:pt>
                <c:pt idx="14">
                  <c:v>45170</c:v>
                </c:pt>
                <c:pt idx="15">
                  <c:v>45200</c:v>
                </c:pt>
                <c:pt idx="16">
                  <c:v>45231</c:v>
                </c:pt>
                <c:pt idx="17">
                  <c:v>45261</c:v>
                </c:pt>
                <c:pt idx="18">
                  <c:v>45292</c:v>
                </c:pt>
                <c:pt idx="19">
                  <c:v>45323</c:v>
                </c:pt>
                <c:pt idx="20">
                  <c:v>45352</c:v>
                </c:pt>
                <c:pt idx="21">
                  <c:v>45383</c:v>
                </c:pt>
                <c:pt idx="22">
                  <c:v>45413</c:v>
                </c:pt>
                <c:pt idx="23">
                  <c:v>45444</c:v>
                </c:pt>
                <c:pt idx="24">
                  <c:v>45474</c:v>
                </c:pt>
                <c:pt idx="25">
                  <c:v>45505</c:v>
                </c:pt>
                <c:pt idx="26">
                  <c:v>45536</c:v>
                </c:pt>
                <c:pt idx="27">
                  <c:v>45566</c:v>
                </c:pt>
                <c:pt idx="28">
                  <c:v>45597</c:v>
                </c:pt>
                <c:pt idx="29">
                  <c:v>45627</c:v>
                </c:pt>
                <c:pt idx="30">
                  <c:v>45658</c:v>
                </c:pt>
                <c:pt idx="31">
                  <c:v>45689</c:v>
                </c:pt>
                <c:pt idx="32">
                  <c:v>45717</c:v>
                </c:pt>
                <c:pt idx="33">
                  <c:v>45748</c:v>
                </c:pt>
                <c:pt idx="34">
                  <c:v>45778</c:v>
                </c:pt>
                <c:pt idx="35">
                  <c:v>45809</c:v>
                </c:pt>
                <c:pt idx="36">
                  <c:v>45839</c:v>
                </c:pt>
                <c:pt idx="37">
                  <c:v>45870</c:v>
                </c:pt>
                <c:pt idx="38">
                  <c:v>45901</c:v>
                </c:pt>
                <c:pt idx="39">
                  <c:v>45931</c:v>
                </c:pt>
                <c:pt idx="40">
                  <c:v>45962</c:v>
                </c:pt>
                <c:pt idx="41">
                  <c:v>45992</c:v>
                </c:pt>
                <c:pt idx="42">
                  <c:v>46023</c:v>
                </c:pt>
                <c:pt idx="43">
                  <c:v>46054</c:v>
                </c:pt>
                <c:pt idx="44">
                  <c:v>46082</c:v>
                </c:pt>
                <c:pt idx="45">
                  <c:v>46113</c:v>
                </c:pt>
                <c:pt idx="46">
                  <c:v>46143</c:v>
                </c:pt>
                <c:pt idx="47">
                  <c:v>46174</c:v>
                </c:pt>
                <c:pt idx="48">
                  <c:v>46204</c:v>
                </c:pt>
              </c:numCache>
            </c:numRef>
          </c:cat>
          <c:val>
            <c:numRef>
              <c:f>[1]RA_INDICES!$BZ$108:$DV$108</c:f>
              <c:numCache>
                <c:formatCode>General</c:formatCode>
                <c:ptCount val="49"/>
                <c:pt idx="0">
                  <c:v>83.36808890011929</c:v>
                </c:pt>
                <c:pt idx="1">
                  <c:v>81.101690190027981</c:v>
                </c:pt>
                <c:pt idx="2">
                  <c:v>82.622799135485607</c:v>
                </c:pt>
                <c:pt idx="3">
                  <c:v>84.142220600408265</c:v>
                </c:pt>
                <c:pt idx="4">
                  <c:v>88.721559611346379</c:v>
                </c:pt>
                <c:pt idx="5">
                  <c:v>78.638474167890436</c:v>
                </c:pt>
                <c:pt idx="6">
                  <c:v>83.486221129203074</c:v>
                </c:pt>
                <c:pt idx="7">
                  <c:v>83.697945283893787</c:v>
                </c:pt>
                <c:pt idx="8">
                  <c:v>81.696037720666197</c:v>
                </c:pt>
                <c:pt idx="9">
                  <c:v>73.410255501157124</c:v>
                </c:pt>
                <c:pt idx="10">
                  <c:v>76.521736617087925</c:v>
                </c:pt>
                <c:pt idx="11">
                  <c:v>80.582085778291088</c:v>
                </c:pt>
                <c:pt idx="12">
                  <c:v>81.5267911219496</c:v>
                </c:pt>
                <c:pt idx="13">
                  <c:v>82.877274509602088</c:v>
                </c:pt>
                <c:pt idx="14">
                  <c:v>82.355285336948967</c:v>
                </c:pt>
                <c:pt idx="15">
                  <c:v>72.67800213565485</c:v>
                </c:pt>
                <c:pt idx="16">
                  <c:v>80.446791878553185</c:v>
                </c:pt>
                <c:pt idx="17">
                  <c:v>78.619437963755729</c:v>
                </c:pt>
                <c:pt idx="18">
                  <c:v>75.570266507423298</c:v>
                </c:pt>
                <c:pt idx="19">
                  <c:v>85.768748310155146</c:v>
                </c:pt>
                <c:pt idx="20">
                  <c:v>71.064236708456733</c:v>
                </c:pt>
                <c:pt idx="21">
                  <c:v>77.606002300726999</c:v>
                </c:pt>
                <c:pt idx="22">
                  <c:v>81.406226248192752</c:v>
                </c:pt>
                <c:pt idx="23">
                  <c:v>77.259978092200214</c:v>
                </c:pt>
                <c:pt idx="24">
                  <c:v>76.487457432660165</c:v>
                </c:pt>
                <c:pt idx="25">
                  <c:v>74.716173669657977</c:v>
                </c:pt>
                <c:pt idx="26">
                  <c:v>74.630332427820107</c:v>
                </c:pt>
                <c:pt idx="27">
                  <c:v>71.326631217874379</c:v>
                </c:pt>
                <c:pt idx="28">
                  <c:v>73.031334276367062</c:v>
                </c:pt>
                <c:pt idx="29">
                  <c:v>72.384602017162308</c:v>
                </c:pt>
                <c:pt idx="30">
                  <c:v>73.616289692754648</c:v>
                </c:pt>
                <c:pt idx="31">
                  <c:v>64.429246215357452</c:v>
                </c:pt>
                <c:pt idx="32">
                  <c:v>74.990240909288318</c:v>
                </c:pt>
                <c:pt idx="33">
                  <c:v>51.269856645339409</c:v>
                </c:pt>
                <c:pt idx="34">
                  <c:v>127.76439166271494</c:v>
                </c:pt>
                <c:pt idx="35">
                  <c:v>69.500648411122441</c:v>
                </c:pt>
                <c:pt idx="36">
                  <c:v>76.581198110916546</c:v>
                </c:pt>
                <c:pt idx="37">
                  <c:v>87.851610079533486</c:v>
                </c:pt>
                <c:pt idx="38">
                  <c:v>80.786493549119314</c:v>
                </c:pt>
                <c:pt idx="39">
                  <c:v>78.662298709938725</c:v>
                </c:pt>
                <c:pt idx="40">
                  <c:v>71.272956549482032</c:v>
                </c:pt>
                <c:pt idx="41">
                  <c:v>77.422554788047165</c:v>
                </c:pt>
                <c:pt idx="42">
                  <c:v>76.431805412028751</c:v>
                </c:pt>
                <c:pt idx="43">
                  <c:v>75.886460801501741</c:v>
                </c:pt>
                <c:pt idx="44">
                  <c:v>82.466742533580089</c:v>
                </c:pt>
                <c:pt idx="45">
                  <c:v>93.077644121635757</c:v>
                </c:pt>
                <c:pt idx="46">
                  <c:v>78.800146974422717</c:v>
                </c:pt>
                <c:pt idx="47">
                  <c:v>84.919159037176826</c:v>
                </c:pt>
                <c:pt idx="48">
                  <c:v>69.060137690745364</c:v>
                </c:pt>
              </c:numCache>
            </c:numRef>
          </c:val>
          <c:smooth val="0"/>
          <c:extLst>
            <c:ext xmlns:c16="http://schemas.microsoft.com/office/drawing/2014/chart" uri="{C3380CC4-5D6E-409C-BE32-E72D297353CC}">
              <c16:uniqueId val="{00000000-A8B6-40D5-8DC4-423561897528}"/>
            </c:ext>
          </c:extLst>
        </c:ser>
        <c:dLbls>
          <c:showLegendKey val="0"/>
          <c:showVal val="0"/>
          <c:showCatName val="0"/>
          <c:showSerName val="0"/>
          <c:showPercent val="0"/>
          <c:showBubbleSize val="0"/>
        </c:dLbls>
        <c:marker val="1"/>
        <c:smooth val="0"/>
        <c:axId val="545026032"/>
        <c:axId val="545026816"/>
      </c:lineChart>
      <c:dateAx>
        <c:axId val="545026032"/>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txPr>
          <a:bodyPr rot="0" vert="horz"/>
          <a:lstStyle/>
          <a:p>
            <a:pPr>
              <a:defRPr sz="700" b="0" i="0" u="none" strike="noStrike" baseline="0">
                <a:solidFill>
                  <a:srgbClr val="000000"/>
                </a:solidFill>
                <a:latin typeface="Arial"/>
                <a:ea typeface="Arial"/>
                <a:cs typeface="Arial"/>
              </a:defRPr>
            </a:pPr>
            <a:endParaRPr lang="fr-FR"/>
          </a:p>
        </c:txPr>
        <c:crossAx val="545026816"/>
        <c:crosses val="autoZero"/>
        <c:auto val="0"/>
        <c:lblOffset val="100"/>
        <c:baseTimeUnit val="months"/>
        <c:majorUnit val="6"/>
        <c:majorTimeUnit val="months"/>
        <c:minorUnit val="1"/>
        <c:minorTimeUnit val="months"/>
      </c:dateAx>
      <c:valAx>
        <c:axId val="545026816"/>
        <c:scaling>
          <c:orientation val="minMax"/>
          <c:max val="130"/>
          <c:min val="50"/>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545026032"/>
        <c:crossesAt val="41061"/>
        <c:crossBetween val="midCat"/>
        <c:majorUnit val="5"/>
      </c:valAx>
      <c:spPr>
        <a:solidFill>
          <a:srgbClr val="FFFFFF"/>
        </a:solidFill>
        <a:ln w="12700">
          <a:solidFill>
            <a:srgbClr val="808080"/>
          </a:solidFill>
          <a:prstDash val="solid"/>
        </a:ln>
      </c:spPr>
    </c:plotArea>
    <c:legend>
      <c:legendPos val="r"/>
      <c:layout>
        <c:manualLayout>
          <c:xMode val="edge"/>
          <c:yMode val="edge"/>
          <c:x val="0.1710525073254732"/>
          <c:y val="0.90196523717797072"/>
          <c:w val="0.70526323098501575"/>
          <c:h val="8.3333896567650112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32157091474677"/>
          <c:h val="0.73858628186498143"/>
        </c:manualLayout>
      </c:layout>
      <c:lineChart>
        <c:grouping val="standard"/>
        <c:varyColors val="0"/>
        <c:ser>
          <c:idx val="1"/>
          <c:order val="0"/>
          <c:tx>
            <c:strRef>
              <c:f>[1]RA_INDICES!$E$28</c:f>
              <c:strCache>
                <c:ptCount val="1"/>
                <c:pt idx="0">
                  <c:v>TOTAL généralistes</c:v>
                </c:pt>
              </c:strCache>
            </c:strRef>
          </c:tx>
          <c:spPr>
            <a:ln w="12700">
              <a:solidFill>
                <a:srgbClr val="FF00FF"/>
              </a:solidFill>
              <a:prstDash val="solid"/>
            </a:ln>
          </c:spPr>
          <c:marker>
            <c:symbol val="diamond"/>
            <c:size val="4"/>
            <c:spPr>
              <a:solidFill>
                <a:srgbClr val="FF00FF"/>
              </a:solidFill>
              <a:ln>
                <a:solidFill>
                  <a:srgbClr val="FF00FF"/>
                </a:solidFill>
                <a:prstDash val="solid"/>
              </a:ln>
            </c:spPr>
          </c:marker>
          <c:cat>
            <c:numRef>
              <c:f>[1]RA_INDICES!$BZ$3:$DV$3</c:f>
              <c:numCache>
                <c:formatCode>General</c:formatCode>
                <c:ptCount val="49"/>
                <c:pt idx="0">
                  <c:v>44743</c:v>
                </c:pt>
                <c:pt idx="1">
                  <c:v>44774</c:v>
                </c:pt>
                <c:pt idx="2">
                  <c:v>44805</c:v>
                </c:pt>
                <c:pt idx="3">
                  <c:v>44835</c:v>
                </c:pt>
                <c:pt idx="4">
                  <c:v>44866</c:v>
                </c:pt>
                <c:pt idx="5">
                  <c:v>44896</c:v>
                </c:pt>
                <c:pt idx="6">
                  <c:v>44927</c:v>
                </c:pt>
                <c:pt idx="7">
                  <c:v>44958</c:v>
                </c:pt>
                <c:pt idx="8">
                  <c:v>44986</c:v>
                </c:pt>
                <c:pt idx="9">
                  <c:v>45017</c:v>
                </c:pt>
                <c:pt idx="10">
                  <c:v>45047</c:v>
                </c:pt>
                <c:pt idx="11">
                  <c:v>45078</c:v>
                </c:pt>
                <c:pt idx="12">
                  <c:v>45108</c:v>
                </c:pt>
                <c:pt idx="13">
                  <c:v>45139</c:v>
                </c:pt>
                <c:pt idx="14">
                  <c:v>45170</c:v>
                </c:pt>
                <c:pt idx="15">
                  <c:v>45200</c:v>
                </c:pt>
                <c:pt idx="16">
                  <c:v>45231</c:v>
                </c:pt>
                <c:pt idx="17">
                  <c:v>45261</c:v>
                </c:pt>
                <c:pt idx="18">
                  <c:v>45292</c:v>
                </c:pt>
                <c:pt idx="19">
                  <c:v>45323</c:v>
                </c:pt>
                <c:pt idx="20">
                  <c:v>45352</c:v>
                </c:pt>
                <c:pt idx="21">
                  <c:v>45383</c:v>
                </c:pt>
                <c:pt idx="22">
                  <c:v>45413</c:v>
                </c:pt>
                <c:pt idx="23">
                  <c:v>45444</c:v>
                </c:pt>
                <c:pt idx="24">
                  <c:v>45474</c:v>
                </c:pt>
                <c:pt idx="25">
                  <c:v>45505</c:v>
                </c:pt>
                <c:pt idx="26">
                  <c:v>45536</c:v>
                </c:pt>
                <c:pt idx="27">
                  <c:v>45566</c:v>
                </c:pt>
                <c:pt idx="28">
                  <c:v>45597</c:v>
                </c:pt>
                <c:pt idx="29">
                  <c:v>45627</c:v>
                </c:pt>
                <c:pt idx="30">
                  <c:v>45658</c:v>
                </c:pt>
                <c:pt idx="31">
                  <c:v>45689</c:v>
                </c:pt>
                <c:pt idx="32">
                  <c:v>45717</c:v>
                </c:pt>
                <c:pt idx="33">
                  <c:v>45748</c:v>
                </c:pt>
                <c:pt idx="34">
                  <c:v>45778</c:v>
                </c:pt>
                <c:pt idx="35">
                  <c:v>45809</c:v>
                </c:pt>
                <c:pt idx="36">
                  <c:v>45839</c:v>
                </c:pt>
                <c:pt idx="37">
                  <c:v>45870</c:v>
                </c:pt>
                <c:pt idx="38">
                  <c:v>45901</c:v>
                </c:pt>
                <c:pt idx="39">
                  <c:v>45931</c:v>
                </c:pt>
                <c:pt idx="40">
                  <c:v>45962</c:v>
                </c:pt>
                <c:pt idx="41">
                  <c:v>45992</c:v>
                </c:pt>
                <c:pt idx="42">
                  <c:v>46023</c:v>
                </c:pt>
                <c:pt idx="43">
                  <c:v>46054</c:v>
                </c:pt>
                <c:pt idx="44">
                  <c:v>46082</c:v>
                </c:pt>
                <c:pt idx="45">
                  <c:v>46113</c:v>
                </c:pt>
                <c:pt idx="46">
                  <c:v>46143</c:v>
                </c:pt>
                <c:pt idx="47">
                  <c:v>46174</c:v>
                </c:pt>
                <c:pt idx="48">
                  <c:v>46204</c:v>
                </c:pt>
              </c:numCache>
            </c:numRef>
          </c:cat>
          <c:val>
            <c:numRef>
              <c:f>[1]RA_INDICES!$BZ$28:$DV$28</c:f>
              <c:numCache>
                <c:formatCode>General</c:formatCode>
                <c:ptCount val="49"/>
                <c:pt idx="0">
                  <c:v>78.86191533707472</c:v>
                </c:pt>
                <c:pt idx="1">
                  <c:v>80.236834454571877</c:v>
                </c:pt>
                <c:pt idx="2">
                  <c:v>76.80876856029964</c:v>
                </c:pt>
                <c:pt idx="3">
                  <c:v>78.037916436736182</c:v>
                </c:pt>
                <c:pt idx="4">
                  <c:v>76.194744115940736</c:v>
                </c:pt>
                <c:pt idx="5">
                  <c:v>74.76974011540392</c:v>
                </c:pt>
                <c:pt idx="6">
                  <c:v>76.207370546094495</c:v>
                </c:pt>
                <c:pt idx="7">
                  <c:v>73.455927250248592</c:v>
                </c:pt>
                <c:pt idx="8">
                  <c:v>74.414525837395388</c:v>
                </c:pt>
                <c:pt idx="9">
                  <c:v>73.696416221303977</c:v>
                </c:pt>
                <c:pt idx="10">
                  <c:v>75.576637197606544</c:v>
                </c:pt>
                <c:pt idx="11">
                  <c:v>75.813692017663357</c:v>
                </c:pt>
                <c:pt idx="12">
                  <c:v>73.580976948616524</c:v>
                </c:pt>
                <c:pt idx="13">
                  <c:v>74.972085147053107</c:v>
                </c:pt>
                <c:pt idx="14">
                  <c:v>73.151602026540658</c:v>
                </c:pt>
                <c:pt idx="15">
                  <c:v>74.093430287120384</c:v>
                </c:pt>
                <c:pt idx="16">
                  <c:v>75.620508943857004</c:v>
                </c:pt>
                <c:pt idx="17">
                  <c:v>81.389875899080678</c:v>
                </c:pt>
                <c:pt idx="18">
                  <c:v>76.446803229067868</c:v>
                </c:pt>
                <c:pt idx="19">
                  <c:v>76.538970183427352</c:v>
                </c:pt>
                <c:pt idx="20">
                  <c:v>73.402181937099243</c:v>
                </c:pt>
                <c:pt idx="21">
                  <c:v>77.492285137023202</c:v>
                </c:pt>
                <c:pt idx="22">
                  <c:v>75.905847992724503</c:v>
                </c:pt>
                <c:pt idx="23">
                  <c:v>72.885320215655199</c:v>
                </c:pt>
                <c:pt idx="24">
                  <c:v>73.801136837886574</c:v>
                </c:pt>
                <c:pt idx="25">
                  <c:v>71.453229507150354</c:v>
                </c:pt>
                <c:pt idx="26">
                  <c:v>72.802530503735696</c:v>
                </c:pt>
                <c:pt idx="27">
                  <c:v>71.423818205723705</c:v>
                </c:pt>
                <c:pt idx="28">
                  <c:v>72.712523483792069</c:v>
                </c:pt>
                <c:pt idx="29">
                  <c:v>73.364894470637438</c:v>
                </c:pt>
                <c:pt idx="30">
                  <c:v>80.976219913614329</c:v>
                </c:pt>
                <c:pt idx="31">
                  <c:v>79.320518798329317</c:v>
                </c:pt>
                <c:pt idx="32">
                  <c:v>75.689873653275924</c:v>
                </c:pt>
                <c:pt idx="33">
                  <c:v>76.821185227359464</c:v>
                </c:pt>
                <c:pt idx="34">
                  <c:v>79.931267799290367</c:v>
                </c:pt>
                <c:pt idx="35">
                  <c:v>77.329049817690944</c:v>
                </c:pt>
                <c:pt idx="36">
                  <c:v>78.613733423942662</c:v>
                </c:pt>
                <c:pt idx="37">
                  <c:v>76.006148149841962</c:v>
                </c:pt>
                <c:pt idx="38">
                  <c:v>77.002564831348849</c:v>
                </c:pt>
                <c:pt idx="39">
                  <c:v>75.436790244364175</c:v>
                </c:pt>
                <c:pt idx="40">
                  <c:v>73.432179368825686</c:v>
                </c:pt>
                <c:pt idx="41">
                  <c:v>76.650436386061358</c:v>
                </c:pt>
                <c:pt idx="42">
                  <c:v>74.381208880537756</c:v>
                </c:pt>
                <c:pt idx="43">
                  <c:v>74.636190681729659</c:v>
                </c:pt>
                <c:pt idx="44">
                  <c:v>75.61154225643773</c:v>
                </c:pt>
                <c:pt idx="45">
                  <c:v>74.609323070677718</c:v>
                </c:pt>
                <c:pt idx="46">
                  <c:v>74.072943888731672</c:v>
                </c:pt>
                <c:pt idx="47">
                  <c:v>75.116725715168613</c:v>
                </c:pt>
                <c:pt idx="48">
                  <c:v>74.728837162772294</c:v>
                </c:pt>
              </c:numCache>
            </c:numRef>
          </c:val>
          <c:smooth val="0"/>
          <c:extLst>
            <c:ext xmlns:c16="http://schemas.microsoft.com/office/drawing/2014/chart" uri="{C3380CC4-5D6E-409C-BE32-E72D297353CC}">
              <c16:uniqueId val="{00000000-A701-45A3-A444-5B1E868C768F}"/>
            </c:ext>
          </c:extLst>
        </c:ser>
        <c:dLbls>
          <c:showLegendKey val="0"/>
          <c:showVal val="0"/>
          <c:showCatName val="0"/>
          <c:showSerName val="0"/>
          <c:showPercent val="0"/>
          <c:showBubbleSize val="0"/>
        </c:dLbls>
        <c:marker val="1"/>
        <c:smooth val="0"/>
        <c:axId val="479863920"/>
        <c:axId val="479859608"/>
      </c:lineChart>
      <c:dateAx>
        <c:axId val="479863920"/>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txPr>
          <a:bodyPr rot="0" vert="horz"/>
          <a:lstStyle/>
          <a:p>
            <a:pPr>
              <a:defRPr sz="700" b="0" i="0" u="none" strike="noStrike" baseline="0">
                <a:solidFill>
                  <a:srgbClr val="000000"/>
                </a:solidFill>
                <a:latin typeface="Arial"/>
                <a:ea typeface="Arial"/>
                <a:cs typeface="Arial"/>
              </a:defRPr>
            </a:pPr>
            <a:endParaRPr lang="fr-FR"/>
          </a:p>
        </c:txPr>
        <c:crossAx val="479859608"/>
        <c:crosses val="autoZero"/>
        <c:auto val="0"/>
        <c:lblOffset val="100"/>
        <c:baseTimeUnit val="months"/>
        <c:majorUnit val="6"/>
        <c:majorTimeUnit val="months"/>
        <c:minorUnit val="1"/>
        <c:minorTimeUnit val="months"/>
      </c:dateAx>
      <c:valAx>
        <c:axId val="479859608"/>
        <c:scaling>
          <c:orientation val="minMax"/>
          <c:max val="90"/>
          <c:min val="70"/>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9863920"/>
        <c:crossesAt val="41061"/>
        <c:crossBetween val="midCat"/>
        <c:majorUnit val="5"/>
      </c:valAx>
      <c:spPr>
        <a:solidFill>
          <a:srgbClr val="FFFFFF"/>
        </a:solidFill>
        <a:ln w="12700">
          <a:solidFill>
            <a:srgbClr val="808080"/>
          </a:solidFill>
          <a:prstDash val="solid"/>
        </a:ln>
      </c:spPr>
    </c:plotArea>
    <c:legend>
      <c:legendPos val="r"/>
      <c:layout>
        <c:manualLayout>
          <c:xMode val="edge"/>
          <c:yMode val="edge"/>
          <c:x val="0.1710525073254732"/>
          <c:y val="0.90196523717797072"/>
          <c:w val="0.70526323098501575"/>
          <c:h val="8.3333896567650112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578947368421055"/>
          <c:h val="0.74022011197098203"/>
        </c:manualLayout>
      </c:layout>
      <c:lineChart>
        <c:grouping val="standard"/>
        <c:varyColors val="0"/>
        <c:ser>
          <c:idx val="1"/>
          <c:order val="0"/>
          <c:tx>
            <c:strRef>
              <c:f>[1]NSA_INDICES!$E$126</c:f>
              <c:strCache>
                <c:ptCount val="1"/>
                <c:pt idx="0">
                  <c:v>Produits de LPP</c:v>
                </c:pt>
              </c:strCache>
            </c:strRef>
          </c:tx>
          <c:spPr>
            <a:ln w="12700">
              <a:solidFill>
                <a:srgbClr val="FF00FF"/>
              </a:solidFill>
              <a:prstDash val="solid"/>
            </a:ln>
          </c:spPr>
          <c:marker>
            <c:symbol val="diamond"/>
            <c:size val="4"/>
            <c:spPr>
              <a:solidFill>
                <a:srgbClr val="FF00FF"/>
              </a:solidFill>
              <a:ln>
                <a:solidFill>
                  <a:srgbClr val="FF00FF"/>
                </a:solidFill>
                <a:prstDash val="solid"/>
              </a:ln>
            </c:spPr>
          </c:marker>
          <c:cat>
            <c:numRef>
              <c:f>[1]NSA_INDICES!$BZ$3:$DV$3</c:f>
              <c:numCache>
                <c:formatCode>General</c:formatCode>
                <c:ptCount val="49"/>
                <c:pt idx="0">
                  <c:v>44743</c:v>
                </c:pt>
                <c:pt idx="1">
                  <c:v>44774</c:v>
                </c:pt>
                <c:pt idx="2">
                  <c:v>44805</c:v>
                </c:pt>
                <c:pt idx="3">
                  <c:v>44835</c:v>
                </c:pt>
                <c:pt idx="4">
                  <c:v>44866</c:v>
                </c:pt>
                <c:pt idx="5">
                  <c:v>44896</c:v>
                </c:pt>
                <c:pt idx="6">
                  <c:v>44927</c:v>
                </c:pt>
                <c:pt idx="7">
                  <c:v>44958</c:v>
                </c:pt>
                <c:pt idx="8">
                  <c:v>44986</c:v>
                </c:pt>
                <c:pt idx="9">
                  <c:v>45017</c:v>
                </c:pt>
                <c:pt idx="10">
                  <c:v>45047</c:v>
                </c:pt>
                <c:pt idx="11">
                  <c:v>45078</c:v>
                </c:pt>
                <c:pt idx="12">
                  <c:v>45108</c:v>
                </c:pt>
                <c:pt idx="13">
                  <c:v>45139</c:v>
                </c:pt>
                <c:pt idx="14">
                  <c:v>45170</c:v>
                </c:pt>
                <c:pt idx="15">
                  <c:v>45200</c:v>
                </c:pt>
                <c:pt idx="16">
                  <c:v>45231</c:v>
                </c:pt>
                <c:pt idx="17">
                  <c:v>45261</c:v>
                </c:pt>
                <c:pt idx="18">
                  <c:v>45292</c:v>
                </c:pt>
                <c:pt idx="19">
                  <c:v>45323</c:v>
                </c:pt>
                <c:pt idx="20">
                  <c:v>45352</c:v>
                </c:pt>
                <c:pt idx="21">
                  <c:v>45383</c:v>
                </c:pt>
                <c:pt idx="22">
                  <c:v>45413</c:v>
                </c:pt>
                <c:pt idx="23">
                  <c:v>45444</c:v>
                </c:pt>
                <c:pt idx="24">
                  <c:v>45474</c:v>
                </c:pt>
                <c:pt idx="25">
                  <c:v>45505</c:v>
                </c:pt>
                <c:pt idx="26">
                  <c:v>45536</c:v>
                </c:pt>
                <c:pt idx="27">
                  <c:v>45566</c:v>
                </c:pt>
                <c:pt idx="28">
                  <c:v>45597</c:v>
                </c:pt>
                <c:pt idx="29">
                  <c:v>45627</c:v>
                </c:pt>
                <c:pt idx="30">
                  <c:v>45658</c:v>
                </c:pt>
                <c:pt idx="31">
                  <c:v>45689</c:v>
                </c:pt>
                <c:pt idx="32">
                  <c:v>45717</c:v>
                </c:pt>
                <c:pt idx="33">
                  <c:v>45748</c:v>
                </c:pt>
                <c:pt idx="34">
                  <c:v>45778</c:v>
                </c:pt>
                <c:pt idx="35">
                  <c:v>45809</c:v>
                </c:pt>
                <c:pt idx="36">
                  <c:v>45839</c:v>
                </c:pt>
                <c:pt idx="37">
                  <c:v>45870</c:v>
                </c:pt>
                <c:pt idx="38">
                  <c:v>45901</c:v>
                </c:pt>
                <c:pt idx="39">
                  <c:v>45931</c:v>
                </c:pt>
                <c:pt idx="40">
                  <c:v>45962</c:v>
                </c:pt>
                <c:pt idx="41">
                  <c:v>45992</c:v>
                </c:pt>
                <c:pt idx="42">
                  <c:v>46023</c:v>
                </c:pt>
                <c:pt idx="43">
                  <c:v>46054</c:v>
                </c:pt>
                <c:pt idx="44">
                  <c:v>46082</c:v>
                </c:pt>
                <c:pt idx="45">
                  <c:v>46113</c:v>
                </c:pt>
                <c:pt idx="46">
                  <c:v>46143</c:v>
                </c:pt>
                <c:pt idx="47">
                  <c:v>46174</c:v>
                </c:pt>
                <c:pt idx="48">
                  <c:v>46204</c:v>
                </c:pt>
              </c:numCache>
            </c:numRef>
          </c:cat>
          <c:val>
            <c:numRef>
              <c:f>[1]NSA_INDICES!$BZ$126:$DV$126</c:f>
              <c:numCache>
                <c:formatCode>General</c:formatCode>
                <c:ptCount val="49"/>
                <c:pt idx="0">
                  <c:v>96.520817537109025</c:v>
                </c:pt>
                <c:pt idx="1">
                  <c:v>99.174650569714743</c:v>
                </c:pt>
                <c:pt idx="2">
                  <c:v>96.266777843856104</c:v>
                </c:pt>
                <c:pt idx="3">
                  <c:v>95.235349906530274</c:v>
                </c:pt>
                <c:pt idx="4">
                  <c:v>95.464925005928066</c:v>
                </c:pt>
                <c:pt idx="5">
                  <c:v>92.485553117723427</c:v>
                </c:pt>
                <c:pt idx="6">
                  <c:v>96.943787274067461</c:v>
                </c:pt>
                <c:pt idx="7">
                  <c:v>94.01250693470034</c:v>
                </c:pt>
                <c:pt idx="8">
                  <c:v>94.285152487085199</c:v>
                </c:pt>
                <c:pt idx="9">
                  <c:v>91.303039590526637</c:v>
                </c:pt>
                <c:pt idx="10">
                  <c:v>92.630686792927506</c:v>
                </c:pt>
                <c:pt idx="11">
                  <c:v>94.579885988713485</c:v>
                </c:pt>
                <c:pt idx="12">
                  <c:v>95.270398668911213</c:v>
                </c:pt>
                <c:pt idx="13">
                  <c:v>92.131097104998162</c:v>
                </c:pt>
                <c:pt idx="14">
                  <c:v>92.430844788168514</c:v>
                </c:pt>
                <c:pt idx="15">
                  <c:v>93.48020425225647</c:v>
                </c:pt>
                <c:pt idx="16">
                  <c:v>90.736769110262358</c:v>
                </c:pt>
                <c:pt idx="17">
                  <c:v>98.086825078932378</c:v>
                </c:pt>
                <c:pt idx="18">
                  <c:v>90.948737371628283</c:v>
                </c:pt>
                <c:pt idx="19">
                  <c:v>95.835863353625854</c:v>
                </c:pt>
                <c:pt idx="20">
                  <c:v>91.990622469912026</c:v>
                </c:pt>
                <c:pt idx="21">
                  <c:v>94.850140183043962</c:v>
                </c:pt>
                <c:pt idx="22">
                  <c:v>94.315002845806376</c:v>
                </c:pt>
                <c:pt idx="23">
                  <c:v>90.321739053757597</c:v>
                </c:pt>
                <c:pt idx="24">
                  <c:v>92.761148615237872</c:v>
                </c:pt>
                <c:pt idx="25">
                  <c:v>94.097330821279712</c:v>
                </c:pt>
                <c:pt idx="26">
                  <c:v>94.806409012362451</c:v>
                </c:pt>
                <c:pt idx="27">
                  <c:v>90.810718641101673</c:v>
                </c:pt>
                <c:pt idx="28">
                  <c:v>92.56026470677763</c:v>
                </c:pt>
                <c:pt idx="29">
                  <c:v>94.492229982789127</c:v>
                </c:pt>
                <c:pt idx="30">
                  <c:v>94.466645868288396</c:v>
                </c:pt>
                <c:pt idx="31">
                  <c:v>93.533754113528616</c:v>
                </c:pt>
                <c:pt idx="32">
                  <c:v>94.222972344046113</c:v>
                </c:pt>
                <c:pt idx="33">
                  <c:v>92.359948505847925</c:v>
                </c:pt>
                <c:pt idx="34">
                  <c:v>93.517229953239323</c:v>
                </c:pt>
                <c:pt idx="35">
                  <c:v>94.490843705115097</c:v>
                </c:pt>
                <c:pt idx="36">
                  <c:v>92.916618070378547</c:v>
                </c:pt>
                <c:pt idx="37">
                  <c:v>93.163808865069669</c:v>
                </c:pt>
                <c:pt idx="38">
                  <c:v>91.610273101881617</c:v>
                </c:pt>
                <c:pt idx="39">
                  <c:v>95.174986564340387</c:v>
                </c:pt>
                <c:pt idx="40">
                  <c:v>94.002819926511478</c:v>
                </c:pt>
                <c:pt idx="41">
                  <c:v>96.0877745924126</c:v>
                </c:pt>
                <c:pt idx="42">
                  <c:v>90.678593408787989</c:v>
                </c:pt>
                <c:pt idx="43">
                  <c:v>91.517757464070243</c:v>
                </c:pt>
                <c:pt idx="44">
                  <c:v>92.680673281837585</c:v>
                </c:pt>
                <c:pt idx="45">
                  <c:v>91.002245423853225</c:v>
                </c:pt>
                <c:pt idx="46">
                  <c:v>91.344627359832486</c:v>
                </c:pt>
                <c:pt idx="47">
                  <c:v>90.448065748937253</c:v>
                </c:pt>
                <c:pt idx="48">
                  <c:v>94.340401418818516</c:v>
                </c:pt>
              </c:numCache>
            </c:numRef>
          </c:val>
          <c:smooth val="0"/>
          <c:extLst>
            <c:ext xmlns:c16="http://schemas.microsoft.com/office/drawing/2014/chart" uri="{C3380CC4-5D6E-409C-BE32-E72D297353CC}">
              <c16:uniqueId val="{00000000-ABCC-4754-87E0-F8651292A704}"/>
            </c:ext>
          </c:extLst>
        </c:ser>
        <c:dLbls>
          <c:showLegendKey val="0"/>
          <c:showVal val="0"/>
          <c:showCatName val="0"/>
          <c:showSerName val="0"/>
          <c:showPercent val="0"/>
          <c:showBubbleSize val="0"/>
        </c:dLbls>
        <c:marker val="1"/>
        <c:smooth val="0"/>
        <c:axId val="545027992"/>
        <c:axId val="545028384"/>
      </c:lineChart>
      <c:dateAx>
        <c:axId val="545027992"/>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txPr>
          <a:bodyPr rot="0" vert="horz"/>
          <a:lstStyle/>
          <a:p>
            <a:pPr>
              <a:defRPr sz="700" b="0" i="0" u="none" strike="noStrike" baseline="0">
                <a:solidFill>
                  <a:srgbClr val="000000"/>
                </a:solidFill>
                <a:latin typeface="Arial"/>
                <a:ea typeface="Arial"/>
                <a:cs typeface="Arial"/>
              </a:defRPr>
            </a:pPr>
            <a:endParaRPr lang="fr-FR"/>
          </a:p>
        </c:txPr>
        <c:crossAx val="545028384"/>
        <c:crosses val="autoZero"/>
        <c:auto val="0"/>
        <c:lblOffset val="100"/>
        <c:baseTimeUnit val="months"/>
        <c:majorUnit val="6"/>
        <c:majorTimeUnit val="months"/>
        <c:minorUnit val="1"/>
        <c:minorTimeUnit val="months"/>
      </c:dateAx>
      <c:valAx>
        <c:axId val="545028384"/>
        <c:scaling>
          <c:orientation val="minMax"/>
          <c:max val="105"/>
          <c:min val="85"/>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545027992"/>
        <c:crosses val="autoZero"/>
        <c:crossBetween val="midCat"/>
        <c:majorUnit val="5"/>
      </c:valAx>
      <c:spPr>
        <a:solidFill>
          <a:srgbClr val="FFFFFF"/>
        </a:solidFill>
        <a:ln w="12700">
          <a:solidFill>
            <a:srgbClr val="808080"/>
          </a:solidFill>
          <a:prstDash val="solid"/>
        </a:ln>
      </c:spPr>
    </c:plotArea>
    <c:legend>
      <c:legendPos val="r"/>
      <c:layout>
        <c:manualLayout>
          <c:xMode val="edge"/>
          <c:yMode val="edge"/>
          <c:x val="0.15789470760599369"/>
          <c:y val="0.90686717808342632"/>
          <c:w val="0.70263161549250785"/>
          <c:h val="7.84315050747411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userShapes r:id="rId1"/>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578947368421055"/>
          <c:h val="0.74096808714361351"/>
        </c:manualLayout>
      </c:layout>
      <c:lineChart>
        <c:grouping val="standard"/>
        <c:varyColors val="0"/>
        <c:ser>
          <c:idx val="1"/>
          <c:order val="0"/>
          <c:tx>
            <c:strRef>
              <c:f>[1]SA_INDICES!$E$126</c:f>
              <c:strCache>
                <c:ptCount val="1"/>
                <c:pt idx="0">
                  <c:v>Produits de LPP</c:v>
                </c:pt>
              </c:strCache>
            </c:strRef>
          </c:tx>
          <c:spPr>
            <a:ln w="12700">
              <a:solidFill>
                <a:srgbClr val="FF00FF"/>
              </a:solidFill>
              <a:prstDash val="solid"/>
            </a:ln>
          </c:spPr>
          <c:marker>
            <c:symbol val="diamond"/>
            <c:size val="4"/>
            <c:spPr>
              <a:solidFill>
                <a:srgbClr val="FF00FF"/>
              </a:solidFill>
              <a:ln>
                <a:solidFill>
                  <a:srgbClr val="FF00FF"/>
                </a:solidFill>
                <a:prstDash val="solid"/>
              </a:ln>
            </c:spPr>
          </c:marker>
          <c:cat>
            <c:numRef>
              <c:f>[1]SA_INDICES!$BZ$3:$DV$3</c:f>
              <c:numCache>
                <c:formatCode>General</c:formatCode>
                <c:ptCount val="49"/>
                <c:pt idx="0">
                  <c:v>44743</c:v>
                </c:pt>
                <c:pt idx="1">
                  <c:v>44774</c:v>
                </c:pt>
                <c:pt idx="2">
                  <c:v>44805</c:v>
                </c:pt>
                <c:pt idx="3">
                  <c:v>44835</c:v>
                </c:pt>
                <c:pt idx="4">
                  <c:v>44866</c:v>
                </c:pt>
                <c:pt idx="5">
                  <c:v>44896</c:v>
                </c:pt>
                <c:pt idx="6">
                  <c:v>44927</c:v>
                </c:pt>
                <c:pt idx="7">
                  <c:v>44958</c:v>
                </c:pt>
                <c:pt idx="8">
                  <c:v>44986</c:v>
                </c:pt>
                <c:pt idx="9">
                  <c:v>45017</c:v>
                </c:pt>
                <c:pt idx="10">
                  <c:v>45047</c:v>
                </c:pt>
                <c:pt idx="11">
                  <c:v>45078</c:v>
                </c:pt>
                <c:pt idx="12">
                  <c:v>45108</c:v>
                </c:pt>
                <c:pt idx="13">
                  <c:v>45139</c:v>
                </c:pt>
                <c:pt idx="14">
                  <c:v>45170</c:v>
                </c:pt>
                <c:pt idx="15">
                  <c:v>45200</c:v>
                </c:pt>
                <c:pt idx="16">
                  <c:v>45231</c:v>
                </c:pt>
                <c:pt idx="17">
                  <c:v>45261</c:v>
                </c:pt>
                <c:pt idx="18">
                  <c:v>45292</c:v>
                </c:pt>
                <c:pt idx="19">
                  <c:v>45323</c:v>
                </c:pt>
                <c:pt idx="20">
                  <c:v>45352</c:v>
                </c:pt>
                <c:pt idx="21">
                  <c:v>45383</c:v>
                </c:pt>
                <c:pt idx="22">
                  <c:v>45413</c:v>
                </c:pt>
                <c:pt idx="23">
                  <c:v>45444</c:v>
                </c:pt>
                <c:pt idx="24">
                  <c:v>45474</c:v>
                </c:pt>
                <c:pt idx="25">
                  <c:v>45505</c:v>
                </c:pt>
                <c:pt idx="26">
                  <c:v>45536</c:v>
                </c:pt>
                <c:pt idx="27">
                  <c:v>45566</c:v>
                </c:pt>
                <c:pt idx="28">
                  <c:v>45597</c:v>
                </c:pt>
                <c:pt idx="29">
                  <c:v>45627</c:v>
                </c:pt>
                <c:pt idx="30">
                  <c:v>45658</c:v>
                </c:pt>
                <c:pt idx="31">
                  <c:v>45689</c:v>
                </c:pt>
                <c:pt idx="32">
                  <c:v>45717</c:v>
                </c:pt>
                <c:pt idx="33">
                  <c:v>45748</c:v>
                </c:pt>
                <c:pt idx="34">
                  <c:v>45778</c:v>
                </c:pt>
                <c:pt idx="35">
                  <c:v>45809</c:v>
                </c:pt>
                <c:pt idx="36">
                  <c:v>45839</c:v>
                </c:pt>
                <c:pt idx="37">
                  <c:v>45870</c:v>
                </c:pt>
                <c:pt idx="38">
                  <c:v>45901</c:v>
                </c:pt>
                <c:pt idx="39">
                  <c:v>45931</c:v>
                </c:pt>
                <c:pt idx="40">
                  <c:v>45962</c:v>
                </c:pt>
                <c:pt idx="41">
                  <c:v>45992</c:v>
                </c:pt>
                <c:pt idx="42">
                  <c:v>46023</c:v>
                </c:pt>
                <c:pt idx="43">
                  <c:v>46054</c:v>
                </c:pt>
                <c:pt idx="44">
                  <c:v>46082</c:v>
                </c:pt>
                <c:pt idx="45">
                  <c:v>46113</c:v>
                </c:pt>
                <c:pt idx="46">
                  <c:v>46143</c:v>
                </c:pt>
                <c:pt idx="47">
                  <c:v>46174</c:v>
                </c:pt>
                <c:pt idx="48">
                  <c:v>46204</c:v>
                </c:pt>
              </c:numCache>
            </c:numRef>
          </c:cat>
          <c:val>
            <c:numRef>
              <c:f>[1]SA_INDICES!$BZ$126:$DV$126</c:f>
              <c:numCache>
                <c:formatCode>General</c:formatCode>
                <c:ptCount val="49"/>
                <c:pt idx="0">
                  <c:v>127.70452373321871</c:v>
                </c:pt>
                <c:pt idx="1">
                  <c:v>132.18900900249375</c:v>
                </c:pt>
                <c:pt idx="2">
                  <c:v>129.08312845007947</c:v>
                </c:pt>
                <c:pt idx="3">
                  <c:v>125.45321324064514</c:v>
                </c:pt>
                <c:pt idx="4">
                  <c:v>129.86829028711145</c:v>
                </c:pt>
                <c:pt idx="5">
                  <c:v>124.83468780151692</c:v>
                </c:pt>
                <c:pt idx="6">
                  <c:v>134.30133694520771</c:v>
                </c:pt>
                <c:pt idx="7">
                  <c:v>132.21085873220747</c:v>
                </c:pt>
                <c:pt idx="8">
                  <c:v>132.39543843590721</c:v>
                </c:pt>
                <c:pt idx="9">
                  <c:v>127.06578953379277</c:v>
                </c:pt>
                <c:pt idx="10">
                  <c:v>129.3031570924104</c:v>
                </c:pt>
                <c:pt idx="11">
                  <c:v>131.91335651519415</c:v>
                </c:pt>
                <c:pt idx="12">
                  <c:v>135.17717471062576</c:v>
                </c:pt>
                <c:pt idx="13">
                  <c:v>130.03894108802788</c:v>
                </c:pt>
                <c:pt idx="14">
                  <c:v>131.56084623383626</c:v>
                </c:pt>
                <c:pt idx="15">
                  <c:v>134.43069124717118</c:v>
                </c:pt>
                <c:pt idx="16">
                  <c:v>128.43601238804143</c:v>
                </c:pt>
                <c:pt idx="17">
                  <c:v>136.97521315180154</c:v>
                </c:pt>
                <c:pt idx="18">
                  <c:v>132.93675981083334</c:v>
                </c:pt>
                <c:pt idx="19">
                  <c:v>139.38625848219505</c:v>
                </c:pt>
                <c:pt idx="20">
                  <c:v>135.13399313060677</c:v>
                </c:pt>
                <c:pt idx="21">
                  <c:v>141.4606018724121</c:v>
                </c:pt>
                <c:pt idx="22">
                  <c:v>142.42789579652859</c:v>
                </c:pt>
                <c:pt idx="23">
                  <c:v>136.7631272809526</c:v>
                </c:pt>
                <c:pt idx="24">
                  <c:v>141.43528800814275</c:v>
                </c:pt>
                <c:pt idx="25">
                  <c:v>143.49071904279464</c:v>
                </c:pt>
                <c:pt idx="26">
                  <c:v>143.4293734093747</c:v>
                </c:pt>
                <c:pt idx="27">
                  <c:v>136.32566885492361</c:v>
                </c:pt>
                <c:pt idx="28">
                  <c:v>143.33460904275466</c:v>
                </c:pt>
                <c:pt idx="29">
                  <c:v>147.04241381989124</c:v>
                </c:pt>
                <c:pt idx="30">
                  <c:v>147.06299614867277</c:v>
                </c:pt>
                <c:pt idx="31">
                  <c:v>147.95034215346018</c:v>
                </c:pt>
                <c:pt idx="32">
                  <c:v>147.97191106465226</c:v>
                </c:pt>
                <c:pt idx="33">
                  <c:v>143.74269774796463</c:v>
                </c:pt>
                <c:pt idx="34">
                  <c:v>150.6878779401035</c:v>
                </c:pt>
                <c:pt idx="35">
                  <c:v>153.93242021284672</c:v>
                </c:pt>
                <c:pt idx="36">
                  <c:v>149.81502475909286</c:v>
                </c:pt>
                <c:pt idx="37">
                  <c:v>152.40093778351971</c:v>
                </c:pt>
                <c:pt idx="38">
                  <c:v>152.82151029950529</c:v>
                </c:pt>
                <c:pt idx="39">
                  <c:v>154.75253427078974</c:v>
                </c:pt>
                <c:pt idx="40">
                  <c:v>153.89214615655084</c:v>
                </c:pt>
                <c:pt idx="41">
                  <c:v>157.32868764027722</c:v>
                </c:pt>
                <c:pt idx="42">
                  <c:v>152.60148427732531</c:v>
                </c:pt>
                <c:pt idx="43">
                  <c:v>155.30417146270148</c:v>
                </c:pt>
                <c:pt idx="44">
                  <c:v>157.6027228736005</c:v>
                </c:pt>
                <c:pt idx="45">
                  <c:v>159.99861314133909</c:v>
                </c:pt>
                <c:pt idx="46">
                  <c:v>157.03721306249562</c:v>
                </c:pt>
                <c:pt idx="47">
                  <c:v>159.66210032479484</c:v>
                </c:pt>
                <c:pt idx="48">
                  <c:v>164.77113066926495</c:v>
                </c:pt>
              </c:numCache>
            </c:numRef>
          </c:val>
          <c:smooth val="0"/>
          <c:extLst>
            <c:ext xmlns:c16="http://schemas.microsoft.com/office/drawing/2014/chart" uri="{C3380CC4-5D6E-409C-BE32-E72D297353CC}">
              <c16:uniqueId val="{00000000-FA71-4743-B934-43058CC89EDC}"/>
            </c:ext>
          </c:extLst>
        </c:ser>
        <c:dLbls>
          <c:showLegendKey val="0"/>
          <c:showVal val="0"/>
          <c:showCatName val="0"/>
          <c:showSerName val="0"/>
          <c:showPercent val="0"/>
          <c:showBubbleSize val="0"/>
        </c:dLbls>
        <c:marker val="1"/>
        <c:smooth val="0"/>
        <c:axId val="545025640"/>
        <c:axId val="545028776"/>
      </c:lineChart>
      <c:dateAx>
        <c:axId val="545025640"/>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545028776"/>
        <c:crosses val="autoZero"/>
        <c:auto val="0"/>
        <c:lblOffset val="100"/>
        <c:baseTimeUnit val="months"/>
        <c:majorUnit val="6"/>
        <c:majorTimeUnit val="months"/>
        <c:minorUnit val="1"/>
        <c:minorTimeUnit val="months"/>
      </c:dateAx>
      <c:valAx>
        <c:axId val="545028776"/>
        <c:scaling>
          <c:orientation val="minMax"/>
          <c:max val="160"/>
          <c:min val="120"/>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545025640"/>
        <c:crosses val="autoZero"/>
        <c:crossBetween val="midCat"/>
        <c:majorUnit val="5"/>
      </c:valAx>
      <c:spPr>
        <a:solidFill>
          <a:srgbClr val="FFFFFF"/>
        </a:solidFill>
        <a:ln w="12700">
          <a:solidFill>
            <a:srgbClr val="808080"/>
          </a:solidFill>
          <a:prstDash val="solid"/>
        </a:ln>
      </c:spPr>
    </c:plotArea>
    <c:legend>
      <c:legendPos val="r"/>
      <c:layout>
        <c:manualLayout>
          <c:xMode val="edge"/>
          <c:yMode val="edge"/>
          <c:x val="0.19730811426349484"/>
          <c:y val="0.90686717808342632"/>
          <c:w val="0.70526323098501575"/>
          <c:h val="7.84315050747411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orientation="portrait"/>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32157091474677"/>
          <c:h val="0.73858628186498143"/>
        </c:manualLayout>
      </c:layout>
      <c:lineChart>
        <c:grouping val="standard"/>
        <c:varyColors val="0"/>
        <c:ser>
          <c:idx val="1"/>
          <c:order val="0"/>
          <c:tx>
            <c:strRef>
              <c:f>[1]RA_INDICES!$E$126</c:f>
              <c:strCache>
                <c:ptCount val="1"/>
                <c:pt idx="0">
                  <c:v>Produits de LPP</c:v>
                </c:pt>
              </c:strCache>
            </c:strRef>
          </c:tx>
          <c:spPr>
            <a:ln w="12700">
              <a:solidFill>
                <a:srgbClr val="FF00FF"/>
              </a:solidFill>
              <a:prstDash val="solid"/>
            </a:ln>
          </c:spPr>
          <c:marker>
            <c:symbol val="diamond"/>
            <c:size val="4"/>
            <c:spPr>
              <a:solidFill>
                <a:srgbClr val="FF00FF"/>
              </a:solidFill>
              <a:ln>
                <a:solidFill>
                  <a:srgbClr val="FF00FF"/>
                </a:solidFill>
                <a:prstDash val="solid"/>
              </a:ln>
            </c:spPr>
          </c:marker>
          <c:cat>
            <c:numRef>
              <c:f>[1]RA_INDICES!$BZ$3:$DV$3</c:f>
              <c:numCache>
                <c:formatCode>General</c:formatCode>
                <c:ptCount val="49"/>
                <c:pt idx="0">
                  <c:v>44743</c:v>
                </c:pt>
                <c:pt idx="1">
                  <c:v>44774</c:v>
                </c:pt>
                <c:pt idx="2">
                  <c:v>44805</c:v>
                </c:pt>
                <c:pt idx="3">
                  <c:v>44835</c:v>
                </c:pt>
                <c:pt idx="4">
                  <c:v>44866</c:v>
                </c:pt>
                <c:pt idx="5">
                  <c:v>44896</c:v>
                </c:pt>
                <c:pt idx="6">
                  <c:v>44927</c:v>
                </c:pt>
                <c:pt idx="7">
                  <c:v>44958</c:v>
                </c:pt>
                <c:pt idx="8">
                  <c:v>44986</c:v>
                </c:pt>
                <c:pt idx="9">
                  <c:v>45017</c:v>
                </c:pt>
                <c:pt idx="10">
                  <c:v>45047</c:v>
                </c:pt>
                <c:pt idx="11">
                  <c:v>45078</c:v>
                </c:pt>
                <c:pt idx="12">
                  <c:v>45108</c:v>
                </c:pt>
                <c:pt idx="13">
                  <c:v>45139</c:v>
                </c:pt>
                <c:pt idx="14">
                  <c:v>45170</c:v>
                </c:pt>
                <c:pt idx="15">
                  <c:v>45200</c:v>
                </c:pt>
                <c:pt idx="16">
                  <c:v>45231</c:v>
                </c:pt>
                <c:pt idx="17">
                  <c:v>45261</c:v>
                </c:pt>
                <c:pt idx="18">
                  <c:v>45292</c:v>
                </c:pt>
                <c:pt idx="19">
                  <c:v>45323</c:v>
                </c:pt>
                <c:pt idx="20">
                  <c:v>45352</c:v>
                </c:pt>
                <c:pt idx="21">
                  <c:v>45383</c:v>
                </c:pt>
                <c:pt idx="22">
                  <c:v>45413</c:v>
                </c:pt>
                <c:pt idx="23">
                  <c:v>45444</c:v>
                </c:pt>
                <c:pt idx="24">
                  <c:v>45474</c:v>
                </c:pt>
                <c:pt idx="25">
                  <c:v>45505</c:v>
                </c:pt>
                <c:pt idx="26">
                  <c:v>45536</c:v>
                </c:pt>
                <c:pt idx="27">
                  <c:v>45566</c:v>
                </c:pt>
                <c:pt idx="28">
                  <c:v>45597</c:v>
                </c:pt>
                <c:pt idx="29">
                  <c:v>45627</c:v>
                </c:pt>
                <c:pt idx="30">
                  <c:v>45658</c:v>
                </c:pt>
                <c:pt idx="31">
                  <c:v>45689</c:v>
                </c:pt>
                <c:pt idx="32">
                  <c:v>45717</c:v>
                </c:pt>
                <c:pt idx="33">
                  <c:v>45748</c:v>
                </c:pt>
                <c:pt idx="34">
                  <c:v>45778</c:v>
                </c:pt>
                <c:pt idx="35">
                  <c:v>45809</c:v>
                </c:pt>
                <c:pt idx="36">
                  <c:v>45839</c:v>
                </c:pt>
                <c:pt idx="37">
                  <c:v>45870</c:v>
                </c:pt>
                <c:pt idx="38">
                  <c:v>45901</c:v>
                </c:pt>
                <c:pt idx="39">
                  <c:v>45931</c:v>
                </c:pt>
                <c:pt idx="40">
                  <c:v>45962</c:v>
                </c:pt>
                <c:pt idx="41">
                  <c:v>45992</c:v>
                </c:pt>
                <c:pt idx="42">
                  <c:v>46023</c:v>
                </c:pt>
                <c:pt idx="43">
                  <c:v>46054</c:v>
                </c:pt>
                <c:pt idx="44">
                  <c:v>46082</c:v>
                </c:pt>
                <c:pt idx="45">
                  <c:v>46113</c:v>
                </c:pt>
                <c:pt idx="46">
                  <c:v>46143</c:v>
                </c:pt>
                <c:pt idx="47">
                  <c:v>46174</c:v>
                </c:pt>
                <c:pt idx="48">
                  <c:v>46204</c:v>
                </c:pt>
              </c:numCache>
            </c:numRef>
          </c:cat>
          <c:val>
            <c:numRef>
              <c:f>[1]RA_INDICES!$BZ$126:$DV$126</c:f>
              <c:numCache>
                <c:formatCode>General</c:formatCode>
                <c:ptCount val="49"/>
                <c:pt idx="0">
                  <c:v>108.01383314694955</c:v>
                </c:pt>
                <c:pt idx="1">
                  <c:v>111.34236836536712</c:v>
                </c:pt>
                <c:pt idx="2">
                  <c:v>108.36151819971467</c:v>
                </c:pt>
                <c:pt idx="3">
                  <c:v>106.37239605527627</c:v>
                </c:pt>
                <c:pt idx="4">
                  <c:v>108.14457288745582</c:v>
                </c:pt>
                <c:pt idx="5">
                  <c:v>104.40809713951307</c:v>
                </c:pt>
                <c:pt idx="6">
                  <c:v>110.71222450906714</c:v>
                </c:pt>
                <c:pt idx="7">
                  <c:v>108.09082882235647</c:v>
                </c:pt>
                <c:pt idx="8">
                  <c:v>108.3310169699907</c:v>
                </c:pt>
                <c:pt idx="9">
                  <c:v>104.48370005352375</c:v>
                </c:pt>
                <c:pt idx="10">
                  <c:v>106.14663229833863</c:v>
                </c:pt>
                <c:pt idx="11">
                  <c:v>108.33944865365075</c:v>
                </c:pt>
                <c:pt idx="12">
                  <c:v>109.97837459394906</c:v>
                </c:pt>
                <c:pt idx="13">
                  <c:v>106.10234990902541</c:v>
                </c:pt>
                <c:pt idx="14">
                  <c:v>106.85253394211027</c:v>
                </c:pt>
                <c:pt idx="15">
                  <c:v>108.57284857436855</c:v>
                </c:pt>
                <c:pt idx="16">
                  <c:v>104.63114038049784</c:v>
                </c:pt>
                <c:pt idx="17">
                  <c:v>112.41946560447641</c:v>
                </c:pt>
                <c:pt idx="18">
                  <c:v>106.42377405537951</c:v>
                </c:pt>
                <c:pt idx="19">
                  <c:v>111.88672555325148</c:v>
                </c:pt>
                <c:pt idx="20">
                  <c:v>107.89147239923697</c:v>
                </c:pt>
                <c:pt idx="21">
                  <c:v>112.02881549536497</c:v>
                </c:pt>
                <c:pt idx="22">
                  <c:v>112.04741175960704</c:v>
                </c:pt>
                <c:pt idx="23">
                  <c:v>107.43810092816508</c:v>
                </c:pt>
                <c:pt idx="24">
                  <c:v>110.7004095972439</c:v>
                </c:pt>
                <c:pt idx="25">
                  <c:v>112.30167697188591</c:v>
                </c:pt>
                <c:pt idx="26">
                  <c:v>112.72680902181669</c:v>
                </c:pt>
                <c:pt idx="27">
                  <c:v>107.58563404079298</c:v>
                </c:pt>
                <c:pt idx="28">
                  <c:v>111.27357377796181</c:v>
                </c:pt>
                <c:pt idx="29">
                  <c:v>113.86003954787381</c:v>
                </c:pt>
                <c:pt idx="30">
                  <c:v>113.85147046198954</c:v>
                </c:pt>
                <c:pt idx="31">
                  <c:v>113.58944255043473</c:v>
                </c:pt>
                <c:pt idx="32">
                  <c:v>114.03259304286331</c:v>
                </c:pt>
                <c:pt idx="33">
                  <c:v>111.29749029136673</c:v>
                </c:pt>
                <c:pt idx="34">
                  <c:v>114.58795020712947</c:v>
                </c:pt>
                <c:pt idx="35">
                  <c:v>116.39853365000423</c:v>
                </c:pt>
                <c:pt idx="36">
                  <c:v>113.88700151793773</c:v>
                </c:pt>
                <c:pt idx="37">
                  <c:v>114.99614794177685</c:v>
                </c:pt>
                <c:pt idx="38">
                  <c:v>114.17018628813737</c:v>
                </c:pt>
                <c:pt idx="39">
                  <c:v>117.13278983121647</c:v>
                </c:pt>
                <c:pt idx="40">
                  <c:v>116.0755317746799</c:v>
                </c:pt>
                <c:pt idx="41">
                  <c:v>118.65862506136047</c:v>
                </c:pt>
                <c:pt idx="42">
                  <c:v>113.50079250478051</c:v>
                </c:pt>
                <c:pt idx="43">
                  <c:v>115.02677358844213</c:v>
                </c:pt>
                <c:pt idx="44">
                  <c:v>116.60823739780714</c:v>
                </c:pt>
                <c:pt idx="45">
                  <c:v>116.43143354576702</c:v>
                </c:pt>
                <c:pt idx="46">
                  <c:v>115.55617900104454</c:v>
                </c:pt>
                <c:pt idx="47">
                  <c:v>115.95747681116735</c:v>
                </c:pt>
                <c:pt idx="48">
                  <c:v>120.29823547475947</c:v>
                </c:pt>
              </c:numCache>
            </c:numRef>
          </c:val>
          <c:smooth val="0"/>
          <c:extLst>
            <c:ext xmlns:c16="http://schemas.microsoft.com/office/drawing/2014/chart" uri="{C3380CC4-5D6E-409C-BE32-E72D297353CC}">
              <c16:uniqueId val="{00000000-0492-4EBB-8759-B0C105B730FF}"/>
            </c:ext>
          </c:extLst>
        </c:ser>
        <c:dLbls>
          <c:showLegendKey val="0"/>
          <c:showVal val="0"/>
          <c:showCatName val="0"/>
          <c:showSerName val="0"/>
          <c:showPercent val="0"/>
          <c:showBubbleSize val="0"/>
        </c:dLbls>
        <c:marker val="1"/>
        <c:smooth val="0"/>
        <c:axId val="474521152"/>
        <c:axId val="474511744"/>
      </c:lineChart>
      <c:dateAx>
        <c:axId val="474521152"/>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txPr>
          <a:bodyPr rot="0" vert="horz"/>
          <a:lstStyle/>
          <a:p>
            <a:pPr>
              <a:defRPr sz="700" b="0" i="0" u="none" strike="noStrike" baseline="0">
                <a:solidFill>
                  <a:srgbClr val="000000"/>
                </a:solidFill>
                <a:latin typeface="Arial"/>
                <a:ea typeface="Arial"/>
                <a:cs typeface="Arial"/>
              </a:defRPr>
            </a:pPr>
            <a:endParaRPr lang="fr-FR"/>
          </a:p>
        </c:txPr>
        <c:crossAx val="474511744"/>
        <c:crosses val="autoZero"/>
        <c:auto val="0"/>
        <c:lblOffset val="100"/>
        <c:baseTimeUnit val="months"/>
        <c:majorUnit val="6"/>
        <c:majorTimeUnit val="months"/>
        <c:minorUnit val="1"/>
        <c:minorTimeUnit val="months"/>
      </c:dateAx>
      <c:valAx>
        <c:axId val="474511744"/>
        <c:scaling>
          <c:orientation val="minMax"/>
          <c:max val="120"/>
          <c:min val="100"/>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4521152"/>
        <c:crossesAt val="41061"/>
        <c:crossBetween val="midCat"/>
        <c:majorUnit val="5"/>
      </c:valAx>
      <c:spPr>
        <a:solidFill>
          <a:srgbClr val="FFFFFF"/>
        </a:solidFill>
        <a:ln w="12700">
          <a:solidFill>
            <a:srgbClr val="808080"/>
          </a:solidFill>
          <a:prstDash val="solid"/>
        </a:ln>
      </c:spPr>
    </c:plotArea>
    <c:legend>
      <c:legendPos val="r"/>
      <c:layout>
        <c:manualLayout>
          <c:xMode val="edge"/>
          <c:yMode val="edge"/>
          <c:x val="0.1710525073254732"/>
          <c:y val="0.90196523717797072"/>
          <c:w val="0.70526323098501575"/>
          <c:h val="8.3333896567650112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578947368421055"/>
          <c:h val="0.74022011197098203"/>
        </c:manualLayout>
      </c:layout>
      <c:lineChart>
        <c:grouping val="standard"/>
        <c:varyColors val="0"/>
        <c:ser>
          <c:idx val="1"/>
          <c:order val="0"/>
          <c:tx>
            <c:strRef>
              <c:f>[1]NSA_INDICES!$E$28</c:f>
              <c:strCache>
                <c:ptCount val="1"/>
                <c:pt idx="0">
                  <c:v>TOTAL généralistes</c:v>
                </c:pt>
              </c:strCache>
            </c:strRef>
          </c:tx>
          <c:spPr>
            <a:ln w="12700">
              <a:solidFill>
                <a:srgbClr val="FF00FF"/>
              </a:solidFill>
              <a:prstDash val="solid"/>
            </a:ln>
          </c:spPr>
          <c:marker>
            <c:symbol val="diamond"/>
            <c:size val="4"/>
            <c:spPr>
              <a:solidFill>
                <a:srgbClr val="FF00FF"/>
              </a:solidFill>
              <a:ln>
                <a:solidFill>
                  <a:srgbClr val="FF00FF"/>
                </a:solidFill>
                <a:prstDash val="solid"/>
              </a:ln>
            </c:spPr>
          </c:marker>
          <c:cat>
            <c:numRef>
              <c:f>[1]NSA_INDICES!$BZ$3:$DV$3</c:f>
              <c:numCache>
                <c:formatCode>General</c:formatCode>
                <c:ptCount val="49"/>
                <c:pt idx="0">
                  <c:v>44743</c:v>
                </c:pt>
                <c:pt idx="1">
                  <c:v>44774</c:v>
                </c:pt>
                <c:pt idx="2">
                  <c:v>44805</c:v>
                </c:pt>
                <c:pt idx="3">
                  <c:v>44835</c:v>
                </c:pt>
                <c:pt idx="4">
                  <c:v>44866</c:v>
                </c:pt>
                <c:pt idx="5">
                  <c:v>44896</c:v>
                </c:pt>
                <c:pt idx="6">
                  <c:v>44927</c:v>
                </c:pt>
                <c:pt idx="7">
                  <c:v>44958</c:v>
                </c:pt>
                <c:pt idx="8">
                  <c:v>44986</c:v>
                </c:pt>
                <c:pt idx="9">
                  <c:v>45017</c:v>
                </c:pt>
                <c:pt idx="10">
                  <c:v>45047</c:v>
                </c:pt>
                <c:pt idx="11">
                  <c:v>45078</c:v>
                </c:pt>
                <c:pt idx="12">
                  <c:v>45108</c:v>
                </c:pt>
                <c:pt idx="13">
                  <c:v>45139</c:v>
                </c:pt>
                <c:pt idx="14">
                  <c:v>45170</c:v>
                </c:pt>
                <c:pt idx="15">
                  <c:v>45200</c:v>
                </c:pt>
                <c:pt idx="16">
                  <c:v>45231</c:v>
                </c:pt>
                <c:pt idx="17">
                  <c:v>45261</c:v>
                </c:pt>
                <c:pt idx="18">
                  <c:v>45292</c:v>
                </c:pt>
                <c:pt idx="19">
                  <c:v>45323</c:v>
                </c:pt>
                <c:pt idx="20">
                  <c:v>45352</c:v>
                </c:pt>
                <c:pt idx="21">
                  <c:v>45383</c:v>
                </c:pt>
                <c:pt idx="22">
                  <c:v>45413</c:v>
                </c:pt>
                <c:pt idx="23">
                  <c:v>45444</c:v>
                </c:pt>
                <c:pt idx="24">
                  <c:v>45474</c:v>
                </c:pt>
                <c:pt idx="25">
                  <c:v>45505</c:v>
                </c:pt>
                <c:pt idx="26">
                  <c:v>45536</c:v>
                </c:pt>
                <c:pt idx="27">
                  <c:v>45566</c:v>
                </c:pt>
                <c:pt idx="28">
                  <c:v>45597</c:v>
                </c:pt>
                <c:pt idx="29">
                  <c:v>45627</c:v>
                </c:pt>
                <c:pt idx="30">
                  <c:v>45658</c:v>
                </c:pt>
                <c:pt idx="31">
                  <c:v>45689</c:v>
                </c:pt>
                <c:pt idx="32">
                  <c:v>45717</c:v>
                </c:pt>
                <c:pt idx="33">
                  <c:v>45748</c:v>
                </c:pt>
                <c:pt idx="34">
                  <c:v>45778</c:v>
                </c:pt>
                <c:pt idx="35">
                  <c:v>45809</c:v>
                </c:pt>
                <c:pt idx="36">
                  <c:v>45839</c:v>
                </c:pt>
                <c:pt idx="37">
                  <c:v>45870</c:v>
                </c:pt>
                <c:pt idx="38">
                  <c:v>45901</c:v>
                </c:pt>
                <c:pt idx="39">
                  <c:v>45931</c:v>
                </c:pt>
                <c:pt idx="40">
                  <c:v>45962</c:v>
                </c:pt>
                <c:pt idx="41">
                  <c:v>45992</c:v>
                </c:pt>
                <c:pt idx="42">
                  <c:v>46023</c:v>
                </c:pt>
                <c:pt idx="43">
                  <c:v>46054</c:v>
                </c:pt>
                <c:pt idx="44">
                  <c:v>46082</c:v>
                </c:pt>
                <c:pt idx="45">
                  <c:v>46113</c:v>
                </c:pt>
                <c:pt idx="46">
                  <c:v>46143</c:v>
                </c:pt>
                <c:pt idx="47">
                  <c:v>46174</c:v>
                </c:pt>
                <c:pt idx="48">
                  <c:v>46204</c:v>
                </c:pt>
              </c:numCache>
            </c:numRef>
          </c:cat>
          <c:val>
            <c:numRef>
              <c:f>[1]NSA_INDICES!$BZ$28:$DV$28</c:f>
              <c:numCache>
                <c:formatCode>General</c:formatCode>
                <c:ptCount val="49"/>
                <c:pt idx="0">
                  <c:v>65.142336304756327</c:v>
                </c:pt>
                <c:pt idx="1">
                  <c:v>67.125955175804137</c:v>
                </c:pt>
                <c:pt idx="2">
                  <c:v>63.341983294768525</c:v>
                </c:pt>
                <c:pt idx="3">
                  <c:v>63.866752785990769</c:v>
                </c:pt>
                <c:pt idx="4">
                  <c:v>62.252715809520332</c:v>
                </c:pt>
                <c:pt idx="5">
                  <c:v>60.965837737679031</c:v>
                </c:pt>
                <c:pt idx="6">
                  <c:v>62.78591662729719</c:v>
                </c:pt>
                <c:pt idx="7">
                  <c:v>60.058340010507429</c:v>
                </c:pt>
                <c:pt idx="8">
                  <c:v>61.103311602476509</c:v>
                </c:pt>
                <c:pt idx="9">
                  <c:v>60.635277854283721</c:v>
                </c:pt>
                <c:pt idx="10">
                  <c:v>61.48576364831181</c:v>
                </c:pt>
                <c:pt idx="11">
                  <c:v>61.561910959071355</c:v>
                </c:pt>
                <c:pt idx="12">
                  <c:v>59.838043967800061</c:v>
                </c:pt>
                <c:pt idx="13">
                  <c:v>60.78762292946913</c:v>
                </c:pt>
                <c:pt idx="14">
                  <c:v>59.023196035198708</c:v>
                </c:pt>
                <c:pt idx="15">
                  <c:v>59.604369578289209</c:v>
                </c:pt>
                <c:pt idx="16">
                  <c:v>60.065590900671651</c:v>
                </c:pt>
                <c:pt idx="17">
                  <c:v>65.031743043019844</c:v>
                </c:pt>
                <c:pt idx="18">
                  <c:v>61.029443681634334</c:v>
                </c:pt>
                <c:pt idx="19">
                  <c:v>61.437535680215582</c:v>
                </c:pt>
                <c:pt idx="20">
                  <c:v>58.742212520952094</c:v>
                </c:pt>
                <c:pt idx="21">
                  <c:v>61.489334048500822</c:v>
                </c:pt>
                <c:pt idx="22">
                  <c:v>59.885323695673577</c:v>
                </c:pt>
                <c:pt idx="23">
                  <c:v>57.055696596553275</c:v>
                </c:pt>
                <c:pt idx="24">
                  <c:v>57.972529549964044</c:v>
                </c:pt>
                <c:pt idx="25">
                  <c:v>55.909718301200343</c:v>
                </c:pt>
                <c:pt idx="26">
                  <c:v>57.058251033752263</c:v>
                </c:pt>
                <c:pt idx="27">
                  <c:v>56.059546834091392</c:v>
                </c:pt>
                <c:pt idx="28">
                  <c:v>56.065904844495925</c:v>
                </c:pt>
                <c:pt idx="29">
                  <c:v>56.638522885507882</c:v>
                </c:pt>
                <c:pt idx="30">
                  <c:v>61.43258224775785</c:v>
                </c:pt>
                <c:pt idx="31">
                  <c:v>60.136359848761998</c:v>
                </c:pt>
                <c:pt idx="32">
                  <c:v>58.325738964676077</c:v>
                </c:pt>
                <c:pt idx="33">
                  <c:v>58.930578718926427</c:v>
                </c:pt>
                <c:pt idx="34">
                  <c:v>60.038115916921264</c:v>
                </c:pt>
                <c:pt idx="35">
                  <c:v>58.498067477749629</c:v>
                </c:pt>
                <c:pt idx="36">
                  <c:v>59.422742577405607</c:v>
                </c:pt>
                <c:pt idx="37">
                  <c:v>56.789985384369459</c:v>
                </c:pt>
                <c:pt idx="38">
                  <c:v>58.038229332589793</c:v>
                </c:pt>
                <c:pt idx="39">
                  <c:v>56.884523205742909</c:v>
                </c:pt>
                <c:pt idx="40">
                  <c:v>54.858091689066647</c:v>
                </c:pt>
                <c:pt idx="41">
                  <c:v>57.437437020837358</c:v>
                </c:pt>
                <c:pt idx="42">
                  <c:v>55.864503159423883</c:v>
                </c:pt>
                <c:pt idx="43">
                  <c:v>55.764859210307179</c:v>
                </c:pt>
                <c:pt idx="44">
                  <c:v>56.088976903783681</c:v>
                </c:pt>
                <c:pt idx="45">
                  <c:v>55.187395002428083</c:v>
                </c:pt>
                <c:pt idx="46">
                  <c:v>54.563084981782595</c:v>
                </c:pt>
                <c:pt idx="47">
                  <c:v>54.788666090776417</c:v>
                </c:pt>
                <c:pt idx="48">
                  <c:v>54.664142632336407</c:v>
                </c:pt>
              </c:numCache>
            </c:numRef>
          </c:val>
          <c:smooth val="0"/>
          <c:extLst>
            <c:ext xmlns:c16="http://schemas.microsoft.com/office/drawing/2014/chart" uri="{C3380CC4-5D6E-409C-BE32-E72D297353CC}">
              <c16:uniqueId val="{00000000-E2C8-4A1A-9DB7-5CF43873F39A}"/>
            </c:ext>
          </c:extLst>
        </c:ser>
        <c:dLbls>
          <c:showLegendKey val="0"/>
          <c:showVal val="0"/>
          <c:showCatName val="0"/>
          <c:showSerName val="0"/>
          <c:showPercent val="0"/>
          <c:showBubbleSize val="0"/>
        </c:dLbls>
        <c:marker val="1"/>
        <c:smooth val="0"/>
        <c:axId val="479860000"/>
        <c:axId val="479865096"/>
      </c:lineChart>
      <c:dateAx>
        <c:axId val="479860000"/>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txPr>
          <a:bodyPr rot="0" vert="horz"/>
          <a:lstStyle/>
          <a:p>
            <a:pPr>
              <a:defRPr sz="700" b="0" i="0" u="none" strike="noStrike" baseline="0">
                <a:solidFill>
                  <a:srgbClr val="000000"/>
                </a:solidFill>
                <a:latin typeface="Arial"/>
                <a:ea typeface="Arial"/>
                <a:cs typeface="Arial"/>
              </a:defRPr>
            </a:pPr>
            <a:endParaRPr lang="fr-FR"/>
          </a:p>
        </c:txPr>
        <c:crossAx val="479865096"/>
        <c:crosses val="autoZero"/>
        <c:auto val="0"/>
        <c:lblOffset val="100"/>
        <c:baseTimeUnit val="months"/>
        <c:majorUnit val="6"/>
        <c:majorTimeUnit val="months"/>
        <c:minorUnit val="1"/>
        <c:minorTimeUnit val="months"/>
      </c:dateAx>
      <c:valAx>
        <c:axId val="479865096"/>
        <c:scaling>
          <c:orientation val="minMax"/>
          <c:max val="70"/>
          <c:min val="50"/>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9860000"/>
        <c:crosses val="autoZero"/>
        <c:crossBetween val="midCat"/>
        <c:majorUnit val="5"/>
      </c:valAx>
      <c:spPr>
        <a:solidFill>
          <a:srgbClr val="FFFFFF"/>
        </a:solidFill>
        <a:ln w="12700">
          <a:solidFill>
            <a:srgbClr val="808080"/>
          </a:solidFill>
          <a:prstDash val="solid"/>
        </a:ln>
      </c:spPr>
    </c:plotArea>
    <c:legend>
      <c:legendPos val="r"/>
      <c:layout>
        <c:manualLayout>
          <c:xMode val="edge"/>
          <c:yMode val="edge"/>
          <c:x val="0.15789470760599369"/>
          <c:y val="0.90686717808342632"/>
          <c:w val="0.70263161549250785"/>
          <c:h val="7.84315050747411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578947368421055"/>
          <c:h val="0.74096808714361351"/>
        </c:manualLayout>
      </c:layout>
      <c:lineChart>
        <c:grouping val="standard"/>
        <c:varyColors val="0"/>
        <c:ser>
          <c:idx val="1"/>
          <c:order val="0"/>
          <c:tx>
            <c:strRef>
              <c:f>[1]SA_INDICES!$E$28</c:f>
              <c:strCache>
                <c:ptCount val="1"/>
                <c:pt idx="0">
                  <c:v>TOTAL généralistes</c:v>
                </c:pt>
              </c:strCache>
            </c:strRef>
          </c:tx>
          <c:spPr>
            <a:ln w="12700">
              <a:solidFill>
                <a:srgbClr val="FF00FF"/>
              </a:solidFill>
              <a:prstDash val="solid"/>
            </a:ln>
          </c:spPr>
          <c:marker>
            <c:symbol val="diamond"/>
            <c:size val="4"/>
            <c:spPr>
              <a:solidFill>
                <a:srgbClr val="FF00FF"/>
              </a:solidFill>
              <a:ln>
                <a:solidFill>
                  <a:srgbClr val="FF00FF"/>
                </a:solidFill>
                <a:prstDash val="solid"/>
              </a:ln>
            </c:spPr>
          </c:marker>
          <c:cat>
            <c:numRef>
              <c:f>[1]SA_INDICES!$BZ$3:$DV$3</c:f>
              <c:numCache>
                <c:formatCode>General</c:formatCode>
                <c:ptCount val="49"/>
                <c:pt idx="0">
                  <c:v>44743</c:v>
                </c:pt>
                <c:pt idx="1">
                  <c:v>44774</c:v>
                </c:pt>
                <c:pt idx="2">
                  <c:v>44805</c:v>
                </c:pt>
                <c:pt idx="3">
                  <c:v>44835</c:v>
                </c:pt>
                <c:pt idx="4">
                  <c:v>44866</c:v>
                </c:pt>
                <c:pt idx="5">
                  <c:v>44896</c:v>
                </c:pt>
                <c:pt idx="6">
                  <c:v>44927</c:v>
                </c:pt>
                <c:pt idx="7">
                  <c:v>44958</c:v>
                </c:pt>
                <c:pt idx="8">
                  <c:v>44986</c:v>
                </c:pt>
                <c:pt idx="9">
                  <c:v>45017</c:v>
                </c:pt>
                <c:pt idx="10">
                  <c:v>45047</c:v>
                </c:pt>
                <c:pt idx="11">
                  <c:v>45078</c:v>
                </c:pt>
                <c:pt idx="12">
                  <c:v>45108</c:v>
                </c:pt>
                <c:pt idx="13">
                  <c:v>45139</c:v>
                </c:pt>
                <c:pt idx="14">
                  <c:v>45170</c:v>
                </c:pt>
                <c:pt idx="15">
                  <c:v>45200</c:v>
                </c:pt>
                <c:pt idx="16">
                  <c:v>45231</c:v>
                </c:pt>
                <c:pt idx="17">
                  <c:v>45261</c:v>
                </c:pt>
                <c:pt idx="18">
                  <c:v>45292</c:v>
                </c:pt>
                <c:pt idx="19">
                  <c:v>45323</c:v>
                </c:pt>
                <c:pt idx="20">
                  <c:v>45352</c:v>
                </c:pt>
                <c:pt idx="21">
                  <c:v>45383</c:v>
                </c:pt>
                <c:pt idx="22">
                  <c:v>45413</c:v>
                </c:pt>
                <c:pt idx="23">
                  <c:v>45444</c:v>
                </c:pt>
                <c:pt idx="24">
                  <c:v>45474</c:v>
                </c:pt>
                <c:pt idx="25">
                  <c:v>45505</c:v>
                </c:pt>
                <c:pt idx="26">
                  <c:v>45536</c:v>
                </c:pt>
                <c:pt idx="27">
                  <c:v>45566</c:v>
                </c:pt>
                <c:pt idx="28">
                  <c:v>45597</c:v>
                </c:pt>
                <c:pt idx="29">
                  <c:v>45627</c:v>
                </c:pt>
                <c:pt idx="30">
                  <c:v>45658</c:v>
                </c:pt>
                <c:pt idx="31">
                  <c:v>45689</c:v>
                </c:pt>
                <c:pt idx="32">
                  <c:v>45717</c:v>
                </c:pt>
                <c:pt idx="33">
                  <c:v>45748</c:v>
                </c:pt>
                <c:pt idx="34">
                  <c:v>45778</c:v>
                </c:pt>
                <c:pt idx="35">
                  <c:v>45809</c:v>
                </c:pt>
                <c:pt idx="36">
                  <c:v>45839</c:v>
                </c:pt>
                <c:pt idx="37">
                  <c:v>45870</c:v>
                </c:pt>
                <c:pt idx="38">
                  <c:v>45901</c:v>
                </c:pt>
                <c:pt idx="39">
                  <c:v>45931</c:v>
                </c:pt>
                <c:pt idx="40">
                  <c:v>45962</c:v>
                </c:pt>
                <c:pt idx="41">
                  <c:v>45992</c:v>
                </c:pt>
                <c:pt idx="42">
                  <c:v>46023</c:v>
                </c:pt>
                <c:pt idx="43">
                  <c:v>46054</c:v>
                </c:pt>
                <c:pt idx="44">
                  <c:v>46082</c:v>
                </c:pt>
                <c:pt idx="45">
                  <c:v>46113</c:v>
                </c:pt>
                <c:pt idx="46">
                  <c:v>46143</c:v>
                </c:pt>
                <c:pt idx="47">
                  <c:v>46174</c:v>
                </c:pt>
                <c:pt idx="48">
                  <c:v>46204</c:v>
                </c:pt>
              </c:numCache>
            </c:numRef>
          </c:cat>
          <c:val>
            <c:numRef>
              <c:f>[1]SA_INDICES!$BZ$28:$DV$28</c:f>
              <c:numCache>
                <c:formatCode>General</c:formatCode>
                <c:ptCount val="49"/>
                <c:pt idx="0">
                  <c:v>96.835410038487254</c:v>
                </c:pt>
                <c:pt idx="1">
                  <c:v>97.412894936652904</c:v>
                </c:pt>
                <c:pt idx="2">
                  <c:v>94.45108783590662</c:v>
                </c:pt>
                <c:pt idx="3">
                  <c:v>96.603014840231552</c:v>
                </c:pt>
                <c:pt idx="4">
                  <c:v>94.459661086213544</c:v>
                </c:pt>
                <c:pt idx="5">
                  <c:v>92.8537036000276</c:v>
                </c:pt>
                <c:pt idx="6">
                  <c:v>93.79030296162297</c:v>
                </c:pt>
                <c:pt idx="7">
                  <c:v>91.007592844211715</c:v>
                </c:pt>
                <c:pt idx="8">
                  <c:v>91.853037467897863</c:v>
                </c:pt>
                <c:pt idx="9">
                  <c:v>90.807313041174183</c:v>
                </c:pt>
                <c:pt idx="10">
                  <c:v>94.036550616227359</c:v>
                </c:pt>
                <c:pt idx="11">
                  <c:v>94.48440419759892</c:v>
                </c:pt>
                <c:pt idx="12">
                  <c:v>91.585066762940187</c:v>
                </c:pt>
                <c:pt idx="13">
                  <c:v>93.554605493309694</c:v>
                </c:pt>
                <c:pt idx="14">
                  <c:v>91.660685259095075</c:v>
                </c:pt>
                <c:pt idx="15">
                  <c:v>93.074993443334492</c:v>
                </c:pt>
                <c:pt idx="16">
                  <c:v>95.998410945916802</c:v>
                </c:pt>
                <c:pt idx="17">
                  <c:v>102.82003884510283</c:v>
                </c:pt>
                <c:pt idx="18">
                  <c:v>96.644495117631806</c:v>
                </c:pt>
                <c:pt idx="19">
                  <c:v>96.32278077906038</c:v>
                </c:pt>
                <c:pt idx="20">
                  <c:v>92.607646040866669</c:v>
                </c:pt>
                <c:pt idx="21">
                  <c:v>98.457138061371083</c:v>
                </c:pt>
                <c:pt idx="22">
                  <c:v>96.893722904090367</c:v>
                </c:pt>
                <c:pt idx="23">
                  <c:v>93.6231034649132</c:v>
                </c:pt>
                <c:pt idx="24">
                  <c:v>94.53758863061627</c:v>
                </c:pt>
                <c:pt idx="25">
                  <c:v>91.816187848903525</c:v>
                </c:pt>
                <c:pt idx="26">
                  <c:v>93.428507653960793</c:v>
                </c:pt>
                <c:pt idx="27">
                  <c:v>91.551961309720468</c:v>
                </c:pt>
                <c:pt idx="28">
                  <c:v>94.520620598508344</c:v>
                </c:pt>
                <c:pt idx="29">
                  <c:v>95.27747286324005</c:v>
                </c:pt>
                <c:pt idx="30">
                  <c:v>106.57959062973752</c:v>
                </c:pt>
                <c:pt idx="31">
                  <c:v>104.45295022489603</c:v>
                </c:pt>
                <c:pt idx="32">
                  <c:v>98.437961046116584</c:v>
                </c:pt>
                <c:pt idx="33">
                  <c:v>100.25898317486978</c:v>
                </c:pt>
                <c:pt idx="34">
                  <c:v>105.99252369569203</c:v>
                </c:pt>
                <c:pt idx="35">
                  <c:v>101.99879810311883</c:v>
                </c:pt>
                <c:pt idx="36">
                  <c:v>103.75511505690397</c:v>
                </c:pt>
                <c:pt idx="37">
                  <c:v>101.18050654911259</c:v>
                </c:pt>
                <c:pt idx="38">
                  <c:v>101.84701397952047</c:v>
                </c:pt>
                <c:pt idx="39">
                  <c:v>99.741404295011364</c:v>
                </c:pt>
                <c:pt idx="40">
                  <c:v>97.765379805173794</c:v>
                </c:pt>
                <c:pt idx="41">
                  <c:v>101.82065053590046</c:v>
                </c:pt>
                <c:pt idx="42">
                  <c:v>98.639235411969636</c:v>
                </c:pt>
                <c:pt idx="43">
                  <c:v>99.358798817971831</c:v>
                </c:pt>
                <c:pt idx="44">
                  <c:v>101.18730694260924</c:v>
                </c:pt>
                <c:pt idx="45">
                  <c:v>100.05324670737194</c:v>
                </c:pt>
                <c:pt idx="46">
                  <c:v>99.632062347346647</c:v>
                </c:pt>
                <c:pt idx="47">
                  <c:v>101.74773757700059</c:v>
                </c:pt>
                <c:pt idx="48">
                  <c:v>101.01482450820983</c:v>
                </c:pt>
              </c:numCache>
            </c:numRef>
          </c:val>
          <c:smooth val="0"/>
          <c:extLst>
            <c:ext xmlns:c16="http://schemas.microsoft.com/office/drawing/2014/chart" uri="{C3380CC4-5D6E-409C-BE32-E72D297353CC}">
              <c16:uniqueId val="{00000000-8ED9-4FDF-8DFB-758B3C8B0462}"/>
            </c:ext>
          </c:extLst>
        </c:ser>
        <c:dLbls>
          <c:showLegendKey val="0"/>
          <c:showVal val="0"/>
          <c:showCatName val="0"/>
          <c:showSerName val="0"/>
          <c:showPercent val="0"/>
          <c:showBubbleSize val="0"/>
        </c:dLbls>
        <c:marker val="1"/>
        <c:smooth val="0"/>
        <c:axId val="479860784"/>
        <c:axId val="479862352"/>
      </c:lineChart>
      <c:dateAx>
        <c:axId val="479860784"/>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9862352"/>
        <c:crosses val="autoZero"/>
        <c:auto val="0"/>
        <c:lblOffset val="100"/>
        <c:baseTimeUnit val="months"/>
        <c:majorUnit val="6"/>
        <c:majorTimeUnit val="months"/>
        <c:minorUnit val="1"/>
        <c:minorTimeUnit val="months"/>
      </c:dateAx>
      <c:valAx>
        <c:axId val="479862352"/>
        <c:scaling>
          <c:orientation val="minMax"/>
          <c:max val="110"/>
          <c:min val="90"/>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9860784"/>
        <c:crosses val="autoZero"/>
        <c:crossBetween val="midCat"/>
        <c:majorUnit val="5"/>
      </c:valAx>
      <c:spPr>
        <a:solidFill>
          <a:srgbClr val="FFFFFF"/>
        </a:solidFill>
        <a:ln w="12700">
          <a:solidFill>
            <a:srgbClr val="808080"/>
          </a:solidFill>
          <a:prstDash val="solid"/>
        </a:ln>
      </c:spPr>
    </c:plotArea>
    <c:legend>
      <c:legendPos val="r"/>
      <c:layout>
        <c:manualLayout>
          <c:xMode val="edge"/>
          <c:yMode val="edge"/>
          <c:x val="0.19730811426349484"/>
          <c:y val="0.90686717808342632"/>
          <c:w val="0.70526323098501575"/>
          <c:h val="7.84315050747411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32157091474677"/>
          <c:h val="0.73858628186498143"/>
        </c:manualLayout>
      </c:layout>
      <c:lineChart>
        <c:grouping val="standard"/>
        <c:varyColors val="0"/>
        <c:ser>
          <c:idx val="1"/>
          <c:order val="0"/>
          <c:tx>
            <c:strRef>
              <c:f>[1]RA_INDICES!$E$69</c:f>
              <c:strCache>
                <c:ptCount val="1"/>
                <c:pt idx="0">
                  <c:v>TOTAL Infirmiers</c:v>
                </c:pt>
              </c:strCache>
            </c:strRef>
          </c:tx>
          <c:spPr>
            <a:ln w="12700">
              <a:solidFill>
                <a:srgbClr val="FF00FF"/>
              </a:solidFill>
              <a:prstDash val="solid"/>
            </a:ln>
          </c:spPr>
          <c:marker>
            <c:symbol val="diamond"/>
            <c:size val="4"/>
            <c:spPr>
              <a:solidFill>
                <a:srgbClr val="FF00FF"/>
              </a:solidFill>
              <a:ln>
                <a:solidFill>
                  <a:srgbClr val="FF00FF"/>
                </a:solidFill>
                <a:prstDash val="solid"/>
              </a:ln>
            </c:spPr>
          </c:marker>
          <c:cat>
            <c:numRef>
              <c:f>[1]RA_INDICES!$BZ$3:$DV$3</c:f>
              <c:numCache>
                <c:formatCode>General</c:formatCode>
                <c:ptCount val="49"/>
                <c:pt idx="0">
                  <c:v>44743</c:v>
                </c:pt>
                <c:pt idx="1">
                  <c:v>44774</c:v>
                </c:pt>
                <c:pt idx="2">
                  <c:v>44805</c:v>
                </c:pt>
                <c:pt idx="3">
                  <c:v>44835</c:v>
                </c:pt>
                <c:pt idx="4">
                  <c:v>44866</c:v>
                </c:pt>
                <c:pt idx="5">
                  <c:v>44896</c:v>
                </c:pt>
                <c:pt idx="6">
                  <c:v>44927</c:v>
                </c:pt>
                <c:pt idx="7">
                  <c:v>44958</c:v>
                </c:pt>
                <c:pt idx="8">
                  <c:v>44986</c:v>
                </c:pt>
                <c:pt idx="9">
                  <c:v>45017</c:v>
                </c:pt>
                <c:pt idx="10">
                  <c:v>45047</c:v>
                </c:pt>
                <c:pt idx="11">
                  <c:v>45078</c:v>
                </c:pt>
                <c:pt idx="12">
                  <c:v>45108</c:v>
                </c:pt>
                <c:pt idx="13">
                  <c:v>45139</c:v>
                </c:pt>
                <c:pt idx="14">
                  <c:v>45170</c:v>
                </c:pt>
                <c:pt idx="15">
                  <c:v>45200</c:v>
                </c:pt>
                <c:pt idx="16">
                  <c:v>45231</c:v>
                </c:pt>
                <c:pt idx="17">
                  <c:v>45261</c:v>
                </c:pt>
                <c:pt idx="18">
                  <c:v>45292</c:v>
                </c:pt>
                <c:pt idx="19">
                  <c:v>45323</c:v>
                </c:pt>
                <c:pt idx="20">
                  <c:v>45352</c:v>
                </c:pt>
                <c:pt idx="21">
                  <c:v>45383</c:v>
                </c:pt>
                <c:pt idx="22">
                  <c:v>45413</c:v>
                </c:pt>
                <c:pt idx="23">
                  <c:v>45444</c:v>
                </c:pt>
                <c:pt idx="24">
                  <c:v>45474</c:v>
                </c:pt>
                <c:pt idx="25">
                  <c:v>45505</c:v>
                </c:pt>
                <c:pt idx="26">
                  <c:v>45536</c:v>
                </c:pt>
                <c:pt idx="27">
                  <c:v>45566</c:v>
                </c:pt>
                <c:pt idx="28">
                  <c:v>45597</c:v>
                </c:pt>
                <c:pt idx="29">
                  <c:v>45627</c:v>
                </c:pt>
                <c:pt idx="30">
                  <c:v>45658</c:v>
                </c:pt>
                <c:pt idx="31">
                  <c:v>45689</c:v>
                </c:pt>
                <c:pt idx="32">
                  <c:v>45717</c:v>
                </c:pt>
                <c:pt idx="33">
                  <c:v>45748</c:v>
                </c:pt>
                <c:pt idx="34">
                  <c:v>45778</c:v>
                </c:pt>
                <c:pt idx="35">
                  <c:v>45809</c:v>
                </c:pt>
                <c:pt idx="36">
                  <c:v>45839</c:v>
                </c:pt>
                <c:pt idx="37">
                  <c:v>45870</c:v>
                </c:pt>
                <c:pt idx="38">
                  <c:v>45901</c:v>
                </c:pt>
                <c:pt idx="39">
                  <c:v>45931</c:v>
                </c:pt>
                <c:pt idx="40">
                  <c:v>45962</c:v>
                </c:pt>
                <c:pt idx="41">
                  <c:v>45992</c:v>
                </c:pt>
                <c:pt idx="42">
                  <c:v>46023</c:v>
                </c:pt>
                <c:pt idx="43">
                  <c:v>46054</c:v>
                </c:pt>
                <c:pt idx="44">
                  <c:v>46082</c:v>
                </c:pt>
                <c:pt idx="45">
                  <c:v>46113</c:v>
                </c:pt>
                <c:pt idx="46">
                  <c:v>46143</c:v>
                </c:pt>
                <c:pt idx="47">
                  <c:v>46174</c:v>
                </c:pt>
                <c:pt idx="48">
                  <c:v>46204</c:v>
                </c:pt>
              </c:numCache>
            </c:numRef>
          </c:cat>
          <c:val>
            <c:numRef>
              <c:f>[1]RA_INDICES!$BZ$69:$DV$69</c:f>
              <c:numCache>
                <c:formatCode>General</c:formatCode>
                <c:ptCount val="49"/>
                <c:pt idx="0">
                  <c:v>104.64987765848683</c:v>
                </c:pt>
                <c:pt idx="1">
                  <c:v>108.78608249479005</c:v>
                </c:pt>
                <c:pt idx="2">
                  <c:v>103.95515667699485</c:v>
                </c:pt>
                <c:pt idx="3">
                  <c:v>105.99213931860992</c:v>
                </c:pt>
                <c:pt idx="4">
                  <c:v>101.04419831301159</c:v>
                </c:pt>
                <c:pt idx="5">
                  <c:v>99.319547790395717</c:v>
                </c:pt>
                <c:pt idx="6">
                  <c:v>104.96623690304536</c:v>
                </c:pt>
                <c:pt idx="7">
                  <c:v>100.57734542947352</c:v>
                </c:pt>
                <c:pt idx="8">
                  <c:v>100.75760708113697</c:v>
                </c:pt>
                <c:pt idx="9">
                  <c:v>96.027298444231064</c:v>
                </c:pt>
                <c:pt idx="10">
                  <c:v>105.92429833005679</c:v>
                </c:pt>
                <c:pt idx="11">
                  <c:v>102.58877124235313</c:v>
                </c:pt>
                <c:pt idx="12">
                  <c:v>101.34961773671134</c:v>
                </c:pt>
                <c:pt idx="13">
                  <c:v>94.944906364321469</c:v>
                </c:pt>
                <c:pt idx="14">
                  <c:v>99.726706884987152</c:v>
                </c:pt>
                <c:pt idx="15">
                  <c:v>104.78618320671306</c:v>
                </c:pt>
                <c:pt idx="16">
                  <c:v>98.899669294978239</c:v>
                </c:pt>
                <c:pt idx="17">
                  <c:v>109.30961982525041</c:v>
                </c:pt>
                <c:pt idx="18">
                  <c:v>99.08631830826063</c:v>
                </c:pt>
                <c:pt idx="19">
                  <c:v>101.03792541845556</c:v>
                </c:pt>
                <c:pt idx="20">
                  <c:v>98.531597753566203</c:v>
                </c:pt>
                <c:pt idx="21">
                  <c:v>110.38140712895436</c:v>
                </c:pt>
                <c:pt idx="22">
                  <c:v>101.98217607783759</c:v>
                </c:pt>
                <c:pt idx="23">
                  <c:v>93.783766133834803</c:v>
                </c:pt>
                <c:pt idx="24">
                  <c:v>99.625298942700951</c:v>
                </c:pt>
                <c:pt idx="25">
                  <c:v>101.06095592829571</c:v>
                </c:pt>
                <c:pt idx="26">
                  <c:v>103.26037349045811</c:v>
                </c:pt>
                <c:pt idx="27">
                  <c:v>97.159423629815208</c:v>
                </c:pt>
                <c:pt idx="28">
                  <c:v>101.52684129986778</c:v>
                </c:pt>
                <c:pt idx="29">
                  <c:v>106.053373415001</c:v>
                </c:pt>
                <c:pt idx="30">
                  <c:v>102.57241158728934</c:v>
                </c:pt>
                <c:pt idx="31">
                  <c:v>100.94981166487457</c:v>
                </c:pt>
                <c:pt idx="32">
                  <c:v>100.70142854836499</c:v>
                </c:pt>
                <c:pt idx="33">
                  <c:v>100.27742456031892</c:v>
                </c:pt>
                <c:pt idx="34">
                  <c:v>99.389908837504265</c:v>
                </c:pt>
                <c:pt idx="35">
                  <c:v>106.57577522629298</c:v>
                </c:pt>
                <c:pt idx="36">
                  <c:v>98.911377328843059</c:v>
                </c:pt>
                <c:pt idx="37">
                  <c:v>98.385956461155587</c:v>
                </c:pt>
                <c:pt idx="38">
                  <c:v>101.15639941532089</c:v>
                </c:pt>
                <c:pt idx="39">
                  <c:v>100.70799967822941</c:v>
                </c:pt>
                <c:pt idx="40">
                  <c:v>97.101414077017523</c:v>
                </c:pt>
                <c:pt idx="41">
                  <c:v>103.94572301975396</c:v>
                </c:pt>
                <c:pt idx="42">
                  <c:v>97.504996280954842</c:v>
                </c:pt>
                <c:pt idx="43">
                  <c:v>99.50513095579349</c:v>
                </c:pt>
                <c:pt idx="44">
                  <c:v>101.88666577963595</c:v>
                </c:pt>
                <c:pt idx="45">
                  <c:v>98.799918532258189</c:v>
                </c:pt>
                <c:pt idx="46">
                  <c:v>93.756552291314605</c:v>
                </c:pt>
                <c:pt idx="47">
                  <c:v>98.898077732823694</c:v>
                </c:pt>
                <c:pt idx="48">
                  <c:v>102.0366669626259</c:v>
                </c:pt>
              </c:numCache>
            </c:numRef>
          </c:val>
          <c:smooth val="0"/>
          <c:extLst>
            <c:ext xmlns:c16="http://schemas.microsoft.com/office/drawing/2014/chart" uri="{C3380CC4-5D6E-409C-BE32-E72D297353CC}">
              <c16:uniqueId val="{00000000-3491-45A8-9127-D9B3A0856758}"/>
            </c:ext>
          </c:extLst>
        </c:ser>
        <c:dLbls>
          <c:showLegendKey val="0"/>
          <c:showVal val="0"/>
          <c:showCatName val="0"/>
          <c:showSerName val="0"/>
          <c:showPercent val="0"/>
          <c:showBubbleSize val="0"/>
        </c:dLbls>
        <c:marker val="1"/>
        <c:smooth val="0"/>
        <c:axId val="479861960"/>
        <c:axId val="479863136"/>
      </c:lineChart>
      <c:dateAx>
        <c:axId val="479861960"/>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txPr>
          <a:bodyPr rot="0" vert="horz"/>
          <a:lstStyle/>
          <a:p>
            <a:pPr>
              <a:defRPr sz="700" b="0" i="0" u="none" strike="noStrike" baseline="0">
                <a:solidFill>
                  <a:srgbClr val="000000"/>
                </a:solidFill>
                <a:latin typeface="Arial"/>
                <a:ea typeface="Arial"/>
                <a:cs typeface="Arial"/>
              </a:defRPr>
            </a:pPr>
            <a:endParaRPr lang="fr-FR"/>
          </a:p>
        </c:txPr>
        <c:crossAx val="479863136"/>
        <c:crosses val="autoZero"/>
        <c:auto val="0"/>
        <c:lblOffset val="100"/>
        <c:baseTimeUnit val="months"/>
        <c:majorUnit val="6"/>
        <c:majorTimeUnit val="months"/>
        <c:minorUnit val="1"/>
        <c:minorTimeUnit val="months"/>
      </c:dateAx>
      <c:valAx>
        <c:axId val="479863136"/>
        <c:scaling>
          <c:orientation val="minMax"/>
          <c:max val="110"/>
          <c:min val="90"/>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9861960"/>
        <c:crossesAt val="41061"/>
        <c:crossBetween val="midCat"/>
        <c:majorUnit val="5"/>
      </c:valAx>
      <c:spPr>
        <a:solidFill>
          <a:srgbClr val="FFFFFF"/>
        </a:solidFill>
        <a:ln w="12700">
          <a:solidFill>
            <a:srgbClr val="808080"/>
          </a:solidFill>
          <a:prstDash val="solid"/>
        </a:ln>
      </c:spPr>
    </c:plotArea>
    <c:legend>
      <c:legendPos val="r"/>
      <c:layout>
        <c:manualLayout>
          <c:xMode val="edge"/>
          <c:yMode val="edge"/>
          <c:x val="0.1710525073254732"/>
          <c:y val="0.90196523717797072"/>
          <c:w val="0.70526323098501575"/>
          <c:h val="8.3333896567650112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578947368421055"/>
          <c:h val="0.74022011197098203"/>
        </c:manualLayout>
      </c:layout>
      <c:lineChart>
        <c:grouping val="standard"/>
        <c:varyColors val="0"/>
        <c:ser>
          <c:idx val="1"/>
          <c:order val="0"/>
          <c:tx>
            <c:strRef>
              <c:f>[1]NSA_INDICES!$E$69</c:f>
              <c:strCache>
                <c:ptCount val="1"/>
                <c:pt idx="0">
                  <c:v>TOTAL Infirmiers</c:v>
                </c:pt>
              </c:strCache>
            </c:strRef>
          </c:tx>
          <c:spPr>
            <a:ln w="12700">
              <a:solidFill>
                <a:srgbClr val="FF00FF"/>
              </a:solidFill>
              <a:prstDash val="solid"/>
            </a:ln>
          </c:spPr>
          <c:marker>
            <c:symbol val="diamond"/>
            <c:size val="4"/>
            <c:spPr>
              <a:solidFill>
                <a:srgbClr val="FF00FF"/>
              </a:solidFill>
              <a:ln>
                <a:solidFill>
                  <a:srgbClr val="FF00FF"/>
                </a:solidFill>
                <a:prstDash val="solid"/>
              </a:ln>
            </c:spPr>
          </c:marker>
          <c:cat>
            <c:numRef>
              <c:f>[1]NSA_INDICES!$BZ$3:$DV$3</c:f>
              <c:numCache>
                <c:formatCode>General</c:formatCode>
                <c:ptCount val="49"/>
                <c:pt idx="0">
                  <c:v>44743</c:v>
                </c:pt>
                <c:pt idx="1">
                  <c:v>44774</c:v>
                </c:pt>
                <c:pt idx="2">
                  <c:v>44805</c:v>
                </c:pt>
                <c:pt idx="3">
                  <c:v>44835</c:v>
                </c:pt>
                <c:pt idx="4">
                  <c:v>44866</c:v>
                </c:pt>
                <c:pt idx="5">
                  <c:v>44896</c:v>
                </c:pt>
                <c:pt idx="6">
                  <c:v>44927</c:v>
                </c:pt>
                <c:pt idx="7">
                  <c:v>44958</c:v>
                </c:pt>
                <c:pt idx="8">
                  <c:v>44986</c:v>
                </c:pt>
                <c:pt idx="9">
                  <c:v>45017</c:v>
                </c:pt>
                <c:pt idx="10">
                  <c:v>45047</c:v>
                </c:pt>
                <c:pt idx="11">
                  <c:v>45078</c:v>
                </c:pt>
                <c:pt idx="12">
                  <c:v>45108</c:v>
                </c:pt>
                <c:pt idx="13">
                  <c:v>45139</c:v>
                </c:pt>
                <c:pt idx="14">
                  <c:v>45170</c:v>
                </c:pt>
                <c:pt idx="15">
                  <c:v>45200</c:v>
                </c:pt>
                <c:pt idx="16">
                  <c:v>45231</c:v>
                </c:pt>
                <c:pt idx="17">
                  <c:v>45261</c:v>
                </c:pt>
                <c:pt idx="18">
                  <c:v>45292</c:v>
                </c:pt>
                <c:pt idx="19">
                  <c:v>45323</c:v>
                </c:pt>
                <c:pt idx="20">
                  <c:v>45352</c:v>
                </c:pt>
                <c:pt idx="21">
                  <c:v>45383</c:v>
                </c:pt>
                <c:pt idx="22">
                  <c:v>45413</c:v>
                </c:pt>
                <c:pt idx="23">
                  <c:v>45444</c:v>
                </c:pt>
                <c:pt idx="24">
                  <c:v>45474</c:v>
                </c:pt>
                <c:pt idx="25">
                  <c:v>45505</c:v>
                </c:pt>
                <c:pt idx="26">
                  <c:v>45536</c:v>
                </c:pt>
                <c:pt idx="27">
                  <c:v>45566</c:v>
                </c:pt>
                <c:pt idx="28">
                  <c:v>45597</c:v>
                </c:pt>
                <c:pt idx="29">
                  <c:v>45627</c:v>
                </c:pt>
                <c:pt idx="30">
                  <c:v>45658</c:v>
                </c:pt>
                <c:pt idx="31">
                  <c:v>45689</c:v>
                </c:pt>
                <c:pt idx="32">
                  <c:v>45717</c:v>
                </c:pt>
                <c:pt idx="33">
                  <c:v>45748</c:v>
                </c:pt>
                <c:pt idx="34">
                  <c:v>45778</c:v>
                </c:pt>
                <c:pt idx="35">
                  <c:v>45809</c:v>
                </c:pt>
                <c:pt idx="36">
                  <c:v>45839</c:v>
                </c:pt>
                <c:pt idx="37">
                  <c:v>45870</c:v>
                </c:pt>
                <c:pt idx="38">
                  <c:v>45901</c:v>
                </c:pt>
                <c:pt idx="39">
                  <c:v>45931</c:v>
                </c:pt>
                <c:pt idx="40">
                  <c:v>45962</c:v>
                </c:pt>
                <c:pt idx="41">
                  <c:v>45992</c:v>
                </c:pt>
                <c:pt idx="42">
                  <c:v>46023</c:v>
                </c:pt>
                <c:pt idx="43">
                  <c:v>46054</c:v>
                </c:pt>
                <c:pt idx="44">
                  <c:v>46082</c:v>
                </c:pt>
                <c:pt idx="45">
                  <c:v>46113</c:v>
                </c:pt>
                <c:pt idx="46">
                  <c:v>46143</c:v>
                </c:pt>
                <c:pt idx="47">
                  <c:v>46174</c:v>
                </c:pt>
                <c:pt idx="48">
                  <c:v>46204</c:v>
                </c:pt>
              </c:numCache>
            </c:numRef>
          </c:cat>
          <c:val>
            <c:numRef>
              <c:f>[1]NSA_INDICES!$BZ$69:$DV$69</c:f>
              <c:numCache>
                <c:formatCode>General</c:formatCode>
                <c:ptCount val="49"/>
                <c:pt idx="0">
                  <c:v>96.637832367345425</c:v>
                </c:pt>
                <c:pt idx="1">
                  <c:v>100.81499789425979</c:v>
                </c:pt>
                <c:pt idx="2">
                  <c:v>95.84410533114422</c:v>
                </c:pt>
                <c:pt idx="3">
                  <c:v>98.084179889533615</c:v>
                </c:pt>
                <c:pt idx="4">
                  <c:v>93.653174144861893</c:v>
                </c:pt>
                <c:pt idx="5">
                  <c:v>91.978017652112086</c:v>
                </c:pt>
                <c:pt idx="6">
                  <c:v>96.743998176438424</c:v>
                </c:pt>
                <c:pt idx="7">
                  <c:v>92.393254907048401</c:v>
                </c:pt>
                <c:pt idx="8">
                  <c:v>92.447363886369615</c:v>
                </c:pt>
                <c:pt idx="9">
                  <c:v>88.213041878209154</c:v>
                </c:pt>
                <c:pt idx="10">
                  <c:v>96.565453416571259</c:v>
                </c:pt>
                <c:pt idx="11">
                  <c:v>93.742403030864807</c:v>
                </c:pt>
                <c:pt idx="12">
                  <c:v>92.137080062686451</c:v>
                </c:pt>
                <c:pt idx="13">
                  <c:v>86.556458534889643</c:v>
                </c:pt>
                <c:pt idx="14">
                  <c:v>90.459825864243101</c:v>
                </c:pt>
                <c:pt idx="15">
                  <c:v>95.053656061599497</c:v>
                </c:pt>
                <c:pt idx="16">
                  <c:v>89.378759251946931</c:v>
                </c:pt>
                <c:pt idx="17">
                  <c:v>99.152529292526708</c:v>
                </c:pt>
                <c:pt idx="18">
                  <c:v>88.927391033959964</c:v>
                </c:pt>
                <c:pt idx="19">
                  <c:v>90.939703271838582</c:v>
                </c:pt>
                <c:pt idx="20">
                  <c:v>88.482396063380946</c:v>
                </c:pt>
                <c:pt idx="21">
                  <c:v>98.872786291249298</c:v>
                </c:pt>
                <c:pt idx="22">
                  <c:v>91.549685741161156</c:v>
                </c:pt>
                <c:pt idx="23">
                  <c:v>83.093463633636475</c:v>
                </c:pt>
                <c:pt idx="24">
                  <c:v>88.454798573412404</c:v>
                </c:pt>
                <c:pt idx="25">
                  <c:v>89.828443158655602</c:v>
                </c:pt>
                <c:pt idx="26">
                  <c:v>91.646641146158331</c:v>
                </c:pt>
                <c:pt idx="27">
                  <c:v>86.21998696744771</c:v>
                </c:pt>
                <c:pt idx="28">
                  <c:v>89.784875026802297</c:v>
                </c:pt>
                <c:pt idx="29">
                  <c:v>93.914323180216897</c:v>
                </c:pt>
                <c:pt idx="30">
                  <c:v>89.824676272422792</c:v>
                </c:pt>
                <c:pt idx="31">
                  <c:v>89.006437576283389</c:v>
                </c:pt>
                <c:pt idx="32">
                  <c:v>88.694920508465557</c:v>
                </c:pt>
                <c:pt idx="33">
                  <c:v>87.890326049031415</c:v>
                </c:pt>
                <c:pt idx="34">
                  <c:v>86.929313141756907</c:v>
                </c:pt>
                <c:pt idx="35">
                  <c:v>92.54674699457243</c:v>
                </c:pt>
                <c:pt idx="36">
                  <c:v>86.409875900673242</c:v>
                </c:pt>
                <c:pt idx="37">
                  <c:v>85.467108673420682</c:v>
                </c:pt>
                <c:pt idx="38">
                  <c:v>87.815667297809895</c:v>
                </c:pt>
                <c:pt idx="39">
                  <c:v>86.74119422830114</c:v>
                </c:pt>
                <c:pt idx="40">
                  <c:v>83.787823324253424</c:v>
                </c:pt>
                <c:pt idx="41">
                  <c:v>89.787170440886797</c:v>
                </c:pt>
                <c:pt idx="42">
                  <c:v>83.80472393676213</c:v>
                </c:pt>
                <c:pt idx="43">
                  <c:v>85.489715352827801</c:v>
                </c:pt>
                <c:pt idx="44">
                  <c:v>88.030742566013799</c:v>
                </c:pt>
                <c:pt idx="45">
                  <c:v>84.337072371054759</c:v>
                </c:pt>
                <c:pt idx="46">
                  <c:v>79.620811000463107</c:v>
                </c:pt>
                <c:pt idx="47">
                  <c:v>84.048025870358913</c:v>
                </c:pt>
                <c:pt idx="48">
                  <c:v>86.362383750721278</c:v>
                </c:pt>
              </c:numCache>
            </c:numRef>
          </c:val>
          <c:smooth val="0"/>
          <c:extLst>
            <c:ext xmlns:c16="http://schemas.microsoft.com/office/drawing/2014/chart" uri="{C3380CC4-5D6E-409C-BE32-E72D297353CC}">
              <c16:uniqueId val="{00000000-6472-4E2C-82BF-119C8ABFBDB5}"/>
            </c:ext>
          </c:extLst>
        </c:ser>
        <c:dLbls>
          <c:showLegendKey val="0"/>
          <c:showVal val="0"/>
          <c:showCatName val="0"/>
          <c:showSerName val="0"/>
          <c:showPercent val="0"/>
          <c:showBubbleSize val="0"/>
        </c:dLbls>
        <c:marker val="1"/>
        <c:smooth val="0"/>
        <c:axId val="479868232"/>
        <c:axId val="479869016"/>
      </c:lineChart>
      <c:dateAx>
        <c:axId val="479868232"/>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txPr>
          <a:bodyPr rot="0" vert="horz"/>
          <a:lstStyle/>
          <a:p>
            <a:pPr>
              <a:defRPr sz="700" b="0" i="0" u="none" strike="noStrike" baseline="0">
                <a:solidFill>
                  <a:srgbClr val="000000"/>
                </a:solidFill>
                <a:latin typeface="Arial"/>
                <a:ea typeface="Arial"/>
                <a:cs typeface="Arial"/>
              </a:defRPr>
            </a:pPr>
            <a:endParaRPr lang="fr-FR"/>
          </a:p>
        </c:txPr>
        <c:crossAx val="479869016"/>
        <c:crosses val="autoZero"/>
        <c:auto val="0"/>
        <c:lblOffset val="100"/>
        <c:baseTimeUnit val="months"/>
        <c:majorUnit val="6"/>
        <c:majorTimeUnit val="months"/>
        <c:minorUnit val="1"/>
        <c:minorTimeUnit val="months"/>
      </c:dateAx>
      <c:valAx>
        <c:axId val="479869016"/>
        <c:scaling>
          <c:orientation val="minMax"/>
          <c:max val="105"/>
          <c:min val="80"/>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9868232"/>
        <c:crosses val="autoZero"/>
        <c:crossBetween val="midCat"/>
        <c:majorUnit val="5"/>
      </c:valAx>
      <c:spPr>
        <a:solidFill>
          <a:srgbClr val="FFFFFF"/>
        </a:solidFill>
        <a:ln w="12700">
          <a:solidFill>
            <a:srgbClr val="808080"/>
          </a:solidFill>
          <a:prstDash val="solid"/>
        </a:ln>
      </c:spPr>
    </c:plotArea>
    <c:legend>
      <c:legendPos val="r"/>
      <c:layout>
        <c:manualLayout>
          <c:xMode val="edge"/>
          <c:yMode val="edge"/>
          <c:x val="0.15789470760599369"/>
          <c:y val="0.90686717808342632"/>
          <c:w val="0.70263161549250785"/>
          <c:h val="7.84315050747411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578947368421055"/>
          <c:h val="0.74096808714361351"/>
        </c:manualLayout>
      </c:layout>
      <c:lineChart>
        <c:grouping val="standard"/>
        <c:varyColors val="0"/>
        <c:ser>
          <c:idx val="1"/>
          <c:order val="0"/>
          <c:tx>
            <c:strRef>
              <c:f>[1]SA_INDICES!$E$69</c:f>
              <c:strCache>
                <c:ptCount val="1"/>
                <c:pt idx="0">
                  <c:v>TOTAL Infirmiers</c:v>
                </c:pt>
              </c:strCache>
            </c:strRef>
          </c:tx>
          <c:spPr>
            <a:ln w="12700">
              <a:solidFill>
                <a:srgbClr val="FF00FF"/>
              </a:solidFill>
              <a:prstDash val="solid"/>
            </a:ln>
          </c:spPr>
          <c:marker>
            <c:symbol val="diamond"/>
            <c:size val="4"/>
            <c:spPr>
              <a:solidFill>
                <a:srgbClr val="FF00FF"/>
              </a:solidFill>
              <a:ln>
                <a:solidFill>
                  <a:srgbClr val="FF00FF"/>
                </a:solidFill>
                <a:prstDash val="solid"/>
              </a:ln>
            </c:spPr>
          </c:marker>
          <c:cat>
            <c:numRef>
              <c:f>[1]SA_INDICES!$BZ$3:$DV$3</c:f>
              <c:numCache>
                <c:formatCode>General</c:formatCode>
                <c:ptCount val="49"/>
                <c:pt idx="0">
                  <c:v>44743</c:v>
                </c:pt>
                <c:pt idx="1">
                  <c:v>44774</c:v>
                </c:pt>
                <c:pt idx="2">
                  <c:v>44805</c:v>
                </c:pt>
                <c:pt idx="3">
                  <c:v>44835</c:v>
                </c:pt>
                <c:pt idx="4">
                  <c:v>44866</c:v>
                </c:pt>
                <c:pt idx="5">
                  <c:v>44896</c:v>
                </c:pt>
                <c:pt idx="6">
                  <c:v>44927</c:v>
                </c:pt>
                <c:pt idx="7">
                  <c:v>44958</c:v>
                </c:pt>
                <c:pt idx="8">
                  <c:v>44986</c:v>
                </c:pt>
                <c:pt idx="9">
                  <c:v>45017</c:v>
                </c:pt>
                <c:pt idx="10">
                  <c:v>45047</c:v>
                </c:pt>
                <c:pt idx="11">
                  <c:v>45078</c:v>
                </c:pt>
                <c:pt idx="12">
                  <c:v>45108</c:v>
                </c:pt>
                <c:pt idx="13">
                  <c:v>45139</c:v>
                </c:pt>
                <c:pt idx="14">
                  <c:v>45170</c:v>
                </c:pt>
                <c:pt idx="15">
                  <c:v>45200</c:v>
                </c:pt>
                <c:pt idx="16">
                  <c:v>45231</c:v>
                </c:pt>
                <c:pt idx="17">
                  <c:v>45261</c:v>
                </c:pt>
                <c:pt idx="18">
                  <c:v>45292</c:v>
                </c:pt>
                <c:pt idx="19">
                  <c:v>45323</c:v>
                </c:pt>
                <c:pt idx="20">
                  <c:v>45352</c:v>
                </c:pt>
                <c:pt idx="21">
                  <c:v>45383</c:v>
                </c:pt>
                <c:pt idx="22">
                  <c:v>45413</c:v>
                </c:pt>
                <c:pt idx="23">
                  <c:v>45444</c:v>
                </c:pt>
                <c:pt idx="24">
                  <c:v>45474</c:v>
                </c:pt>
                <c:pt idx="25">
                  <c:v>45505</c:v>
                </c:pt>
                <c:pt idx="26">
                  <c:v>45536</c:v>
                </c:pt>
                <c:pt idx="27">
                  <c:v>45566</c:v>
                </c:pt>
                <c:pt idx="28">
                  <c:v>45597</c:v>
                </c:pt>
                <c:pt idx="29">
                  <c:v>45627</c:v>
                </c:pt>
                <c:pt idx="30">
                  <c:v>45658</c:v>
                </c:pt>
                <c:pt idx="31">
                  <c:v>45689</c:v>
                </c:pt>
                <c:pt idx="32">
                  <c:v>45717</c:v>
                </c:pt>
                <c:pt idx="33">
                  <c:v>45748</c:v>
                </c:pt>
                <c:pt idx="34">
                  <c:v>45778</c:v>
                </c:pt>
                <c:pt idx="35">
                  <c:v>45809</c:v>
                </c:pt>
                <c:pt idx="36">
                  <c:v>45839</c:v>
                </c:pt>
                <c:pt idx="37">
                  <c:v>45870</c:v>
                </c:pt>
                <c:pt idx="38">
                  <c:v>45901</c:v>
                </c:pt>
                <c:pt idx="39">
                  <c:v>45931</c:v>
                </c:pt>
                <c:pt idx="40">
                  <c:v>45962</c:v>
                </c:pt>
                <c:pt idx="41">
                  <c:v>45992</c:v>
                </c:pt>
                <c:pt idx="42">
                  <c:v>46023</c:v>
                </c:pt>
                <c:pt idx="43">
                  <c:v>46054</c:v>
                </c:pt>
                <c:pt idx="44">
                  <c:v>46082</c:v>
                </c:pt>
                <c:pt idx="45">
                  <c:v>46113</c:v>
                </c:pt>
                <c:pt idx="46">
                  <c:v>46143</c:v>
                </c:pt>
                <c:pt idx="47">
                  <c:v>46174</c:v>
                </c:pt>
                <c:pt idx="48">
                  <c:v>46204</c:v>
                </c:pt>
              </c:numCache>
            </c:numRef>
          </c:cat>
          <c:val>
            <c:numRef>
              <c:f>[1]SA_INDICES!$BZ$69:$DV$69</c:f>
              <c:numCache>
                <c:formatCode>General</c:formatCode>
                <c:ptCount val="49"/>
                <c:pt idx="0">
                  <c:v>125.88408557189943</c:v>
                </c:pt>
                <c:pt idx="1">
                  <c:v>129.9117328814902</c:v>
                </c:pt>
                <c:pt idx="2">
                  <c:v>125.45175890721272</c:v>
                </c:pt>
                <c:pt idx="3">
                  <c:v>126.95048997515184</c:v>
                </c:pt>
                <c:pt idx="4">
                  <c:v>120.63252291385638</c:v>
                </c:pt>
                <c:pt idx="5">
                  <c:v>118.77669907875175</c:v>
                </c:pt>
                <c:pt idx="6">
                  <c:v>126.75751744255057</c:v>
                </c:pt>
                <c:pt idx="7">
                  <c:v>122.26752233442791</c:v>
                </c:pt>
                <c:pt idx="8">
                  <c:v>122.7821245915182</c:v>
                </c:pt>
                <c:pt idx="9">
                  <c:v>116.73730975621399</c:v>
                </c:pt>
                <c:pt idx="10">
                  <c:v>130.72790983011416</c:v>
                </c:pt>
                <c:pt idx="11">
                  <c:v>126.03417314104686</c:v>
                </c:pt>
                <c:pt idx="12">
                  <c:v>125.76547327320971</c:v>
                </c:pt>
                <c:pt idx="13">
                  <c:v>117.17668848840808</c:v>
                </c:pt>
                <c:pt idx="14">
                  <c:v>124.28658780838909</c:v>
                </c:pt>
                <c:pt idx="15">
                  <c:v>130.58015932798779</c:v>
                </c:pt>
                <c:pt idx="16">
                  <c:v>124.13279966708866</c:v>
                </c:pt>
                <c:pt idx="17">
                  <c:v>136.2288101605416</c:v>
                </c:pt>
                <c:pt idx="18">
                  <c:v>126.01037653322442</c:v>
                </c:pt>
                <c:pt idx="19">
                  <c:v>127.80109772031167</c:v>
                </c:pt>
                <c:pt idx="20">
                  <c:v>125.16485184776663</c:v>
                </c:pt>
                <c:pt idx="21">
                  <c:v>140.88253871075648</c:v>
                </c:pt>
                <c:pt idx="22">
                  <c:v>129.63125453581722</c:v>
                </c:pt>
                <c:pt idx="23">
                  <c:v>122.11612044509543</c:v>
                </c:pt>
                <c:pt idx="24">
                  <c:v>129.23031473069005</c:v>
                </c:pt>
                <c:pt idx="25">
                  <c:v>130.83032228526261</c:v>
                </c:pt>
                <c:pt idx="26">
                  <c:v>134.04008058001372</c:v>
                </c:pt>
                <c:pt idx="27">
                  <c:v>126.15205461271218</c:v>
                </c:pt>
                <c:pt idx="28">
                  <c:v>132.64640491868886</c:v>
                </c:pt>
                <c:pt idx="29">
                  <c:v>138.22532292229647</c:v>
                </c:pt>
                <c:pt idx="30">
                  <c:v>136.3575503708054</c:v>
                </c:pt>
                <c:pt idx="31">
                  <c:v>132.6031635081566</c:v>
                </c:pt>
                <c:pt idx="32">
                  <c:v>132.52210339092625</c:v>
                </c:pt>
                <c:pt idx="33">
                  <c:v>133.10677283215463</c:v>
                </c:pt>
                <c:pt idx="34">
                  <c:v>132.41404563575986</c:v>
                </c:pt>
                <c:pt idx="35">
                  <c:v>143.75670612103713</c:v>
                </c:pt>
                <c:pt idx="36">
                  <c:v>132.04392599891736</c:v>
                </c:pt>
                <c:pt idx="37">
                  <c:v>132.62459216005755</c:v>
                </c:pt>
                <c:pt idx="38">
                  <c:v>136.51314905995662</c:v>
                </c:pt>
                <c:pt idx="39">
                  <c:v>137.72402243310216</c:v>
                </c:pt>
                <c:pt idx="40">
                  <c:v>132.38623135467995</c:v>
                </c:pt>
                <c:pt idx="41">
                  <c:v>141.46993042096037</c:v>
                </c:pt>
                <c:pt idx="42">
                  <c:v>133.81463019535832</c:v>
                </c:pt>
                <c:pt idx="43">
                  <c:v>136.64998449716222</c:v>
                </c:pt>
                <c:pt idx="44">
                  <c:v>138.60881894515032</c:v>
                </c:pt>
                <c:pt idx="45">
                  <c:v>137.1305908196766</c:v>
                </c:pt>
                <c:pt idx="46">
                  <c:v>131.22030326536719</c:v>
                </c:pt>
                <c:pt idx="47">
                  <c:v>138.25495569770288</c:v>
                </c:pt>
                <c:pt idx="48">
                  <c:v>143.57799336816845</c:v>
                </c:pt>
              </c:numCache>
            </c:numRef>
          </c:val>
          <c:smooth val="0"/>
          <c:extLst>
            <c:ext xmlns:c16="http://schemas.microsoft.com/office/drawing/2014/chart" uri="{C3380CC4-5D6E-409C-BE32-E72D297353CC}">
              <c16:uniqueId val="{00000000-191C-41BE-9151-10DF99BCB36C}"/>
            </c:ext>
          </c:extLst>
        </c:ser>
        <c:dLbls>
          <c:showLegendKey val="0"/>
          <c:showVal val="0"/>
          <c:showCatName val="0"/>
          <c:showSerName val="0"/>
          <c:showPercent val="0"/>
          <c:showBubbleSize val="0"/>
        </c:dLbls>
        <c:marker val="1"/>
        <c:smooth val="0"/>
        <c:axId val="479870192"/>
        <c:axId val="479867056"/>
      </c:lineChart>
      <c:dateAx>
        <c:axId val="479870192"/>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9867056"/>
        <c:crosses val="autoZero"/>
        <c:auto val="0"/>
        <c:lblOffset val="100"/>
        <c:baseTimeUnit val="months"/>
        <c:majorUnit val="6"/>
        <c:majorTimeUnit val="months"/>
        <c:minorUnit val="1"/>
        <c:minorTimeUnit val="months"/>
      </c:dateAx>
      <c:valAx>
        <c:axId val="479867056"/>
        <c:scaling>
          <c:orientation val="minMax"/>
          <c:max val="145"/>
          <c:min val="115"/>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9870192"/>
        <c:crosses val="autoZero"/>
        <c:crossBetween val="midCat"/>
        <c:majorUnit val="5"/>
      </c:valAx>
      <c:spPr>
        <a:solidFill>
          <a:srgbClr val="FFFFFF"/>
        </a:solidFill>
        <a:ln w="12700">
          <a:solidFill>
            <a:srgbClr val="808080"/>
          </a:solidFill>
          <a:prstDash val="solid"/>
        </a:ln>
      </c:spPr>
    </c:plotArea>
    <c:legend>
      <c:legendPos val="r"/>
      <c:layout>
        <c:manualLayout>
          <c:xMode val="edge"/>
          <c:yMode val="edge"/>
          <c:x val="0.19730811426349484"/>
          <c:y val="0.90686717808342632"/>
          <c:w val="0.70526323098501575"/>
          <c:h val="7.84315050747411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chart" Target="../charts/chart39.xml"/><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chart" Target="../charts/chart34.xml"/><Relationship Id="rId42" Type="http://schemas.openxmlformats.org/officeDocument/2006/relationships/chart" Target="../charts/chart42.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38" Type="http://schemas.openxmlformats.org/officeDocument/2006/relationships/chart" Target="../charts/chart38.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41" Type="http://schemas.openxmlformats.org/officeDocument/2006/relationships/chart" Target="../charts/chart41.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37" Type="http://schemas.openxmlformats.org/officeDocument/2006/relationships/chart" Target="../charts/chart37.xml"/><Relationship Id="rId40" Type="http://schemas.openxmlformats.org/officeDocument/2006/relationships/chart" Target="../charts/chart40.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chart" Target="../charts/chart36.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chart" Target="../charts/chart35.xml"/></Relationships>
</file>

<file path=xl/drawings/drawing1.xml><?xml version="1.0" encoding="utf-8"?>
<xdr:wsDr xmlns:xdr="http://schemas.openxmlformats.org/drawingml/2006/spreadsheetDrawing" xmlns:a="http://schemas.openxmlformats.org/drawingml/2006/main">
  <xdr:twoCellAnchor>
    <xdr:from>
      <xdr:col>4</xdr:col>
      <xdr:colOff>0</xdr:colOff>
      <xdr:row>4</xdr:row>
      <xdr:rowOff>9525</xdr:rowOff>
    </xdr:from>
    <xdr:to>
      <xdr:col>8</xdr:col>
      <xdr:colOff>0</xdr:colOff>
      <xdr:row>17</xdr:row>
      <xdr:rowOff>128025</xdr:rowOff>
    </xdr:to>
    <xdr:graphicFrame macro="">
      <xdr:nvGraphicFramePr>
        <xdr:cNvPr id="2" name="Graphique 26">
          <a:extLst>
            <a:ext uri="{FF2B5EF4-FFF2-40B4-BE49-F238E27FC236}">
              <a16:creationId xmlns:a16="http://schemas.microsoft.com/office/drawing/2014/main" id="{6EADB738-069B-436D-93EE-B3B1B365AF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4</xdr:row>
      <xdr:rowOff>9525</xdr:rowOff>
    </xdr:from>
    <xdr:to>
      <xdr:col>11</xdr:col>
      <xdr:colOff>885375</xdr:colOff>
      <xdr:row>17</xdr:row>
      <xdr:rowOff>128025</xdr:rowOff>
    </xdr:to>
    <xdr:graphicFrame macro="">
      <xdr:nvGraphicFramePr>
        <xdr:cNvPr id="3" name="Graphique 42">
          <a:extLst>
            <a:ext uri="{FF2B5EF4-FFF2-40B4-BE49-F238E27FC236}">
              <a16:creationId xmlns:a16="http://schemas.microsoft.com/office/drawing/2014/main" id="{D68C4802-454D-42BC-91D4-F8B0EA3E5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4</xdr:row>
      <xdr:rowOff>9525</xdr:rowOff>
    </xdr:from>
    <xdr:to>
      <xdr:col>3</xdr:col>
      <xdr:colOff>885375</xdr:colOff>
      <xdr:row>17</xdr:row>
      <xdr:rowOff>128025</xdr:rowOff>
    </xdr:to>
    <xdr:graphicFrame macro="">
      <xdr:nvGraphicFramePr>
        <xdr:cNvPr id="4" name="Graphique 3">
          <a:extLst>
            <a:ext uri="{FF2B5EF4-FFF2-40B4-BE49-F238E27FC236}">
              <a16:creationId xmlns:a16="http://schemas.microsoft.com/office/drawing/2014/main" id="{9C328B84-ADE9-4AA7-BC2A-278636CF21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19</xdr:row>
      <xdr:rowOff>9525</xdr:rowOff>
    </xdr:from>
    <xdr:to>
      <xdr:col>3</xdr:col>
      <xdr:colOff>885375</xdr:colOff>
      <xdr:row>32</xdr:row>
      <xdr:rowOff>128025</xdr:rowOff>
    </xdr:to>
    <xdr:graphicFrame macro="">
      <xdr:nvGraphicFramePr>
        <xdr:cNvPr id="5" name="Graphique 3">
          <a:extLst>
            <a:ext uri="{FF2B5EF4-FFF2-40B4-BE49-F238E27FC236}">
              <a16:creationId xmlns:a16="http://schemas.microsoft.com/office/drawing/2014/main" id="{353D2723-835B-4EA1-A191-EAD0FAD77A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0</xdr:colOff>
      <xdr:row>19</xdr:row>
      <xdr:rowOff>9525</xdr:rowOff>
    </xdr:from>
    <xdr:to>
      <xdr:col>8</xdr:col>
      <xdr:colOff>0</xdr:colOff>
      <xdr:row>32</xdr:row>
      <xdr:rowOff>128025</xdr:rowOff>
    </xdr:to>
    <xdr:graphicFrame macro="">
      <xdr:nvGraphicFramePr>
        <xdr:cNvPr id="6" name="Graphique 26">
          <a:extLst>
            <a:ext uri="{FF2B5EF4-FFF2-40B4-BE49-F238E27FC236}">
              <a16:creationId xmlns:a16="http://schemas.microsoft.com/office/drawing/2014/main" id="{82EDD120-1888-4CAD-9FEA-E0F6FE24D7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0</xdr:colOff>
      <xdr:row>19</xdr:row>
      <xdr:rowOff>9525</xdr:rowOff>
    </xdr:from>
    <xdr:to>
      <xdr:col>11</xdr:col>
      <xdr:colOff>885375</xdr:colOff>
      <xdr:row>32</xdr:row>
      <xdr:rowOff>128025</xdr:rowOff>
    </xdr:to>
    <xdr:graphicFrame macro="">
      <xdr:nvGraphicFramePr>
        <xdr:cNvPr id="7" name="Graphique 42">
          <a:extLst>
            <a:ext uri="{FF2B5EF4-FFF2-40B4-BE49-F238E27FC236}">
              <a16:creationId xmlns:a16="http://schemas.microsoft.com/office/drawing/2014/main" id="{D181E22E-6E6B-4B68-A002-B735400549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79</xdr:row>
      <xdr:rowOff>9525</xdr:rowOff>
    </xdr:from>
    <xdr:to>
      <xdr:col>3</xdr:col>
      <xdr:colOff>885375</xdr:colOff>
      <xdr:row>92</xdr:row>
      <xdr:rowOff>128025</xdr:rowOff>
    </xdr:to>
    <xdr:graphicFrame macro="">
      <xdr:nvGraphicFramePr>
        <xdr:cNvPr id="8" name="Graphique 3">
          <a:extLst>
            <a:ext uri="{FF2B5EF4-FFF2-40B4-BE49-F238E27FC236}">
              <a16:creationId xmlns:a16="http://schemas.microsoft.com/office/drawing/2014/main" id="{BAAB88F6-BF10-42C6-8107-450E6A1422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xdr:col>
      <xdr:colOff>0</xdr:colOff>
      <xdr:row>79</xdr:row>
      <xdr:rowOff>9525</xdr:rowOff>
    </xdr:from>
    <xdr:to>
      <xdr:col>8</xdr:col>
      <xdr:colOff>0</xdr:colOff>
      <xdr:row>92</xdr:row>
      <xdr:rowOff>128025</xdr:rowOff>
    </xdr:to>
    <xdr:graphicFrame macro="">
      <xdr:nvGraphicFramePr>
        <xdr:cNvPr id="9" name="Graphique 26">
          <a:extLst>
            <a:ext uri="{FF2B5EF4-FFF2-40B4-BE49-F238E27FC236}">
              <a16:creationId xmlns:a16="http://schemas.microsoft.com/office/drawing/2014/main" id="{54764CAF-530E-4CE2-8AA2-06EB9B1819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8</xdr:col>
      <xdr:colOff>0</xdr:colOff>
      <xdr:row>79</xdr:row>
      <xdr:rowOff>9525</xdr:rowOff>
    </xdr:from>
    <xdr:to>
      <xdr:col>11</xdr:col>
      <xdr:colOff>885375</xdr:colOff>
      <xdr:row>92</xdr:row>
      <xdr:rowOff>128025</xdr:rowOff>
    </xdr:to>
    <xdr:graphicFrame macro="">
      <xdr:nvGraphicFramePr>
        <xdr:cNvPr id="10" name="Graphique 42">
          <a:extLst>
            <a:ext uri="{FF2B5EF4-FFF2-40B4-BE49-F238E27FC236}">
              <a16:creationId xmlns:a16="http://schemas.microsoft.com/office/drawing/2014/main" id="{ADCCC2FD-98B4-496C-9804-FEBD20310B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0</xdr:colOff>
      <xdr:row>94</xdr:row>
      <xdr:rowOff>9525</xdr:rowOff>
    </xdr:from>
    <xdr:to>
      <xdr:col>3</xdr:col>
      <xdr:colOff>885375</xdr:colOff>
      <xdr:row>107</xdr:row>
      <xdr:rowOff>128025</xdr:rowOff>
    </xdr:to>
    <xdr:graphicFrame macro="">
      <xdr:nvGraphicFramePr>
        <xdr:cNvPr id="11" name="Graphique 3">
          <a:extLst>
            <a:ext uri="{FF2B5EF4-FFF2-40B4-BE49-F238E27FC236}">
              <a16:creationId xmlns:a16="http://schemas.microsoft.com/office/drawing/2014/main" id="{5140FF8F-A06D-48C8-8205-228B63C225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0</xdr:colOff>
      <xdr:row>94</xdr:row>
      <xdr:rowOff>9525</xdr:rowOff>
    </xdr:from>
    <xdr:to>
      <xdr:col>8</xdr:col>
      <xdr:colOff>0</xdr:colOff>
      <xdr:row>107</xdr:row>
      <xdr:rowOff>128025</xdr:rowOff>
    </xdr:to>
    <xdr:graphicFrame macro="">
      <xdr:nvGraphicFramePr>
        <xdr:cNvPr id="12" name="Graphique 26">
          <a:extLst>
            <a:ext uri="{FF2B5EF4-FFF2-40B4-BE49-F238E27FC236}">
              <a16:creationId xmlns:a16="http://schemas.microsoft.com/office/drawing/2014/main" id="{195AF146-E4D6-42C1-99E5-59632F8D4E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xdr:col>
      <xdr:colOff>0</xdr:colOff>
      <xdr:row>94</xdr:row>
      <xdr:rowOff>9525</xdr:rowOff>
    </xdr:from>
    <xdr:to>
      <xdr:col>11</xdr:col>
      <xdr:colOff>885375</xdr:colOff>
      <xdr:row>107</xdr:row>
      <xdr:rowOff>128025</xdr:rowOff>
    </xdr:to>
    <xdr:graphicFrame macro="">
      <xdr:nvGraphicFramePr>
        <xdr:cNvPr id="13" name="Graphique 42">
          <a:extLst>
            <a:ext uri="{FF2B5EF4-FFF2-40B4-BE49-F238E27FC236}">
              <a16:creationId xmlns:a16="http://schemas.microsoft.com/office/drawing/2014/main" id="{3BFBAB36-8798-495B-9EB4-B11ECE2EE7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124</xdr:row>
      <xdr:rowOff>9525</xdr:rowOff>
    </xdr:from>
    <xdr:to>
      <xdr:col>3</xdr:col>
      <xdr:colOff>885375</xdr:colOff>
      <xdr:row>137</xdr:row>
      <xdr:rowOff>128025</xdr:rowOff>
    </xdr:to>
    <xdr:graphicFrame macro="">
      <xdr:nvGraphicFramePr>
        <xdr:cNvPr id="14" name="Graphique 3">
          <a:extLst>
            <a:ext uri="{FF2B5EF4-FFF2-40B4-BE49-F238E27FC236}">
              <a16:creationId xmlns:a16="http://schemas.microsoft.com/office/drawing/2014/main" id="{44B6639B-F5DB-4994-933D-7B664715EE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4</xdr:col>
      <xdr:colOff>0</xdr:colOff>
      <xdr:row>124</xdr:row>
      <xdr:rowOff>9525</xdr:rowOff>
    </xdr:from>
    <xdr:to>
      <xdr:col>8</xdr:col>
      <xdr:colOff>0</xdr:colOff>
      <xdr:row>137</xdr:row>
      <xdr:rowOff>128025</xdr:rowOff>
    </xdr:to>
    <xdr:graphicFrame macro="">
      <xdr:nvGraphicFramePr>
        <xdr:cNvPr id="15" name="Graphique 26">
          <a:extLst>
            <a:ext uri="{FF2B5EF4-FFF2-40B4-BE49-F238E27FC236}">
              <a16:creationId xmlns:a16="http://schemas.microsoft.com/office/drawing/2014/main" id="{2F8D7687-6D3B-49DB-8671-0371574D1C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8</xdr:col>
      <xdr:colOff>0</xdr:colOff>
      <xdr:row>124</xdr:row>
      <xdr:rowOff>9525</xdr:rowOff>
    </xdr:from>
    <xdr:to>
      <xdr:col>11</xdr:col>
      <xdr:colOff>885375</xdr:colOff>
      <xdr:row>137</xdr:row>
      <xdr:rowOff>128025</xdr:rowOff>
    </xdr:to>
    <xdr:graphicFrame macro="">
      <xdr:nvGraphicFramePr>
        <xdr:cNvPr id="16" name="Graphique 42">
          <a:extLst>
            <a:ext uri="{FF2B5EF4-FFF2-40B4-BE49-F238E27FC236}">
              <a16:creationId xmlns:a16="http://schemas.microsoft.com/office/drawing/2014/main" id="{BE3D4478-72E7-4104-88E1-176D4139E3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0</xdr:colOff>
      <xdr:row>154</xdr:row>
      <xdr:rowOff>9525</xdr:rowOff>
    </xdr:from>
    <xdr:to>
      <xdr:col>3</xdr:col>
      <xdr:colOff>885375</xdr:colOff>
      <xdr:row>167</xdr:row>
      <xdr:rowOff>128025</xdr:rowOff>
    </xdr:to>
    <xdr:graphicFrame macro="">
      <xdr:nvGraphicFramePr>
        <xdr:cNvPr id="17" name="Graphique 3">
          <a:extLst>
            <a:ext uri="{FF2B5EF4-FFF2-40B4-BE49-F238E27FC236}">
              <a16:creationId xmlns:a16="http://schemas.microsoft.com/office/drawing/2014/main" id="{AF99D8DE-80B1-419B-88D8-FCC35D891B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4</xdr:col>
      <xdr:colOff>0</xdr:colOff>
      <xdr:row>154</xdr:row>
      <xdr:rowOff>9525</xdr:rowOff>
    </xdr:from>
    <xdr:to>
      <xdr:col>8</xdr:col>
      <xdr:colOff>0</xdr:colOff>
      <xdr:row>167</xdr:row>
      <xdr:rowOff>128025</xdr:rowOff>
    </xdr:to>
    <xdr:graphicFrame macro="">
      <xdr:nvGraphicFramePr>
        <xdr:cNvPr id="18" name="Graphique 17">
          <a:extLst>
            <a:ext uri="{FF2B5EF4-FFF2-40B4-BE49-F238E27FC236}">
              <a16:creationId xmlns:a16="http://schemas.microsoft.com/office/drawing/2014/main" id="{CAD9A562-031C-498D-B7B6-8D60050DC2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8</xdr:col>
      <xdr:colOff>0</xdr:colOff>
      <xdr:row>154</xdr:row>
      <xdr:rowOff>9525</xdr:rowOff>
    </xdr:from>
    <xdr:to>
      <xdr:col>11</xdr:col>
      <xdr:colOff>875850</xdr:colOff>
      <xdr:row>167</xdr:row>
      <xdr:rowOff>128025</xdr:rowOff>
    </xdr:to>
    <xdr:graphicFrame macro="">
      <xdr:nvGraphicFramePr>
        <xdr:cNvPr id="19" name="Graphique 42">
          <a:extLst>
            <a:ext uri="{FF2B5EF4-FFF2-40B4-BE49-F238E27FC236}">
              <a16:creationId xmlns:a16="http://schemas.microsoft.com/office/drawing/2014/main" id="{54928211-D9CD-4454-B155-205CE51AF8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0</xdr:colOff>
      <xdr:row>183</xdr:row>
      <xdr:rowOff>9525</xdr:rowOff>
    </xdr:from>
    <xdr:to>
      <xdr:col>3</xdr:col>
      <xdr:colOff>885375</xdr:colOff>
      <xdr:row>196</xdr:row>
      <xdr:rowOff>128025</xdr:rowOff>
    </xdr:to>
    <xdr:graphicFrame macro="">
      <xdr:nvGraphicFramePr>
        <xdr:cNvPr id="20" name="Graphique 3">
          <a:extLst>
            <a:ext uri="{FF2B5EF4-FFF2-40B4-BE49-F238E27FC236}">
              <a16:creationId xmlns:a16="http://schemas.microsoft.com/office/drawing/2014/main" id="{C306E070-F954-4B59-9217-05A52413A0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4</xdr:col>
      <xdr:colOff>0</xdr:colOff>
      <xdr:row>183</xdr:row>
      <xdr:rowOff>9525</xdr:rowOff>
    </xdr:from>
    <xdr:to>
      <xdr:col>8</xdr:col>
      <xdr:colOff>0</xdr:colOff>
      <xdr:row>196</xdr:row>
      <xdr:rowOff>128025</xdr:rowOff>
    </xdr:to>
    <xdr:graphicFrame macro="">
      <xdr:nvGraphicFramePr>
        <xdr:cNvPr id="21" name="Graphique 26">
          <a:extLst>
            <a:ext uri="{FF2B5EF4-FFF2-40B4-BE49-F238E27FC236}">
              <a16:creationId xmlns:a16="http://schemas.microsoft.com/office/drawing/2014/main" id="{CC5709E6-0950-4040-B7BF-241A5177F5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8</xdr:col>
      <xdr:colOff>0</xdr:colOff>
      <xdr:row>183</xdr:row>
      <xdr:rowOff>9525</xdr:rowOff>
    </xdr:from>
    <xdr:to>
      <xdr:col>11</xdr:col>
      <xdr:colOff>885375</xdr:colOff>
      <xdr:row>196</xdr:row>
      <xdr:rowOff>128025</xdr:rowOff>
    </xdr:to>
    <xdr:graphicFrame macro="">
      <xdr:nvGraphicFramePr>
        <xdr:cNvPr id="22" name="Graphique 42">
          <a:extLst>
            <a:ext uri="{FF2B5EF4-FFF2-40B4-BE49-F238E27FC236}">
              <a16:creationId xmlns:a16="http://schemas.microsoft.com/office/drawing/2014/main" id="{3B167E94-290D-4F84-9982-4CCE895412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3</xdr:col>
      <xdr:colOff>895350</xdr:colOff>
      <xdr:row>34</xdr:row>
      <xdr:rowOff>19050</xdr:rowOff>
    </xdr:from>
    <xdr:to>
      <xdr:col>8</xdr:col>
      <xdr:colOff>0</xdr:colOff>
      <xdr:row>48</xdr:row>
      <xdr:rowOff>0</xdr:rowOff>
    </xdr:to>
    <xdr:graphicFrame macro="">
      <xdr:nvGraphicFramePr>
        <xdr:cNvPr id="23" name="Graphique 26">
          <a:extLst>
            <a:ext uri="{FF2B5EF4-FFF2-40B4-BE49-F238E27FC236}">
              <a16:creationId xmlns:a16="http://schemas.microsoft.com/office/drawing/2014/main" id="{48F92CEC-B9B6-4B74-AFBD-4BAA0F76EA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8</xdr:col>
      <xdr:colOff>20707</xdr:colOff>
      <xdr:row>34</xdr:row>
      <xdr:rowOff>28575</xdr:rowOff>
    </xdr:from>
    <xdr:to>
      <xdr:col>11</xdr:col>
      <xdr:colOff>916057</xdr:colOff>
      <xdr:row>48</xdr:row>
      <xdr:rowOff>0</xdr:rowOff>
    </xdr:to>
    <xdr:graphicFrame macro="">
      <xdr:nvGraphicFramePr>
        <xdr:cNvPr id="24" name="Graphique 42">
          <a:extLst>
            <a:ext uri="{FF2B5EF4-FFF2-40B4-BE49-F238E27FC236}">
              <a16:creationId xmlns:a16="http://schemas.microsoft.com/office/drawing/2014/main" id="{96412148-2D83-463F-9CD8-07EDA9F4B0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0</xdr:col>
      <xdr:colOff>47626</xdr:colOff>
      <xdr:row>34</xdr:row>
      <xdr:rowOff>19050</xdr:rowOff>
    </xdr:from>
    <xdr:to>
      <xdr:col>3</xdr:col>
      <xdr:colOff>876301</xdr:colOff>
      <xdr:row>48</xdr:row>
      <xdr:rowOff>0</xdr:rowOff>
    </xdr:to>
    <xdr:graphicFrame macro="">
      <xdr:nvGraphicFramePr>
        <xdr:cNvPr id="25" name="Graphique 3">
          <a:extLst>
            <a:ext uri="{FF2B5EF4-FFF2-40B4-BE49-F238E27FC236}">
              <a16:creationId xmlns:a16="http://schemas.microsoft.com/office/drawing/2014/main" id="{6FC65142-0FAD-4317-BB2E-B12ADC9999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3</xdr:col>
      <xdr:colOff>866776</xdr:colOff>
      <xdr:row>49</xdr:row>
      <xdr:rowOff>0</xdr:rowOff>
    </xdr:from>
    <xdr:to>
      <xdr:col>8</xdr:col>
      <xdr:colOff>0</xdr:colOff>
      <xdr:row>62</xdr:row>
      <xdr:rowOff>118500</xdr:rowOff>
    </xdr:to>
    <xdr:graphicFrame macro="">
      <xdr:nvGraphicFramePr>
        <xdr:cNvPr id="26" name="Graphique 26">
          <a:extLst>
            <a:ext uri="{FF2B5EF4-FFF2-40B4-BE49-F238E27FC236}">
              <a16:creationId xmlns:a16="http://schemas.microsoft.com/office/drawing/2014/main" id="{1F7025DB-85D3-42FE-8801-91EEC6D4C657}"/>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8</xdr:col>
      <xdr:colOff>0</xdr:colOff>
      <xdr:row>49</xdr:row>
      <xdr:rowOff>0</xdr:rowOff>
    </xdr:from>
    <xdr:to>
      <xdr:col>11</xdr:col>
      <xdr:colOff>877187</xdr:colOff>
      <xdr:row>62</xdr:row>
      <xdr:rowOff>118500</xdr:rowOff>
    </xdr:to>
    <xdr:graphicFrame macro="">
      <xdr:nvGraphicFramePr>
        <xdr:cNvPr id="27" name="Graphique 26">
          <a:extLst>
            <a:ext uri="{FF2B5EF4-FFF2-40B4-BE49-F238E27FC236}">
              <a16:creationId xmlns:a16="http://schemas.microsoft.com/office/drawing/2014/main" id="{0BA1D5AF-7455-4B23-9E63-1F538FF86EA9}"/>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0</xdr:col>
      <xdr:colOff>1</xdr:colOff>
      <xdr:row>49</xdr:row>
      <xdr:rowOff>0</xdr:rowOff>
    </xdr:from>
    <xdr:to>
      <xdr:col>3</xdr:col>
      <xdr:colOff>866775</xdr:colOff>
      <xdr:row>62</xdr:row>
      <xdr:rowOff>118500</xdr:rowOff>
    </xdr:to>
    <xdr:graphicFrame macro="">
      <xdr:nvGraphicFramePr>
        <xdr:cNvPr id="28" name="Graphique 27">
          <a:extLst>
            <a:ext uri="{FF2B5EF4-FFF2-40B4-BE49-F238E27FC236}">
              <a16:creationId xmlns:a16="http://schemas.microsoft.com/office/drawing/2014/main" id="{D4851AB8-1678-454E-9865-68905D77D8BB}"/>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4</xdr:col>
      <xdr:colOff>47625</xdr:colOff>
      <xdr:row>64</xdr:row>
      <xdr:rowOff>9525</xdr:rowOff>
    </xdr:from>
    <xdr:to>
      <xdr:col>8</xdr:col>
      <xdr:colOff>0</xdr:colOff>
      <xdr:row>78</xdr:row>
      <xdr:rowOff>0</xdr:rowOff>
    </xdr:to>
    <xdr:graphicFrame macro="">
      <xdr:nvGraphicFramePr>
        <xdr:cNvPr id="29" name="Graphique 26">
          <a:extLst>
            <a:ext uri="{FF2B5EF4-FFF2-40B4-BE49-F238E27FC236}">
              <a16:creationId xmlns:a16="http://schemas.microsoft.com/office/drawing/2014/main" id="{6395F74A-DDD6-4371-90DF-9F0C845646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8</xdr:col>
      <xdr:colOff>0</xdr:colOff>
      <xdr:row>64</xdr:row>
      <xdr:rowOff>9525</xdr:rowOff>
    </xdr:from>
    <xdr:to>
      <xdr:col>11</xdr:col>
      <xdr:colOff>901212</xdr:colOff>
      <xdr:row>78</xdr:row>
      <xdr:rowOff>0</xdr:rowOff>
    </xdr:to>
    <xdr:graphicFrame macro="">
      <xdr:nvGraphicFramePr>
        <xdr:cNvPr id="30" name="Graphique 42">
          <a:extLst>
            <a:ext uri="{FF2B5EF4-FFF2-40B4-BE49-F238E27FC236}">
              <a16:creationId xmlns:a16="http://schemas.microsoft.com/office/drawing/2014/main" id="{91C9C839-12B7-4D73-936B-415C60D045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0</xdr:col>
      <xdr:colOff>14287</xdr:colOff>
      <xdr:row>64</xdr:row>
      <xdr:rowOff>9525</xdr:rowOff>
    </xdr:from>
    <xdr:to>
      <xdr:col>3</xdr:col>
      <xdr:colOff>857250</xdr:colOff>
      <xdr:row>78</xdr:row>
      <xdr:rowOff>0</xdr:rowOff>
    </xdr:to>
    <xdr:graphicFrame macro="">
      <xdr:nvGraphicFramePr>
        <xdr:cNvPr id="31" name="Graphique 3">
          <a:extLst>
            <a:ext uri="{FF2B5EF4-FFF2-40B4-BE49-F238E27FC236}">
              <a16:creationId xmlns:a16="http://schemas.microsoft.com/office/drawing/2014/main" id="{AA69B9DC-85E4-42BD-90B9-BB7875D12F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4</xdr:col>
      <xdr:colOff>1</xdr:colOff>
      <xdr:row>109</xdr:row>
      <xdr:rowOff>0</xdr:rowOff>
    </xdr:from>
    <xdr:to>
      <xdr:col>8</xdr:col>
      <xdr:colOff>0</xdr:colOff>
      <xdr:row>122</xdr:row>
      <xdr:rowOff>118500</xdr:rowOff>
    </xdr:to>
    <xdr:graphicFrame macro="">
      <xdr:nvGraphicFramePr>
        <xdr:cNvPr id="32" name="Graphique 26">
          <a:extLst>
            <a:ext uri="{FF2B5EF4-FFF2-40B4-BE49-F238E27FC236}">
              <a16:creationId xmlns:a16="http://schemas.microsoft.com/office/drawing/2014/main" id="{B2890DD1-F7AD-4D10-808A-03748FB479EF}"/>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7</xdr:col>
      <xdr:colOff>904874</xdr:colOff>
      <xdr:row>109</xdr:row>
      <xdr:rowOff>0</xdr:rowOff>
    </xdr:from>
    <xdr:to>
      <xdr:col>11</xdr:col>
      <xdr:colOff>886558</xdr:colOff>
      <xdr:row>122</xdr:row>
      <xdr:rowOff>118500</xdr:rowOff>
    </xdr:to>
    <xdr:graphicFrame macro="">
      <xdr:nvGraphicFramePr>
        <xdr:cNvPr id="33" name="Graphique 42">
          <a:extLst>
            <a:ext uri="{FF2B5EF4-FFF2-40B4-BE49-F238E27FC236}">
              <a16:creationId xmlns:a16="http://schemas.microsoft.com/office/drawing/2014/main" id="{1500BBDD-11D2-4B00-AFB1-938A77BD433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0</xdr:col>
      <xdr:colOff>1</xdr:colOff>
      <xdr:row>109</xdr:row>
      <xdr:rowOff>0</xdr:rowOff>
    </xdr:from>
    <xdr:to>
      <xdr:col>4</xdr:col>
      <xdr:colOff>0</xdr:colOff>
      <xdr:row>122</xdr:row>
      <xdr:rowOff>118500</xdr:rowOff>
    </xdr:to>
    <xdr:graphicFrame macro="">
      <xdr:nvGraphicFramePr>
        <xdr:cNvPr id="34" name="Graphique 33">
          <a:extLst>
            <a:ext uri="{FF2B5EF4-FFF2-40B4-BE49-F238E27FC236}">
              <a16:creationId xmlns:a16="http://schemas.microsoft.com/office/drawing/2014/main" id="{190378F2-335B-471D-A14A-37691B7E459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4</xdr:col>
      <xdr:colOff>1</xdr:colOff>
      <xdr:row>139</xdr:row>
      <xdr:rowOff>0</xdr:rowOff>
    </xdr:from>
    <xdr:to>
      <xdr:col>8</xdr:col>
      <xdr:colOff>0</xdr:colOff>
      <xdr:row>152</xdr:row>
      <xdr:rowOff>118500</xdr:rowOff>
    </xdr:to>
    <xdr:graphicFrame macro="">
      <xdr:nvGraphicFramePr>
        <xdr:cNvPr id="35" name="Graphique 26">
          <a:extLst>
            <a:ext uri="{FF2B5EF4-FFF2-40B4-BE49-F238E27FC236}">
              <a16:creationId xmlns:a16="http://schemas.microsoft.com/office/drawing/2014/main" id="{7F8E4868-224C-4101-B705-E9007229BBC1}"/>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8</xdr:col>
      <xdr:colOff>0</xdr:colOff>
      <xdr:row>139</xdr:row>
      <xdr:rowOff>0</xdr:rowOff>
    </xdr:from>
    <xdr:to>
      <xdr:col>11</xdr:col>
      <xdr:colOff>877187</xdr:colOff>
      <xdr:row>152</xdr:row>
      <xdr:rowOff>118500</xdr:rowOff>
    </xdr:to>
    <xdr:graphicFrame macro="">
      <xdr:nvGraphicFramePr>
        <xdr:cNvPr id="36" name="Graphique 42">
          <a:extLst>
            <a:ext uri="{FF2B5EF4-FFF2-40B4-BE49-F238E27FC236}">
              <a16:creationId xmlns:a16="http://schemas.microsoft.com/office/drawing/2014/main" id="{EC268C51-B968-4576-AC00-F33A7990DF9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0</xdr:col>
      <xdr:colOff>1</xdr:colOff>
      <xdr:row>139</xdr:row>
      <xdr:rowOff>0</xdr:rowOff>
    </xdr:from>
    <xdr:to>
      <xdr:col>4</xdr:col>
      <xdr:colOff>0</xdr:colOff>
      <xdr:row>152</xdr:row>
      <xdr:rowOff>118500</xdr:rowOff>
    </xdr:to>
    <xdr:graphicFrame macro="">
      <xdr:nvGraphicFramePr>
        <xdr:cNvPr id="37" name="Graphique 3">
          <a:extLst>
            <a:ext uri="{FF2B5EF4-FFF2-40B4-BE49-F238E27FC236}">
              <a16:creationId xmlns:a16="http://schemas.microsoft.com/office/drawing/2014/main" id="{D5CFFBF3-C7E2-4C73-9A32-1559BAA03E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4</xdr:col>
      <xdr:colOff>1</xdr:colOff>
      <xdr:row>169</xdr:row>
      <xdr:rowOff>0</xdr:rowOff>
    </xdr:from>
    <xdr:to>
      <xdr:col>8</xdr:col>
      <xdr:colOff>0</xdr:colOff>
      <xdr:row>181</xdr:row>
      <xdr:rowOff>118500</xdr:rowOff>
    </xdr:to>
    <xdr:graphicFrame macro="">
      <xdr:nvGraphicFramePr>
        <xdr:cNvPr id="38" name="Graphique 26">
          <a:extLst>
            <a:ext uri="{FF2B5EF4-FFF2-40B4-BE49-F238E27FC236}">
              <a16:creationId xmlns:a16="http://schemas.microsoft.com/office/drawing/2014/main" id="{A347C4B5-036C-4413-8F84-691666BD427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8</xdr:col>
      <xdr:colOff>0</xdr:colOff>
      <xdr:row>169</xdr:row>
      <xdr:rowOff>0</xdr:rowOff>
    </xdr:from>
    <xdr:to>
      <xdr:col>11</xdr:col>
      <xdr:colOff>908538</xdr:colOff>
      <xdr:row>181</xdr:row>
      <xdr:rowOff>118500</xdr:rowOff>
    </xdr:to>
    <xdr:graphicFrame macro="">
      <xdr:nvGraphicFramePr>
        <xdr:cNvPr id="39" name="Graphique 42">
          <a:extLst>
            <a:ext uri="{FF2B5EF4-FFF2-40B4-BE49-F238E27FC236}">
              <a16:creationId xmlns:a16="http://schemas.microsoft.com/office/drawing/2014/main" id="{83A94CA1-A62D-423D-96EC-208C53F7709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0</xdr:col>
      <xdr:colOff>1</xdr:colOff>
      <xdr:row>169</xdr:row>
      <xdr:rowOff>0</xdr:rowOff>
    </xdr:from>
    <xdr:to>
      <xdr:col>4</xdr:col>
      <xdr:colOff>0</xdr:colOff>
      <xdr:row>181</xdr:row>
      <xdr:rowOff>118500</xdr:rowOff>
    </xdr:to>
    <xdr:graphicFrame macro="">
      <xdr:nvGraphicFramePr>
        <xdr:cNvPr id="40" name="Graphique 3">
          <a:extLst>
            <a:ext uri="{FF2B5EF4-FFF2-40B4-BE49-F238E27FC236}">
              <a16:creationId xmlns:a16="http://schemas.microsoft.com/office/drawing/2014/main" id="{857BAC74-58BC-4EC1-B8E9-090F6278A1B1}"/>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4</xdr:col>
      <xdr:colOff>1</xdr:colOff>
      <xdr:row>198</xdr:row>
      <xdr:rowOff>0</xdr:rowOff>
    </xdr:from>
    <xdr:to>
      <xdr:col>8</xdr:col>
      <xdr:colOff>0</xdr:colOff>
      <xdr:row>210</xdr:row>
      <xdr:rowOff>108974</xdr:rowOff>
    </xdr:to>
    <xdr:graphicFrame macro="">
      <xdr:nvGraphicFramePr>
        <xdr:cNvPr id="41" name="Graphique 26">
          <a:extLst>
            <a:ext uri="{FF2B5EF4-FFF2-40B4-BE49-F238E27FC236}">
              <a16:creationId xmlns:a16="http://schemas.microsoft.com/office/drawing/2014/main" id="{34EA8D53-C8C6-4F51-9275-4BC8D4B13F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7</xdr:col>
      <xdr:colOff>904874</xdr:colOff>
      <xdr:row>197</xdr:row>
      <xdr:rowOff>152399</xdr:rowOff>
    </xdr:from>
    <xdr:to>
      <xdr:col>11</xdr:col>
      <xdr:colOff>886558</xdr:colOff>
      <xdr:row>210</xdr:row>
      <xdr:rowOff>108973</xdr:rowOff>
    </xdr:to>
    <xdr:graphicFrame macro="">
      <xdr:nvGraphicFramePr>
        <xdr:cNvPr id="42" name="Graphique 42">
          <a:extLst>
            <a:ext uri="{FF2B5EF4-FFF2-40B4-BE49-F238E27FC236}">
              <a16:creationId xmlns:a16="http://schemas.microsoft.com/office/drawing/2014/main" id="{CD163BEC-A178-44CB-A130-0FB3901854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0</xdr:col>
      <xdr:colOff>23813</xdr:colOff>
      <xdr:row>198</xdr:row>
      <xdr:rowOff>3174</xdr:rowOff>
    </xdr:from>
    <xdr:to>
      <xdr:col>4</xdr:col>
      <xdr:colOff>0</xdr:colOff>
      <xdr:row>210</xdr:row>
      <xdr:rowOff>108974</xdr:rowOff>
    </xdr:to>
    <xdr:graphicFrame macro="">
      <xdr:nvGraphicFramePr>
        <xdr:cNvPr id="43" name="Graphique 3">
          <a:extLst>
            <a:ext uri="{FF2B5EF4-FFF2-40B4-BE49-F238E27FC236}">
              <a16:creationId xmlns:a16="http://schemas.microsoft.com/office/drawing/2014/main" id="{90ECEC93-F6A2-4A16-BA91-B28C73E156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0.74603</cdr:x>
      <cdr:y>0</cdr:y>
    </cdr:from>
    <cdr:to>
      <cdr:x>1</cdr:x>
      <cdr:y>0.48</cdr:y>
    </cdr:to>
    <cdr:sp macro="" textlink="">
      <cdr:nvSpPr>
        <cdr:cNvPr id="2" name="ZoneTexte 1"/>
        <cdr:cNvSpPr txBox="1"/>
      </cdr:nvSpPr>
      <cdr:spPr>
        <a:xfrm xmlns:a="http://schemas.openxmlformats.org/drawingml/2006/main">
          <a:off x="2771775" y="-3810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userShapes>
</file>

<file path=xl/drawings/drawing11.xml><?xml version="1.0" encoding="utf-8"?>
<c:userShapes xmlns:c="http://schemas.openxmlformats.org/drawingml/2006/chart">
  <cdr:relSizeAnchor xmlns:cdr="http://schemas.openxmlformats.org/drawingml/2006/chartDrawing">
    <cdr:from>
      <cdr:x>0.74603</cdr:x>
      <cdr:y>0</cdr:y>
    </cdr:from>
    <cdr:to>
      <cdr:x>1</cdr:x>
      <cdr:y>0.48</cdr:y>
    </cdr:to>
    <cdr:sp macro="" textlink="">
      <cdr:nvSpPr>
        <cdr:cNvPr id="2" name="ZoneTexte 1"/>
        <cdr:cNvSpPr txBox="1"/>
      </cdr:nvSpPr>
      <cdr:spPr>
        <a:xfrm xmlns:a="http://schemas.openxmlformats.org/drawingml/2006/main">
          <a:off x="2771775" y="-3810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dr:relSizeAnchor xmlns:cdr="http://schemas.openxmlformats.org/drawingml/2006/chartDrawing">
    <cdr:from>
      <cdr:x>0.74603</cdr:x>
      <cdr:y>0</cdr:y>
    </cdr:from>
    <cdr:to>
      <cdr:x>1</cdr:x>
      <cdr:y>0.48</cdr:y>
    </cdr:to>
    <cdr:sp macro="" textlink="">
      <cdr:nvSpPr>
        <cdr:cNvPr id="3" name="ZoneTexte 1"/>
        <cdr:cNvSpPr txBox="1"/>
      </cdr:nvSpPr>
      <cdr:spPr>
        <a:xfrm xmlns:a="http://schemas.openxmlformats.org/drawingml/2006/main">
          <a:off x="2771775" y="-3810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userShapes>
</file>

<file path=xl/drawings/drawing12.xml><?xml version="1.0" encoding="utf-8"?>
<c:userShapes xmlns:c="http://schemas.openxmlformats.org/drawingml/2006/chart">
  <cdr:relSizeAnchor xmlns:cdr="http://schemas.openxmlformats.org/drawingml/2006/chartDrawing">
    <cdr:from>
      <cdr:x>0.74603</cdr:x>
      <cdr:y>0</cdr:y>
    </cdr:from>
    <cdr:to>
      <cdr:x>1</cdr:x>
      <cdr:y>0.48</cdr:y>
    </cdr:to>
    <cdr:sp macro="" textlink="">
      <cdr:nvSpPr>
        <cdr:cNvPr id="2" name="ZoneTexte 1"/>
        <cdr:cNvSpPr txBox="1"/>
      </cdr:nvSpPr>
      <cdr:spPr>
        <a:xfrm xmlns:a="http://schemas.openxmlformats.org/drawingml/2006/main">
          <a:off x="2771775" y="-3810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userShapes>
</file>

<file path=xl/drawings/drawing13.xml><?xml version="1.0" encoding="utf-8"?>
<c:userShapes xmlns:c="http://schemas.openxmlformats.org/drawingml/2006/chart">
  <cdr:relSizeAnchor xmlns:cdr="http://schemas.openxmlformats.org/drawingml/2006/chartDrawing">
    <cdr:from>
      <cdr:x>0.74603</cdr:x>
      <cdr:y>0</cdr:y>
    </cdr:from>
    <cdr:to>
      <cdr:x>1</cdr:x>
      <cdr:y>0.48</cdr:y>
    </cdr:to>
    <cdr:sp macro="" textlink="">
      <cdr:nvSpPr>
        <cdr:cNvPr id="2" name="ZoneTexte 1"/>
        <cdr:cNvSpPr txBox="1"/>
      </cdr:nvSpPr>
      <cdr:spPr>
        <a:xfrm xmlns:a="http://schemas.openxmlformats.org/drawingml/2006/main">
          <a:off x="2771775" y="-3810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userShapes>
</file>

<file path=xl/drawings/drawing14.xml><?xml version="1.0" encoding="utf-8"?>
<c:userShapes xmlns:c="http://schemas.openxmlformats.org/drawingml/2006/chart">
  <cdr:relSizeAnchor xmlns:cdr="http://schemas.openxmlformats.org/drawingml/2006/chartDrawing">
    <cdr:from>
      <cdr:x>0.74603</cdr:x>
      <cdr:y>0</cdr:y>
    </cdr:from>
    <cdr:to>
      <cdr:x>1</cdr:x>
      <cdr:y>0.48</cdr:y>
    </cdr:to>
    <cdr:sp macro="" textlink="">
      <cdr:nvSpPr>
        <cdr:cNvPr id="2" name="ZoneTexte 1"/>
        <cdr:cNvSpPr txBox="1"/>
      </cdr:nvSpPr>
      <cdr:spPr>
        <a:xfrm xmlns:a="http://schemas.openxmlformats.org/drawingml/2006/main">
          <a:off x="2771775" y="-3810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userShapes>
</file>

<file path=xl/drawings/drawing15.xml><?xml version="1.0" encoding="utf-8"?>
<c:userShapes xmlns:c="http://schemas.openxmlformats.org/drawingml/2006/chart">
  <cdr:relSizeAnchor xmlns:cdr="http://schemas.openxmlformats.org/drawingml/2006/chartDrawing">
    <cdr:from>
      <cdr:x>0.74603</cdr:x>
      <cdr:y>0</cdr:y>
    </cdr:from>
    <cdr:to>
      <cdr:x>1</cdr:x>
      <cdr:y>0.48</cdr:y>
    </cdr:to>
    <cdr:sp macro="" textlink="">
      <cdr:nvSpPr>
        <cdr:cNvPr id="2" name="ZoneTexte 1"/>
        <cdr:cNvSpPr txBox="1"/>
      </cdr:nvSpPr>
      <cdr:spPr>
        <a:xfrm xmlns:a="http://schemas.openxmlformats.org/drawingml/2006/main">
          <a:off x="2771775" y="-3810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userShapes>
</file>

<file path=xl/drawings/drawing2.xml><?xml version="1.0" encoding="utf-8"?>
<c:userShapes xmlns:c="http://schemas.openxmlformats.org/drawingml/2006/chart">
  <cdr:relSizeAnchor xmlns:cdr="http://schemas.openxmlformats.org/drawingml/2006/chartDrawing">
    <cdr:from>
      <cdr:x>0.74603</cdr:x>
      <cdr:y>0</cdr:y>
    </cdr:from>
    <cdr:to>
      <cdr:x>1</cdr:x>
      <cdr:y>0.48</cdr:y>
    </cdr:to>
    <cdr:sp macro="" textlink="">
      <cdr:nvSpPr>
        <cdr:cNvPr id="2" name="ZoneTexte 1"/>
        <cdr:cNvSpPr txBox="1"/>
      </cdr:nvSpPr>
      <cdr:spPr>
        <a:xfrm xmlns:a="http://schemas.openxmlformats.org/drawingml/2006/main">
          <a:off x="2771775" y="-3810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dr:relSizeAnchor xmlns:cdr="http://schemas.openxmlformats.org/drawingml/2006/chartDrawing">
    <cdr:from>
      <cdr:x>0.74603</cdr:x>
      <cdr:y>0</cdr:y>
    </cdr:from>
    <cdr:to>
      <cdr:x>1</cdr:x>
      <cdr:y>0.48</cdr:y>
    </cdr:to>
    <cdr:sp macro="" textlink="">
      <cdr:nvSpPr>
        <cdr:cNvPr id="3" name="ZoneTexte 1"/>
        <cdr:cNvSpPr txBox="1"/>
      </cdr:nvSpPr>
      <cdr:spPr>
        <a:xfrm xmlns:a="http://schemas.openxmlformats.org/drawingml/2006/main">
          <a:off x="2771775" y="-3810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userShapes>
</file>

<file path=xl/drawings/drawing3.xml><?xml version="1.0" encoding="utf-8"?>
<c:userShapes xmlns:c="http://schemas.openxmlformats.org/drawingml/2006/chart">
  <cdr:relSizeAnchor xmlns:cdr="http://schemas.openxmlformats.org/drawingml/2006/chartDrawing">
    <cdr:from>
      <cdr:x>0.74603</cdr:x>
      <cdr:y>0</cdr:y>
    </cdr:from>
    <cdr:to>
      <cdr:x>1</cdr:x>
      <cdr:y>0.48</cdr:y>
    </cdr:to>
    <cdr:sp macro="" textlink="">
      <cdr:nvSpPr>
        <cdr:cNvPr id="2" name="ZoneTexte 1"/>
        <cdr:cNvSpPr txBox="1"/>
      </cdr:nvSpPr>
      <cdr:spPr>
        <a:xfrm xmlns:a="http://schemas.openxmlformats.org/drawingml/2006/main">
          <a:off x="2771775" y="-3810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dr:relSizeAnchor xmlns:cdr="http://schemas.openxmlformats.org/drawingml/2006/chartDrawing">
    <cdr:from>
      <cdr:x>0.74603</cdr:x>
      <cdr:y>0</cdr:y>
    </cdr:from>
    <cdr:to>
      <cdr:x>1</cdr:x>
      <cdr:y>0.48</cdr:y>
    </cdr:to>
    <cdr:sp macro="" textlink="">
      <cdr:nvSpPr>
        <cdr:cNvPr id="3" name="ZoneTexte 1"/>
        <cdr:cNvSpPr txBox="1"/>
      </cdr:nvSpPr>
      <cdr:spPr>
        <a:xfrm xmlns:a="http://schemas.openxmlformats.org/drawingml/2006/main">
          <a:off x="2771775" y="-3810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userShapes>
</file>

<file path=xl/drawings/drawing4.xml><?xml version="1.0" encoding="utf-8"?>
<c:userShapes xmlns:c="http://schemas.openxmlformats.org/drawingml/2006/chart">
  <cdr:relSizeAnchor xmlns:cdr="http://schemas.openxmlformats.org/drawingml/2006/chartDrawing">
    <cdr:from>
      <cdr:x>0.74603</cdr:x>
      <cdr:y>0</cdr:y>
    </cdr:from>
    <cdr:to>
      <cdr:x>1</cdr:x>
      <cdr:y>0.48</cdr:y>
    </cdr:to>
    <cdr:sp macro="" textlink="">
      <cdr:nvSpPr>
        <cdr:cNvPr id="2" name="ZoneTexte 1"/>
        <cdr:cNvSpPr txBox="1"/>
      </cdr:nvSpPr>
      <cdr:spPr>
        <a:xfrm xmlns:a="http://schemas.openxmlformats.org/drawingml/2006/main">
          <a:off x="2771775" y="-3810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dr:relSizeAnchor xmlns:cdr="http://schemas.openxmlformats.org/drawingml/2006/chartDrawing">
    <cdr:from>
      <cdr:x>0.74603</cdr:x>
      <cdr:y>0</cdr:y>
    </cdr:from>
    <cdr:to>
      <cdr:x>1</cdr:x>
      <cdr:y>0.48</cdr:y>
    </cdr:to>
    <cdr:sp macro="" textlink="">
      <cdr:nvSpPr>
        <cdr:cNvPr id="3" name="ZoneTexte 1"/>
        <cdr:cNvSpPr txBox="1"/>
      </cdr:nvSpPr>
      <cdr:spPr>
        <a:xfrm xmlns:a="http://schemas.openxmlformats.org/drawingml/2006/main">
          <a:off x="2771775" y="-3810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userShapes>
</file>

<file path=xl/drawings/drawing5.xml><?xml version="1.0" encoding="utf-8"?>
<c:userShapes xmlns:c="http://schemas.openxmlformats.org/drawingml/2006/chart">
  <cdr:relSizeAnchor xmlns:cdr="http://schemas.openxmlformats.org/drawingml/2006/chartDrawing">
    <cdr:from>
      <cdr:x>0.74603</cdr:x>
      <cdr:y>0</cdr:y>
    </cdr:from>
    <cdr:to>
      <cdr:x>1</cdr:x>
      <cdr:y>0.48</cdr:y>
    </cdr:to>
    <cdr:sp macro="" textlink="">
      <cdr:nvSpPr>
        <cdr:cNvPr id="2" name="ZoneTexte 1"/>
        <cdr:cNvSpPr txBox="1"/>
      </cdr:nvSpPr>
      <cdr:spPr>
        <a:xfrm xmlns:a="http://schemas.openxmlformats.org/drawingml/2006/main">
          <a:off x="2771775" y="-3810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dr:relSizeAnchor xmlns:cdr="http://schemas.openxmlformats.org/drawingml/2006/chartDrawing">
    <cdr:from>
      <cdr:x>0.74603</cdr:x>
      <cdr:y>0</cdr:y>
    </cdr:from>
    <cdr:to>
      <cdr:x>1</cdr:x>
      <cdr:y>0.48</cdr:y>
    </cdr:to>
    <cdr:sp macro="" textlink="">
      <cdr:nvSpPr>
        <cdr:cNvPr id="3" name="ZoneTexte 1"/>
        <cdr:cNvSpPr txBox="1"/>
      </cdr:nvSpPr>
      <cdr:spPr>
        <a:xfrm xmlns:a="http://schemas.openxmlformats.org/drawingml/2006/main">
          <a:off x="2771775" y="-3810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userShapes>
</file>

<file path=xl/drawings/drawing6.xml><?xml version="1.0" encoding="utf-8"?>
<c:userShapes xmlns:c="http://schemas.openxmlformats.org/drawingml/2006/chart">
  <cdr:relSizeAnchor xmlns:cdr="http://schemas.openxmlformats.org/drawingml/2006/chartDrawing">
    <cdr:from>
      <cdr:x>0.74603</cdr:x>
      <cdr:y>0</cdr:y>
    </cdr:from>
    <cdr:to>
      <cdr:x>1</cdr:x>
      <cdr:y>0.48</cdr:y>
    </cdr:to>
    <cdr:sp macro="" textlink="">
      <cdr:nvSpPr>
        <cdr:cNvPr id="2" name="ZoneTexte 1"/>
        <cdr:cNvSpPr txBox="1"/>
      </cdr:nvSpPr>
      <cdr:spPr>
        <a:xfrm xmlns:a="http://schemas.openxmlformats.org/drawingml/2006/main">
          <a:off x="2771775" y="-3810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dr:relSizeAnchor xmlns:cdr="http://schemas.openxmlformats.org/drawingml/2006/chartDrawing">
    <cdr:from>
      <cdr:x>0.74603</cdr:x>
      <cdr:y>0</cdr:y>
    </cdr:from>
    <cdr:to>
      <cdr:x>1</cdr:x>
      <cdr:y>0.48</cdr:y>
    </cdr:to>
    <cdr:sp macro="" textlink="">
      <cdr:nvSpPr>
        <cdr:cNvPr id="3" name="ZoneTexte 1"/>
        <cdr:cNvSpPr txBox="1"/>
      </cdr:nvSpPr>
      <cdr:spPr>
        <a:xfrm xmlns:a="http://schemas.openxmlformats.org/drawingml/2006/main">
          <a:off x="2771775" y="-3810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userShapes>
</file>

<file path=xl/drawings/drawing7.xml><?xml version="1.0" encoding="utf-8"?>
<c:userShapes xmlns:c="http://schemas.openxmlformats.org/drawingml/2006/chart">
  <cdr:relSizeAnchor xmlns:cdr="http://schemas.openxmlformats.org/drawingml/2006/chartDrawing">
    <cdr:from>
      <cdr:x>0.74603</cdr:x>
      <cdr:y>0</cdr:y>
    </cdr:from>
    <cdr:to>
      <cdr:x>1</cdr:x>
      <cdr:y>0.48</cdr:y>
    </cdr:to>
    <cdr:sp macro="" textlink="">
      <cdr:nvSpPr>
        <cdr:cNvPr id="2" name="ZoneTexte 1"/>
        <cdr:cNvSpPr txBox="1"/>
      </cdr:nvSpPr>
      <cdr:spPr>
        <a:xfrm xmlns:a="http://schemas.openxmlformats.org/drawingml/2006/main">
          <a:off x="2771775" y="-3810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dr:relSizeAnchor xmlns:cdr="http://schemas.openxmlformats.org/drawingml/2006/chartDrawing">
    <cdr:from>
      <cdr:x>0.74603</cdr:x>
      <cdr:y>0</cdr:y>
    </cdr:from>
    <cdr:to>
      <cdr:x>1</cdr:x>
      <cdr:y>0.48</cdr:y>
    </cdr:to>
    <cdr:sp macro="" textlink="">
      <cdr:nvSpPr>
        <cdr:cNvPr id="3" name="ZoneTexte 1"/>
        <cdr:cNvSpPr txBox="1"/>
      </cdr:nvSpPr>
      <cdr:spPr>
        <a:xfrm xmlns:a="http://schemas.openxmlformats.org/drawingml/2006/main">
          <a:off x="2771775" y="-3810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userShapes>
</file>

<file path=xl/drawings/drawing8.xml><?xml version="1.0" encoding="utf-8"?>
<c:userShapes xmlns:c="http://schemas.openxmlformats.org/drawingml/2006/chart">
  <cdr:relSizeAnchor xmlns:cdr="http://schemas.openxmlformats.org/drawingml/2006/chartDrawing">
    <cdr:from>
      <cdr:x>0.74603</cdr:x>
      <cdr:y>0</cdr:y>
    </cdr:from>
    <cdr:to>
      <cdr:x>1</cdr:x>
      <cdr:y>0.48</cdr:y>
    </cdr:to>
    <cdr:sp macro="" textlink="">
      <cdr:nvSpPr>
        <cdr:cNvPr id="2" name="ZoneTexte 1"/>
        <cdr:cNvSpPr txBox="1"/>
      </cdr:nvSpPr>
      <cdr:spPr>
        <a:xfrm xmlns:a="http://schemas.openxmlformats.org/drawingml/2006/main">
          <a:off x="2771775" y="-3810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dr:relSizeAnchor xmlns:cdr="http://schemas.openxmlformats.org/drawingml/2006/chartDrawing">
    <cdr:from>
      <cdr:x>0.74603</cdr:x>
      <cdr:y>0</cdr:y>
    </cdr:from>
    <cdr:to>
      <cdr:x>1</cdr:x>
      <cdr:y>0.48</cdr:y>
    </cdr:to>
    <cdr:sp macro="" textlink="">
      <cdr:nvSpPr>
        <cdr:cNvPr id="3" name="ZoneTexte 1"/>
        <cdr:cNvSpPr txBox="1"/>
      </cdr:nvSpPr>
      <cdr:spPr>
        <a:xfrm xmlns:a="http://schemas.openxmlformats.org/drawingml/2006/main">
          <a:off x="2771775" y="-3810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userShapes>
</file>

<file path=xl/drawings/drawing9.xml><?xml version="1.0" encoding="utf-8"?>
<c:userShapes xmlns:c="http://schemas.openxmlformats.org/drawingml/2006/chart">
  <cdr:relSizeAnchor xmlns:cdr="http://schemas.openxmlformats.org/drawingml/2006/chartDrawing">
    <cdr:from>
      <cdr:x>0.74603</cdr:x>
      <cdr:y>0</cdr:y>
    </cdr:from>
    <cdr:to>
      <cdr:x>1</cdr:x>
      <cdr:y>0.48</cdr:y>
    </cdr:to>
    <cdr:sp macro="" textlink="">
      <cdr:nvSpPr>
        <cdr:cNvPr id="2" name="ZoneTexte 1"/>
        <cdr:cNvSpPr txBox="1"/>
      </cdr:nvSpPr>
      <cdr:spPr>
        <a:xfrm xmlns:a="http://schemas.openxmlformats.org/drawingml/2006/main">
          <a:off x="2771775" y="-3810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dr:relSizeAnchor xmlns:cdr="http://schemas.openxmlformats.org/drawingml/2006/chartDrawing">
    <cdr:from>
      <cdr:x>0.74603</cdr:x>
      <cdr:y>0</cdr:y>
    </cdr:from>
    <cdr:to>
      <cdr:x>1</cdr:x>
      <cdr:y>0.48</cdr:y>
    </cdr:to>
    <cdr:sp macro="" textlink="">
      <cdr:nvSpPr>
        <cdr:cNvPr id="3" name="ZoneTexte 1"/>
        <cdr:cNvSpPr txBox="1"/>
      </cdr:nvSpPr>
      <cdr:spPr>
        <a:xfrm xmlns:a="http://schemas.openxmlformats.org/drawingml/2006/main">
          <a:off x="2771775" y="-3810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21-STATISTIQUES/04_STATS_PRESTATIONS_MALADIE/01_CONJONCTURE/04_SOINS_VILLE/01_DAT_REMB/02_CVS_CJO/03_RESULTATS/RESULTATS_DU_MOIS/SDV_CVS_CJO.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21-STATISTIQUES/04_STATS_PRESTATIONS_MALADIE/01_CONJONCTURE/05_ETAB_PRIVES/02_DATE_SOINS/01_BRUT/01_DONNEES/Suivi_clini_DTS_RA.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21-STATISTIQUES/04_STATS_PRESTATIONS_MALADIE/01_CONJONCTURE/05_ETAB_PRIVES/02_DATE_SOINS/02_CVS-CJO/03_RESULTATS/RESULTATS_DU_MOIS/Suivi_clini_DTS_RA_CVSCJO.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21-STATISTIQUES/04_STATS_PRESTATIONS_MALADIE/01_CONJONCTURE/05_ETAB_PRIVES/02_DATE_SOINS/01_BRUT/01_DONNEES/Suivi_clini_DTS_NSA.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21-STATISTIQUES/04_STATS_PRESTATIONS_MALADIE/01_CONJONCTURE/05_ETAB_PRIVES/02_DATE_SOINS/02_CVS-CJO/03_RESULTATS/RESULTATS_DU_MOIS/Suivi_clini_DTS_NSA_CVSCJO.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21-STATISTIQUES/04_STATS_PRESTATIONS_MALADIE/01_CONJONCTURE/05_ETAB_PRIVES/02_DATE_SOINS/01_BRUT/01_DONNEES/Suivi_clini_DTS_SA.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21-STATISTIQUES/04_STATS_PRESTATIONS_MALADIE/01_CONJONCTURE/05_ETAB_PRIVES/02_DATE_SOINS/02_CVS-CJO/03_RESULTATS/RESULTATS_DU_MOIS/Suivi_clini_DTS_SA_CVSCJ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Note%20conjoncture20260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1-STATISTIQUES/04_STATS_PRESTATIONS_MALADIE/01_CONJONCTURE/04_SOINS_VILLE/SDV_BRUT_ET_CVSCJO_POUR_NOTE_CONJ.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1-STATISTIQUES/04_STATS_PRESTATIONS_MALADIE/01_CONJONCTURE/05_ETAB_PRIVES/01_DATE_REMB/01_BRUT/Suivi_clini_DTR_R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21-STATISTIQUES/04_STATS_PRESTATIONS_MALADIE/01_CONJONCTURE/05_ETAB_PRIVES/01_DATE_REMB/02_CVS-CJO/03_RESULTATS/RESULTATS_DU_MOIS/Suivi_clini_DTR_RA_CVSCJO.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21-STATISTIQUES/04_STATS_PRESTATIONS_MALADIE/01_CONJONCTURE/05_ETAB_PRIVES/01_DATE_REMB/01_BRUT/Suivi_clini_DTR_NSA.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21-STATISTIQUES/04_STATS_PRESTATIONS_MALADIE/01_CONJONCTURE/05_ETAB_PRIVES/01_DATE_REMB/02_CVS-CJO/03_RESULTATS/RESULTATS_DU_MOIS/Suivi_clini_DTR_NSA_CVSCJO.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21-STATISTIQUES/04_STATS_PRESTATIONS_MALADIE/01_CONJONCTURE/05_ETAB_PRIVES/01_DATE_REMB/01_BRUT/Suivi_clini_DTR_SA.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21-STATISTIQUES/04_STATS_PRESTATIONS_MALADIE/01_CONJONCTURE/05_ETAB_PRIVES/01_DATE_REMB/02_CVS-CJO/03_RESULTATS/RESULTATS_DU_MOIS/Suivi_clini_DTR_SA_CVSCJ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NSA_R9"/>
      <sheetName val="SA_R9"/>
      <sheetName val="RA_R9"/>
      <sheetName val="NSA_INDICES"/>
      <sheetName val="SA_INDICES"/>
      <sheetName val="RA_INDICES"/>
      <sheetName val="RA_INDICES_PROV"/>
    </sheetNames>
    <sheetDataSet>
      <sheetData sheetId="0" refreshError="1"/>
      <sheetData sheetId="1">
        <row r="28">
          <cell r="BA28">
            <v>18792.293522290525</v>
          </cell>
        </row>
      </sheetData>
      <sheetData sheetId="2">
        <row r="28">
          <cell r="BA28">
            <v>12620.426292386481</v>
          </cell>
        </row>
      </sheetData>
      <sheetData sheetId="3">
        <row r="28">
          <cell r="BA28">
            <v>31412.719814677006</v>
          </cell>
        </row>
      </sheetData>
      <sheetData sheetId="4">
        <row r="3">
          <cell r="BZ3">
            <v>44743</v>
          </cell>
          <cell r="CA3">
            <v>44774</v>
          </cell>
          <cell r="CB3">
            <v>44805</v>
          </cell>
          <cell r="CC3">
            <v>44835</v>
          </cell>
          <cell r="CD3">
            <v>44866</v>
          </cell>
          <cell r="CE3">
            <v>44896</v>
          </cell>
          <cell r="CF3">
            <v>44927</v>
          </cell>
          <cell r="CG3">
            <v>44958</v>
          </cell>
          <cell r="CH3">
            <v>44986</v>
          </cell>
          <cell r="CI3">
            <v>45017</v>
          </cell>
          <cell r="CJ3">
            <v>45047</v>
          </cell>
          <cell r="CK3">
            <v>45078</v>
          </cell>
          <cell r="CL3">
            <v>45108</v>
          </cell>
          <cell r="CM3">
            <v>45139</v>
          </cell>
          <cell r="CN3">
            <v>45170</v>
          </cell>
          <cell r="CO3">
            <v>45200</v>
          </cell>
          <cell r="CP3">
            <v>45231</v>
          </cell>
          <cell r="CQ3">
            <v>45261</v>
          </cell>
          <cell r="CR3">
            <v>45292</v>
          </cell>
          <cell r="CS3">
            <v>45323</v>
          </cell>
          <cell r="CT3">
            <v>45352</v>
          </cell>
          <cell r="CU3">
            <v>45383</v>
          </cell>
          <cell r="CV3">
            <v>45413</v>
          </cell>
          <cell r="CW3">
            <v>45444</v>
          </cell>
          <cell r="CX3">
            <v>45474</v>
          </cell>
          <cell r="CY3">
            <v>45505</v>
          </cell>
          <cell r="CZ3">
            <v>45536</v>
          </cell>
          <cell r="DA3">
            <v>45566</v>
          </cell>
          <cell r="DB3">
            <v>45597</v>
          </cell>
          <cell r="DC3">
            <v>45627</v>
          </cell>
          <cell r="DD3">
            <v>45658</v>
          </cell>
          <cell r="DE3">
            <v>45689</v>
          </cell>
          <cell r="DF3">
            <v>45717</v>
          </cell>
          <cell r="DG3">
            <v>45748</v>
          </cell>
          <cell r="DH3">
            <v>45778</v>
          </cell>
          <cell r="DI3">
            <v>45809</v>
          </cell>
          <cell r="DJ3">
            <v>45839</v>
          </cell>
          <cell r="DK3">
            <v>45870</v>
          </cell>
          <cell r="DL3">
            <v>45901</v>
          </cell>
          <cell r="DM3">
            <v>45931</v>
          </cell>
          <cell r="DN3">
            <v>45962</v>
          </cell>
          <cell r="DO3">
            <v>45992</v>
          </cell>
          <cell r="DP3">
            <v>46023</v>
          </cell>
          <cell r="DQ3">
            <v>46054</v>
          </cell>
          <cell r="DR3">
            <v>46082</v>
          </cell>
          <cell r="DS3">
            <v>46113</v>
          </cell>
          <cell r="DT3">
            <v>46143</v>
          </cell>
          <cell r="DU3">
            <v>46174</v>
          </cell>
          <cell r="DV3">
            <v>46204</v>
          </cell>
        </row>
        <row r="28">
          <cell r="E28" t="str">
            <v>TOTAL généralistes</v>
          </cell>
          <cell r="BZ28">
            <v>65.142336304756327</v>
          </cell>
          <cell r="CA28">
            <v>67.125955175804137</v>
          </cell>
          <cell r="CB28">
            <v>63.341983294768525</v>
          </cell>
          <cell r="CC28">
            <v>63.866752785990769</v>
          </cell>
          <cell r="CD28">
            <v>62.252715809520332</v>
          </cell>
          <cell r="CE28">
            <v>60.965837737679031</v>
          </cell>
          <cell r="CF28">
            <v>62.78591662729719</v>
          </cell>
          <cell r="CG28">
            <v>60.058340010507429</v>
          </cell>
          <cell r="CH28">
            <v>61.103311602476509</v>
          </cell>
          <cell r="CI28">
            <v>60.635277854283721</v>
          </cell>
          <cell r="CJ28">
            <v>61.48576364831181</v>
          </cell>
          <cell r="CK28">
            <v>61.561910959071355</v>
          </cell>
          <cell r="CL28">
            <v>59.838043967800061</v>
          </cell>
          <cell r="CM28">
            <v>60.78762292946913</v>
          </cell>
          <cell r="CN28">
            <v>59.023196035198708</v>
          </cell>
          <cell r="CO28">
            <v>59.604369578289209</v>
          </cell>
          <cell r="CP28">
            <v>60.065590900671651</v>
          </cell>
          <cell r="CQ28">
            <v>65.031743043019844</v>
          </cell>
          <cell r="CR28">
            <v>61.029443681634334</v>
          </cell>
          <cell r="CS28">
            <v>61.437535680215582</v>
          </cell>
          <cell r="CT28">
            <v>58.742212520952094</v>
          </cell>
          <cell r="CU28">
            <v>61.489334048500822</v>
          </cell>
          <cell r="CV28">
            <v>59.885323695673577</v>
          </cell>
          <cell r="CW28">
            <v>57.055696596553275</v>
          </cell>
          <cell r="CX28">
            <v>57.972529549964044</v>
          </cell>
          <cell r="CY28">
            <v>55.909718301200343</v>
          </cell>
          <cell r="CZ28">
            <v>57.058251033752263</v>
          </cell>
          <cell r="DA28">
            <v>56.059546834091392</v>
          </cell>
          <cell r="DB28">
            <v>56.065904844495925</v>
          </cell>
          <cell r="DC28">
            <v>56.638522885507882</v>
          </cell>
          <cell r="DD28">
            <v>61.43258224775785</v>
          </cell>
          <cell r="DE28">
            <v>60.136359848761998</v>
          </cell>
          <cell r="DF28">
            <v>58.325738964676077</v>
          </cell>
          <cell r="DG28">
            <v>58.930578718926427</v>
          </cell>
          <cell r="DH28">
            <v>60.038115916921264</v>
          </cell>
          <cell r="DI28">
            <v>58.498067477749629</v>
          </cell>
          <cell r="DJ28">
            <v>59.422742577405607</v>
          </cell>
          <cell r="DK28">
            <v>56.789985384369459</v>
          </cell>
          <cell r="DL28">
            <v>58.038229332589793</v>
          </cell>
          <cell r="DM28">
            <v>56.884523205742909</v>
          </cell>
          <cell r="DN28">
            <v>54.858091689066647</v>
          </cell>
          <cell r="DO28">
            <v>57.437437020837358</v>
          </cell>
          <cell r="DP28">
            <v>55.864503159423883</v>
          </cell>
          <cell r="DQ28">
            <v>55.764859210307179</v>
          </cell>
          <cell r="DR28">
            <v>56.088976903783681</v>
          </cell>
          <cell r="DS28">
            <v>55.187395002428083</v>
          </cell>
          <cell r="DT28">
            <v>54.563084981782595</v>
          </cell>
          <cell r="DU28">
            <v>54.788666090776417</v>
          </cell>
          <cell r="DV28">
            <v>54.664142632336407</v>
          </cell>
        </row>
        <row r="51">
          <cell r="E51" t="str">
            <v>TOTAL spécialistes</v>
          </cell>
          <cell r="BZ51">
            <v>92.975058069957242</v>
          </cell>
          <cell r="CA51">
            <v>92.788119045982299</v>
          </cell>
          <cell r="CB51">
            <v>93.00155401905981</v>
          </cell>
          <cell r="CC51">
            <v>89.668161557025755</v>
          </cell>
          <cell r="CD51">
            <v>92.06061340929611</v>
          </cell>
          <cell r="CE51">
            <v>89.808869902420398</v>
          </cell>
          <cell r="CF51">
            <v>92.776297593626282</v>
          </cell>
          <cell r="CG51">
            <v>91.614482537448623</v>
          </cell>
          <cell r="CH51">
            <v>91.802803576055695</v>
          </cell>
          <cell r="CI51">
            <v>91.801432544581644</v>
          </cell>
          <cell r="CJ51">
            <v>94.062891810599808</v>
          </cell>
          <cell r="CK51">
            <v>95.77462094185249</v>
          </cell>
          <cell r="CL51">
            <v>92.884183638214992</v>
          </cell>
          <cell r="CM51">
            <v>93.159307759688886</v>
          </cell>
          <cell r="CN51">
            <v>91.443670682482463</v>
          </cell>
          <cell r="CO51">
            <v>95.539851548539986</v>
          </cell>
          <cell r="CP51">
            <v>91.338022285626408</v>
          </cell>
          <cell r="CQ51">
            <v>95.688494133423163</v>
          </cell>
          <cell r="CR51">
            <v>93.080079142277654</v>
          </cell>
          <cell r="CS51">
            <v>92.323250875053773</v>
          </cell>
          <cell r="CT51">
            <v>91.026872854796608</v>
          </cell>
          <cell r="CU51">
            <v>67.337755309724201</v>
          </cell>
          <cell r="CV51">
            <v>107.3524193472396</v>
          </cell>
          <cell r="CW51">
            <v>97.789195661222493</v>
          </cell>
          <cell r="CX51">
            <v>95.329778169958459</v>
          </cell>
          <cell r="CY51">
            <v>92.294689876528949</v>
          </cell>
          <cell r="CZ51">
            <v>93.031146559440842</v>
          </cell>
          <cell r="DA51">
            <v>90.313155870636351</v>
          </cell>
          <cell r="DB51">
            <v>93.880145203779762</v>
          </cell>
          <cell r="DC51">
            <v>94.306733801086907</v>
          </cell>
          <cell r="DD51">
            <v>92.467053750438183</v>
          </cell>
          <cell r="DE51">
            <v>92.707707723749252</v>
          </cell>
          <cell r="DF51">
            <v>95.802994453440931</v>
          </cell>
          <cell r="DG51">
            <v>64.522528219173154</v>
          </cell>
          <cell r="DH51">
            <v>134.21552510078527</v>
          </cell>
          <cell r="DI51">
            <v>96.044480164192663</v>
          </cell>
          <cell r="DJ51">
            <v>95.917557899622565</v>
          </cell>
          <cell r="DK51">
            <v>95.794826570465588</v>
          </cell>
          <cell r="DL51">
            <v>95.240571436938353</v>
          </cell>
          <cell r="DM51">
            <v>96.513022378613513</v>
          </cell>
          <cell r="DN51">
            <v>95.242422942878761</v>
          </cell>
          <cell r="DO51">
            <v>95.319421682711507</v>
          </cell>
          <cell r="DP51">
            <v>84.14746073793286</v>
          </cell>
          <cell r="DQ51">
            <v>99.2379799052555</v>
          </cell>
          <cell r="DR51">
            <v>108.50380439871617</v>
          </cell>
          <cell r="DS51">
            <v>94.808826275500905</v>
          </cell>
          <cell r="DT51">
            <v>90.137883946587721</v>
          </cell>
          <cell r="DU51">
            <v>92.534261506047145</v>
          </cell>
          <cell r="DV51">
            <v>92.008723821052953</v>
          </cell>
        </row>
        <row r="55">
          <cell r="E55" t="str">
            <v>Honoraires de dentistes</v>
          </cell>
          <cell r="BZ55">
            <v>100.4436518497255</v>
          </cell>
          <cell r="CA55">
            <v>101.94112140054487</v>
          </cell>
          <cell r="CB55">
            <v>101.1648742020743</v>
          </cell>
          <cell r="CC55">
            <v>105.48201933143631</v>
          </cell>
          <cell r="CD55">
            <v>101.98821894190657</v>
          </cell>
          <cell r="CE55">
            <v>97.147319737486399</v>
          </cell>
          <cell r="CF55">
            <v>103.80912403456193</v>
          </cell>
          <cell r="CG55">
            <v>100.50890661221142</v>
          </cell>
          <cell r="CH55">
            <v>106.4177490575609</v>
          </cell>
          <cell r="CI55">
            <v>101.2055641993397</v>
          </cell>
          <cell r="CJ55">
            <v>101.76221431188502</v>
          </cell>
          <cell r="CK55">
            <v>105.13741016585789</v>
          </cell>
          <cell r="CL55">
            <v>102.00761733058093</v>
          </cell>
          <cell r="CM55">
            <v>103.08816781876122</v>
          </cell>
          <cell r="CN55">
            <v>103.21925120628497</v>
          </cell>
          <cell r="CO55">
            <v>98.704197130608421</v>
          </cell>
          <cell r="CP55">
            <v>90.434861860877319</v>
          </cell>
          <cell r="CQ55">
            <v>93.975587706943102</v>
          </cell>
          <cell r="CR55">
            <v>86.738733929296743</v>
          </cell>
          <cell r="CS55">
            <v>90.74315125924285</v>
          </cell>
          <cell r="CT55">
            <v>88.677087855650967</v>
          </cell>
          <cell r="CU55">
            <v>92.305035621736067</v>
          </cell>
          <cell r="CV55">
            <v>90.380731531229927</v>
          </cell>
          <cell r="CW55">
            <v>88.896219772589973</v>
          </cell>
          <cell r="CX55">
            <v>88.963717754418667</v>
          </cell>
          <cell r="CY55">
            <v>87.741771243169779</v>
          </cell>
          <cell r="CZ55">
            <v>89.337077428345751</v>
          </cell>
          <cell r="DA55">
            <v>89.918366776372181</v>
          </cell>
          <cell r="DB55">
            <v>92.052330692202162</v>
          </cell>
          <cell r="DC55">
            <v>91.207284905254511</v>
          </cell>
          <cell r="DD55">
            <v>92.07855860793984</v>
          </cell>
          <cell r="DE55">
            <v>91.248330224488811</v>
          </cell>
          <cell r="DF55">
            <v>90.060234713363144</v>
          </cell>
          <cell r="DG55">
            <v>91.915525097830425</v>
          </cell>
          <cell r="DH55">
            <v>92.337195896320054</v>
          </cell>
          <cell r="DI55">
            <v>90.092335681463993</v>
          </cell>
          <cell r="DJ55">
            <v>94.078223220077788</v>
          </cell>
          <cell r="DK55">
            <v>91.49565645797918</v>
          </cell>
          <cell r="DL55">
            <v>92.698225391582227</v>
          </cell>
          <cell r="DM55">
            <v>92.534698314212804</v>
          </cell>
          <cell r="DN55">
            <v>91.971259091927749</v>
          </cell>
          <cell r="DO55">
            <v>91.925293012282836</v>
          </cell>
          <cell r="DP55">
            <v>89.82215856875581</v>
          </cell>
          <cell r="DQ55">
            <v>90.617906066231726</v>
          </cell>
          <cell r="DR55">
            <v>91.719576577008198</v>
          </cell>
          <cell r="DS55">
            <v>90.059289414847541</v>
          </cell>
          <cell r="DT55">
            <v>90.48752229779177</v>
          </cell>
          <cell r="DU55">
            <v>89.780469143639507</v>
          </cell>
          <cell r="DV55">
            <v>89.372248999445176</v>
          </cell>
        </row>
        <row r="69">
          <cell r="E69" t="str">
            <v>TOTAL Infirmiers</v>
          </cell>
          <cell r="BZ69">
            <v>96.637832367345425</v>
          </cell>
          <cell r="CA69">
            <v>100.81499789425979</v>
          </cell>
          <cell r="CB69">
            <v>95.84410533114422</v>
          </cell>
          <cell r="CC69">
            <v>98.084179889533615</v>
          </cell>
          <cell r="CD69">
            <v>93.653174144861893</v>
          </cell>
          <cell r="CE69">
            <v>91.978017652112086</v>
          </cell>
          <cell r="CF69">
            <v>96.743998176438424</v>
          </cell>
          <cell r="CG69">
            <v>92.393254907048401</v>
          </cell>
          <cell r="CH69">
            <v>92.447363886369615</v>
          </cell>
          <cell r="CI69">
            <v>88.213041878209154</v>
          </cell>
          <cell r="CJ69">
            <v>96.565453416571259</v>
          </cell>
          <cell r="CK69">
            <v>93.742403030864807</v>
          </cell>
          <cell r="CL69">
            <v>92.137080062686451</v>
          </cell>
          <cell r="CM69">
            <v>86.556458534889643</v>
          </cell>
          <cell r="CN69">
            <v>90.459825864243101</v>
          </cell>
          <cell r="CO69">
            <v>95.053656061599497</v>
          </cell>
          <cell r="CP69">
            <v>89.378759251946931</v>
          </cell>
          <cell r="CQ69">
            <v>99.152529292526708</v>
          </cell>
          <cell r="CR69">
            <v>88.927391033959964</v>
          </cell>
          <cell r="CS69">
            <v>90.939703271838582</v>
          </cell>
          <cell r="CT69">
            <v>88.482396063380946</v>
          </cell>
          <cell r="CU69">
            <v>98.872786291249298</v>
          </cell>
          <cell r="CV69">
            <v>91.549685741161156</v>
          </cell>
          <cell r="CW69">
            <v>83.093463633636475</v>
          </cell>
          <cell r="CX69">
            <v>88.454798573412404</v>
          </cell>
          <cell r="CY69">
            <v>89.828443158655602</v>
          </cell>
          <cell r="CZ69">
            <v>91.646641146158331</v>
          </cell>
          <cell r="DA69">
            <v>86.21998696744771</v>
          </cell>
          <cell r="DB69">
            <v>89.784875026802297</v>
          </cell>
          <cell r="DC69">
            <v>93.914323180216897</v>
          </cell>
          <cell r="DD69">
            <v>89.824676272422792</v>
          </cell>
          <cell r="DE69">
            <v>89.006437576283389</v>
          </cell>
          <cell r="DF69">
            <v>88.694920508465557</v>
          </cell>
          <cell r="DG69">
            <v>87.890326049031415</v>
          </cell>
          <cell r="DH69">
            <v>86.929313141756907</v>
          </cell>
          <cell r="DI69">
            <v>92.54674699457243</v>
          </cell>
          <cell r="DJ69">
            <v>86.409875900673242</v>
          </cell>
          <cell r="DK69">
            <v>85.467108673420682</v>
          </cell>
          <cell r="DL69">
            <v>87.815667297809895</v>
          </cell>
          <cell r="DM69">
            <v>86.74119422830114</v>
          </cell>
          <cell r="DN69">
            <v>83.787823324253424</v>
          </cell>
          <cell r="DO69">
            <v>89.787170440886797</v>
          </cell>
          <cell r="DP69">
            <v>83.80472393676213</v>
          </cell>
          <cell r="DQ69">
            <v>85.489715352827801</v>
          </cell>
          <cell r="DR69">
            <v>88.030742566013799</v>
          </cell>
          <cell r="DS69">
            <v>84.337072371054759</v>
          </cell>
          <cell r="DT69">
            <v>79.620811000463107</v>
          </cell>
          <cell r="DU69">
            <v>84.048025870358913</v>
          </cell>
          <cell r="DV69">
            <v>86.362383750721278</v>
          </cell>
        </row>
        <row r="74">
          <cell r="E74" t="str">
            <v>Montants masseurs-kiné</v>
          </cell>
          <cell r="BZ74">
            <v>90.12399423998167</v>
          </cell>
          <cell r="CA74">
            <v>90.197317116565273</v>
          </cell>
          <cell r="CB74">
            <v>89.494828946447328</v>
          </cell>
          <cell r="CC74">
            <v>89.865634113439285</v>
          </cell>
          <cell r="CD74">
            <v>89.218187243774423</v>
          </cell>
          <cell r="CE74">
            <v>87.143045470335451</v>
          </cell>
          <cell r="CF74">
            <v>91.459288620955363</v>
          </cell>
          <cell r="CG74">
            <v>90.345909018015519</v>
          </cell>
          <cell r="CH74">
            <v>92.859126877016479</v>
          </cell>
          <cell r="CI74">
            <v>89.517450293409468</v>
          </cell>
          <cell r="CJ74">
            <v>84.624959465389693</v>
          </cell>
          <cell r="CK74">
            <v>94.356547990489815</v>
          </cell>
          <cell r="CL74">
            <v>90.881235386706933</v>
          </cell>
          <cell r="CM74">
            <v>85.611416285596846</v>
          </cell>
          <cell r="CN74">
            <v>89.981048095308438</v>
          </cell>
          <cell r="CO74">
            <v>88.53084295019454</v>
          </cell>
          <cell r="CP74">
            <v>87.479842213295342</v>
          </cell>
          <cell r="CQ74">
            <v>94.41560215388121</v>
          </cell>
          <cell r="CR74">
            <v>86.106625626457998</v>
          </cell>
          <cell r="CS74">
            <v>89.094135262382764</v>
          </cell>
          <cell r="CT74">
            <v>86.752815346884603</v>
          </cell>
          <cell r="CU74">
            <v>89.785465255061865</v>
          </cell>
          <cell r="CV74">
            <v>90.135736257791265</v>
          </cell>
          <cell r="CW74">
            <v>88.571118146491401</v>
          </cell>
          <cell r="CX74">
            <v>88.319855701831997</v>
          </cell>
          <cell r="CY74">
            <v>89.377075754961425</v>
          </cell>
          <cell r="CZ74">
            <v>89.858546506906819</v>
          </cell>
          <cell r="DA74">
            <v>87.35939562325774</v>
          </cell>
          <cell r="DB74">
            <v>91.273987677380362</v>
          </cell>
          <cell r="DC74">
            <v>89.45534107927503</v>
          </cell>
          <cell r="DD74">
            <v>89.025969838107102</v>
          </cell>
          <cell r="DE74">
            <v>90.018191711085876</v>
          </cell>
          <cell r="DF74">
            <v>83.386113972731508</v>
          </cell>
          <cell r="DG74">
            <v>87.993861031171534</v>
          </cell>
          <cell r="DH74">
            <v>90.424002616473715</v>
          </cell>
          <cell r="DI74">
            <v>87.558347622790649</v>
          </cell>
          <cell r="DJ74">
            <v>86.98974119684118</v>
          </cell>
          <cell r="DK74">
            <v>90.329485299518254</v>
          </cell>
          <cell r="DL74">
            <v>85.447071112207695</v>
          </cell>
          <cell r="DM74">
            <v>89.327093741018743</v>
          </cell>
          <cell r="DN74">
            <v>87.053720305454547</v>
          </cell>
          <cell r="DO74">
            <v>89.827410111493805</v>
          </cell>
          <cell r="DP74">
            <v>86.363271634267946</v>
          </cell>
          <cell r="DQ74">
            <v>86.879513287910029</v>
          </cell>
          <cell r="DR74">
            <v>89.224466902280412</v>
          </cell>
          <cell r="DS74">
            <v>88.870339325383924</v>
          </cell>
          <cell r="DT74">
            <v>84.589610743498284</v>
          </cell>
          <cell r="DU74">
            <v>88.543646980037124</v>
          </cell>
          <cell r="DV74">
            <v>89.298452319259766</v>
          </cell>
        </row>
        <row r="83">
          <cell r="E83" t="str">
            <v>TOTAL Laboratoires</v>
          </cell>
          <cell r="BZ83">
            <v>97.317184758456264</v>
          </cell>
          <cell r="CA83">
            <v>90.760444273381793</v>
          </cell>
          <cell r="CB83">
            <v>84.188415358088349</v>
          </cell>
          <cell r="CC83">
            <v>88.789800551129986</v>
          </cell>
          <cell r="CD83">
            <v>81.660314976477636</v>
          </cell>
          <cell r="CE83">
            <v>79.896302701847503</v>
          </cell>
          <cell r="CF83">
            <v>80.224342996655224</v>
          </cell>
          <cell r="CG83">
            <v>76.385280751247279</v>
          </cell>
          <cell r="CH83">
            <v>75.610083580138493</v>
          </cell>
          <cell r="CI83">
            <v>73.570187406960827</v>
          </cell>
          <cell r="CJ83">
            <v>72.616141463932919</v>
          </cell>
          <cell r="CK83">
            <v>72.917328416383697</v>
          </cell>
          <cell r="CL83">
            <v>70.832103371311305</v>
          </cell>
          <cell r="CM83">
            <v>71.308483713580131</v>
          </cell>
          <cell r="CN83">
            <v>70.626270850185705</v>
          </cell>
          <cell r="CO83">
            <v>71.198751340620703</v>
          </cell>
          <cell r="CP83">
            <v>68.042746544626638</v>
          </cell>
          <cell r="CQ83">
            <v>69.039742074008899</v>
          </cell>
          <cell r="CR83">
            <v>68.349652041689211</v>
          </cell>
          <cell r="CS83">
            <v>68.088525335741295</v>
          </cell>
          <cell r="CT83">
            <v>65.168901852017513</v>
          </cell>
          <cell r="CU83">
            <v>66.174175097270776</v>
          </cell>
          <cell r="CV83">
            <v>65.222382267760125</v>
          </cell>
          <cell r="CW83">
            <v>62.446935737547427</v>
          </cell>
          <cell r="CX83">
            <v>63.487812866793384</v>
          </cell>
          <cell r="CY83">
            <v>59.420029377034545</v>
          </cell>
          <cell r="CZ83">
            <v>58.371071432834334</v>
          </cell>
          <cell r="DA83">
            <v>56.051550096676095</v>
          </cell>
          <cell r="DB83">
            <v>59.504553720338279</v>
          </cell>
          <cell r="DC83">
            <v>56.501881048770954</v>
          </cell>
          <cell r="DD83">
            <v>54.441074042544024</v>
          </cell>
          <cell r="DE83">
            <v>54.994581901380322</v>
          </cell>
          <cell r="DF83">
            <v>54.434658140121769</v>
          </cell>
          <cell r="DG83">
            <v>52.265386258701241</v>
          </cell>
          <cell r="DH83">
            <v>62.137074010842937</v>
          </cell>
          <cell r="DI83">
            <v>58.316061810804818</v>
          </cell>
          <cell r="DJ83">
            <v>56.37165548908866</v>
          </cell>
          <cell r="DK83">
            <v>54.926095162948229</v>
          </cell>
          <cell r="DL83">
            <v>57.605256260775583</v>
          </cell>
          <cell r="DM83">
            <v>56.223618278391605</v>
          </cell>
          <cell r="DN83">
            <v>56.056286610970687</v>
          </cell>
          <cell r="DO83">
            <v>55.317161250281679</v>
          </cell>
          <cell r="DP83">
            <v>52.001839913353031</v>
          </cell>
          <cell r="DQ83">
            <v>53.595785364372198</v>
          </cell>
          <cell r="DR83">
            <v>56.539715583254193</v>
          </cell>
          <cell r="DS83">
            <v>53.813490732191163</v>
          </cell>
          <cell r="DT83">
            <v>55.024139787606394</v>
          </cell>
          <cell r="DU83">
            <v>56.313217098834343</v>
          </cell>
          <cell r="DV83">
            <v>58.244186704845411</v>
          </cell>
        </row>
        <row r="89">
          <cell r="E89" t="str">
            <v>TOTAL transports</v>
          </cell>
          <cell r="BZ89">
            <v>86.94957091464758</v>
          </cell>
          <cell r="CA89">
            <v>93.286210944694076</v>
          </cell>
          <cell r="CB89">
            <v>92.506071124960485</v>
          </cell>
          <cell r="CC89">
            <v>90.396472373864782</v>
          </cell>
          <cell r="CD89">
            <v>90.988605067898803</v>
          </cell>
          <cell r="CE89">
            <v>92.04725156330818</v>
          </cell>
          <cell r="CF89">
            <v>90.323843534261073</v>
          </cell>
          <cell r="CG89">
            <v>90.649999798787618</v>
          </cell>
          <cell r="CH89">
            <v>90.318516074211914</v>
          </cell>
          <cell r="CI89">
            <v>91.091254467210831</v>
          </cell>
          <cell r="CJ89">
            <v>91.400729614217923</v>
          </cell>
          <cell r="CK89">
            <v>90.492018186815287</v>
          </cell>
          <cell r="CL89">
            <v>91.323051174730878</v>
          </cell>
          <cell r="CM89">
            <v>90.299472488343184</v>
          </cell>
          <cell r="CN89">
            <v>89.658708122667235</v>
          </cell>
          <cell r="CO89">
            <v>92.309314953094983</v>
          </cell>
          <cell r="CP89">
            <v>89.589539022325255</v>
          </cell>
          <cell r="CQ89">
            <v>93.080298728491954</v>
          </cell>
          <cell r="CR89">
            <v>91.795142862360748</v>
          </cell>
          <cell r="CS89">
            <v>90.491620782830282</v>
          </cell>
          <cell r="CT89">
            <v>87.858028541260296</v>
          </cell>
          <cell r="CU89">
            <v>94.437661405277254</v>
          </cell>
          <cell r="CV89">
            <v>92.533670111996003</v>
          </cell>
          <cell r="CW89">
            <v>92.879448424032532</v>
          </cell>
          <cell r="CX89">
            <v>92.555292269082514</v>
          </cell>
          <cell r="CY89">
            <v>91.151249584802457</v>
          </cell>
          <cell r="CZ89">
            <v>92.562265463784669</v>
          </cell>
          <cell r="DA89">
            <v>89.164070252123807</v>
          </cell>
          <cell r="DB89">
            <v>93.166756774499675</v>
          </cell>
          <cell r="DC89">
            <v>92.750090879800368</v>
          </cell>
          <cell r="DD89">
            <v>91.988936629652414</v>
          </cell>
          <cell r="DE89">
            <v>93.870727140412541</v>
          </cell>
          <cell r="DF89">
            <v>95.765087668342929</v>
          </cell>
          <cell r="DG89">
            <v>90.67588158947521</v>
          </cell>
          <cell r="DH89">
            <v>92.724712601383246</v>
          </cell>
          <cell r="DI89">
            <v>90.78468573169971</v>
          </cell>
          <cell r="DJ89">
            <v>90.582100251336328</v>
          </cell>
          <cell r="DK89">
            <v>89.012308191046728</v>
          </cell>
          <cell r="DL89">
            <v>89.302204451514257</v>
          </cell>
          <cell r="DM89">
            <v>87.079336730241835</v>
          </cell>
          <cell r="DN89">
            <v>86.255705247945443</v>
          </cell>
          <cell r="DO89">
            <v>84.728226408962342</v>
          </cell>
          <cell r="DP89">
            <v>84.476964717450926</v>
          </cell>
          <cell r="DQ89">
            <v>85.212765077651909</v>
          </cell>
          <cell r="DR89">
            <v>87.123384554786895</v>
          </cell>
          <cell r="DS89">
            <v>84.832888642759968</v>
          </cell>
          <cell r="DT89">
            <v>83.44575901748405</v>
          </cell>
          <cell r="DU89">
            <v>84.855914733384481</v>
          </cell>
          <cell r="DV89">
            <v>83.077230538756268</v>
          </cell>
        </row>
        <row r="90">
          <cell r="E90" t="str">
            <v>IJ maladie</v>
          </cell>
          <cell r="BZ90">
            <v>101.22504823984602</v>
          </cell>
          <cell r="CA90">
            <v>108.40876329170834</v>
          </cell>
          <cell r="CB90">
            <v>107.8391941447224</v>
          </cell>
          <cell r="CC90">
            <v>109.57766526939284</v>
          </cell>
          <cell r="CD90">
            <v>103.30727262645279</v>
          </cell>
          <cell r="CE90">
            <v>103.33541270947326</v>
          </cell>
          <cell r="CF90">
            <v>103.68958396395045</v>
          </cell>
          <cell r="CG90">
            <v>101.70641966217534</v>
          </cell>
          <cell r="CH90">
            <v>102.13885543622163</v>
          </cell>
          <cell r="CI90">
            <v>98.467323411983969</v>
          </cell>
          <cell r="CJ90">
            <v>113.24758682440913</v>
          </cell>
          <cell r="CK90">
            <v>103.63234998006699</v>
          </cell>
          <cell r="CL90">
            <v>108.13454837342947</v>
          </cell>
          <cell r="CM90">
            <v>106.99246703320358</v>
          </cell>
          <cell r="CN90">
            <v>108.56226836416063</v>
          </cell>
          <cell r="CO90">
            <v>108.46839185415469</v>
          </cell>
          <cell r="CP90">
            <v>107.32360058283901</v>
          </cell>
          <cell r="CQ90">
            <v>113.3261962953753</v>
          </cell>
          <cell r="CR90">
            <v>113.30115592247911</v>
          </cell>
          <cell r="CS90">
            <v>113.58165771046028</v>
          </cell>
          <cell r="CT90">
            <v>113.24915457003424</v>
          </cell>
          <cell r="CU90">
            <v>114.08364795427505</v>
          </cell>
          <cell r="CV90">
            <v>116.38729715278269</v>
          </cell>
          <cell r="CW90">
            <v>106.38216166320305</v>
          </cell>
          <cell r="CX90">
            <v>113.86562865749643</v>
          </cell>
          <cell r="CY90">
            <v>114.01831788448416</v>
          </cell>
          <cell r="CZ90">
            <v>114.80874806773573</v>
          </cell>
          <cell r="DA90">
            <v>109.19289086218676</v>
          </cell>
          <cell r="DB90">
            <v>125.4200163990393</v>
          </cell>
          <cell r="DC90">
            <v>119.4817735505455</v>
          </cell>
          <cell r="DD90">
            <v>118.40425004304771</v>
          </cell>
          <cell r="DE90">
            <v>113.95984613122722</v>
          </cell>
          <cell r="DF90">
            <v>115.53311267863482</v>
          </cell>
          <cell r="DG90">
            <v>112.73941821993894</v>
          </cell>
          <cell r="DH90">
            <v>111.79785706621581</v>
          </cell>
          <cell r="DI90">
            <v>123.9473474320999</v>
          </cell>
          <cell r="DJ90">
            <v>114.41232619529831</v>
          </cell>
          <cell r="DK90">
            <v>115.11151859229376</v>
          </cell>
          <cell r="DL90">
            <v>116.10542227630378</v>
          </cell>
          <cell r="DM90">
            <v>116.6417647105652</v>
          </cell>
          <cell r="DN90">
            <v>116.68609854170775</v>
          </cell>
          <cell r="DO90">
            <v>117.5830169206058</v>
          </cell>
          <cell r="DP90">
            <v>116.31575597487294</v>
          </cell>
          <cell r="DQ90">
            <v>117.51501351349944</v>
          </cell>
          <cell r="DR90">
            <v>121.37672684647561</v>
          </cell>
          <cell r="DS90">
            <v>116.00989642651869</v>
          </cell>
          <cell r="DT90">
            <v>114.79072225393435</v>
          </cell>
          <cell r="DU90">
            <v>112.56891773620264</v>
          </cell>
          <cell r="DV90">
            <v>120.34157181773735</v>
          </cell>
        </row>
        <row r="91">
          <cell r="E91" t="str">
            <v>IJ AT</v>
          </cell>
          <cell r="BZ91">
            <v>93.706918160563646</v>
          </cell>
          <cell r="CA91">
            <v>97.014557707429162</v>
          </cell>
          <cell r="CB91">
            <v>98.851620657692848</v>
          </cell>
          <cell r="CC91">
            <v>103.42505024739059</v>
          </cell>
          <cell r="CD91">
            <v>95.435651150036705</v>
          </cell>
          <cell r="CE91">
            <v>87.402818723108979</v>
          </cell>
          <cell r="CF91">
            <v>94.154453551500296</v>
          </cell>
          <cell r="CG91">
            <v>90.615036930602528</v>
          </cell>
          <cell r="CH91">
            <v>94.745632037739952</v>
          </cell>
          <cell r="CI91">
            <v>96.914020440819073</v>
          </cell>
          <cell r="CJ91">
            <v>99.41228796458077</v>
          </cell>
          <cell r="CK91">
            <v>101.81320808938447</v>
          </cell>
          <cell r="CL91">
            <v>97.304215810354009</v>
          </cell>
          <cell r="CM91">
            <v>97.028858706715653</v>
          </cell>
          <cell r="CN91">
            <v>97.613987287068099</v>
          </cell>
          <cell r="CO91">
            <v>101.85320157037989</v>
          </cell>
          <cell r="CP91">
            <v>91.892045330152669</v>
          </cell>
          <cell r="CQ91">
            <v>99.217043045267999</v>
          </cell>
          <cell r="CR91">
            <v>94.49568640348825</v>
          </cell>
          <cell r="CS91">
            <v>94.937893064751677</v>
          </cell>
          <cell r="CT91">
            <v>97.338465846970905</v>
          </cell>
          <cell r="CU91">
            <v>100.77974556583662</v>
          </cell>
          <cell r="CV91">
            <v>102.39369494686052</v>
          </cell>
          <cell r="CW91">
            <v>95.935655831787273</v>
          </cell>
          <cell r="CX91">
            <v>100.42471665489904</v>
          </cell>
          <cell r="CY91">
            <v>96.291175715770208</v>
          </cell>
          <cell r="CZ91">
            <v>99.04075027278644</v>
          </cell>
          <cell r="DA91">
            <v>97.45721532374786</v>
          </cell>
          <cell r="DB91">
            <v>95.232526270749389</v>
          </cell>
          <cell r="DC91">
            <v>106.04897766579595</v>
          </cell>
          <cell r="DD91">
            <v>102.36211906382664</v>
          </cell>
          <cell r="DE91">
            <v>102.46197274859152</v>
          </cell>
          <cell r="DF91">
            <v>104.21220025279302</v>
          </cell>
          <cell r="DG91">
            <v>98.517177891850267</v>
          </cell>
          <cell r="DH91">
            <v>97.996991261130219</v>
          </cell>
          <cell r="DI91">
            <v>99.056336282916746</v>
          </cell>
          <cell r="DJ91">
            <v>97.757985004745677</v>
          </cell>
          <cell r="DK91">
            <v>91.43889945484338</v>
          </cell>
          <cell r="DL91">
            <v>97.335174031894311</v>
          </cell>
          <cell r="DM91">
            <v>97.440984131820755</v>
          </cell>
          <cell r="DN91">
            <v>95.526109742292746</v>
          </cell>
          <cell r="DO91">
            <v>93.622165145345662</v>
          </cell>
          <cell r="DP91">
            <v>93.117623421416397</v>
          </cell>
          <cell r="DQ91">
            <v>99.188633567265228</v>
          </cell>
          <cell r="DR91">
            <v>92.882298638685057</v>
          </cell>
          <cell r="DS91">
            <v>85.691584900244209</v>
          </cell>
          <cell r="DT91">
            <v>92.517158213342071</v>
          </cell>
          <cell r="DU91">
            <v>94.410233866643864</v>
          </cell>
          <cell r="DV91">
            <v>92.182548084898897</v>
          </cell>
        </row>
        <row r="107">
          <cell r="E107" t="str">
            <v>Médicaments de ville</v>
          </cell>
          <cell r="BZ107">
            <v>107.60452915063712</v>
          </cell>
          <cell r="CA107">
            <v>109.0936202825697</v>
          </cell>
          <cell r="CB107">
            <v>105.94015422963017</v>
          </cell>
          <cell r="CC107">
            <v>107.36397673255912</v>
          </cell>
          <cell r="CD107">
            <v>106.82222440398135</v>
          </cell>
          <cell r="CE107">
            <v>105.41600682989845</v>
          </cell>
          <cell r="CF107">
            <v>108.03045323348866</v>
          </cell>
          <cell r="CG107">
            <v>106.77113294553249</v>
          </cell>
          <cell r="CH107">
            <v>109.00840551969947</v>
          </cell>
          <cell r="CI107">
            <v>106.65781696592352</v>
          </cell>
          <cell r="CJ107">
            <v>110.29034808610092</v>
          </cell>
          <cell r="CK107">
            <v>112.22472001490758</v>
          </cell>
          <cell r="CL107">
            <v>110.25547481481949</v>
          </cell>
          <cell r="CM107">
            <v>109.4267392464366</v>
          </cell>
          <cell r="CN107">
            <v>109.06913375567801</v>
          </cell>
          <cell r="CO107">
            <v>112.00002861032101</v>
          </cell>
          <cell r="CP107">
            <v>110.25068550820873</v>
          </cell>
          <cell r="CQ107">
            <v>116.71812183005589</v>
          </cell>
          <cell r="CR107">
            <v>112.06648824247263</v>
          </cell>
          <cell r="CS107">
            <v>112.39232874126878</v>
          </cell>
          <cell r="CT107">
            <v>111.01011889708145</v>
          </cell>
          <cell r="CU107">
            <v>114.35185560383563</v>
          </cell>
          <cell r="CV107">
            <v>113.03555055513566</v>
          </cell>
          <cell r="CW107">
            <v>107.51333902398932</v>
          </cell>
          <cell r="CX107">
            <v>111.85128736894916</v>
          </cell>
          <cell r="CY107">
            <v>113.05899950853427</v>
          </cell>
          <cell r="CZ107">
            <v>113.87635964005081</v>
          </cell>
          <cell r="DA107">
            <v>110.82409108330691</v>
          </cell>
          <cell r="DB107">
            <v>115.01998792367733</v>
          </cell>
          <cell r="DC107">
            <v>115.66577336087909</v>
          </cell>
          <cell r="DD107">
            <v>114.32436681726175</v>
          </cell>
          <cell r="DE107">
            <v>114.79052204597362</v>
          </cell>
          <cell r="DF107">
            <v>115.39331530917013</v>
          </cell>
          <cell r="DG107">
            <v>115.58833505967495</v>
          </cell>
          <cell r="DH107">
            <v>118.73764061837564</v>
          </cell>
          <cell r="DI107">
            <v>119.78830444694184</v>
          </cell>
          <cell r="DJ107">
            <v>118.92423264679984</v>
          </cell>
          <cell r="DK107">
            <v>115.68464313705749</v>
          </cell>
          <cell r="DL107">
            <v>120.54544964060699</v>
          </cell>
          <cell r="DM107">
            <v>120.56259005181987</v>
          </cell>
          <cell r="DN107">
            <v>117.56540392522807</v>
          </cell>
          <cell r="DO107">
            <v>119.35989718435944</v>
          </cell>
          <cell r="DP107">
            <v>115.55251312101022</v>
          </cell>
          <cell r="DQ107">
            <v>119.11157943651915</v>
          </cell>
          <cell r="DR107">
            <v>118.60611567024564</v>
          </cell>
          <cell r="DS107">
            <v>119.09063294915518</v>
          </cell>
          <cell r="DT107">
            <v>116.54217797787607</v>
          </cell>
          <cell r="DU107">
            <v>118.01502833102013</v>
          </cell>
          <cell r="DV107">
            <v>119.21552067447874</v>
          </cell>
        </row>
        <row r="108">
          <cell r="E108" t="str">
            <v>Médicaments rétrocédés</v>
          </cell>
          <cell r="BZ108">
            <v>75.931340985667561</v>
          </cell>
          <cell r="CA108">
            <v>76.543521799716487</v>
          </cell>
          <cell r="CB108">
            <v>74.44890892493332</v>
          </cell>
          <cell r="CC108">
            <v>74.270783851685778</v>
          </cell>
          <cell r="CD108">
            <v>82.189181365804714</v>
          </cell>
          <cell r="CE108">
            <v>75.438174919445473</v>
          </cell>
          <cell r="CF108">
            <v>79.541698091703736</v>
          </cell>
          <cell r="CG108">
            <v>75.294552462558528</v>
          </cell>
          <cell r="CH108">
            <v>72.94463638101621</v>
          </cell>
          <cell r="CI108">
            <v>61.157185785479271</v>
          </cell>
          <cell r="CJ108">
            <v>68.379774699769001</v>
          </cell>
          <cell r="CK108">
            <v>68.836421982885952</v>
          </cell>
          <cell r="CL108">
            <v>71.007062894985367</v>
          </cell>
          <cell r="CM108">
            <v>72.829094068347217</v>
          </cell>
          <cell r="CN108">
            <v>73.172249222567459</v>
          </cell>
          <cell r="CO108">
            <v>68.150762000513907</v>
          </cell>
          <cell r="CP108">
            <v>71.252814289147253</v>
          </cell>
          <cell r="CQ108">
            <v>62.411643823845843</v>
          </cell>
          <cell r="CR108">
            <v>63.017616857552319</v>
          </cell>
          <cell r="CS108">
            <v>65.574937406735202</v>
          </cell>
          <cell r="CT108">
            <v>57.134927150064975</v>
          </cell>
          <cell r="CU108">
            <v>61.255724091648169</v>
          </cell>
          <cell r="CV108">
            <v>64.415378921333001</v>
          </cell>
          <cell r="CW108">
            <v>63.043712775976992</v>
          </cell>
          <cell r="CX108">
            <v>63.146077502379207</v>
          </cell>
          <cell r="CY108">
            <v>57.28642702511312</v>
          </cell>
          <cell r="CZ108">
            <v>58.65778096357095</v>
          </cell>
          <cell r="DA108">
            <v>54.961892426060942</v>
          </cell>
          <cell r="DB108">
            <v>58.437179382894819</v>
          </cell>
          <cell r="DC108">
            <v>56.292081261184777</v>
          </cell>
          <cell r="DD108">
            <v>58.910511089270557</v>
          </cell>
          <cell r="DE108">
            <v>48.829830701173002</v>
          </cell>
          <cell r="DF108">
            <v>58.428933666008476</v>
          </cell>
          <cell r="DG108">
            <v>35.054106711173681</v>
          </cell>
          <cell r="DH108">
            <v>92.989374909805605</v>
          </cell>
          <cell r="DI108">
            <v>53.526439241098359</v>
          </cell>
          <cell r="DJ108">
            <v>59.302571552369656</v>
          </cell>
          <cell r="DK108">
            <v>70.954796681802293</v>
          </cell>
          <cell r="DL108">
            <v>63.775154435648176</v>
          </cell>
          <cell r="DM108">
            <v>62.049067466276611</v>
          </cell>
          <cell r="DN108">
            <v>52.262216206321931</v>
          </cell>
          <cell r="DO108">
            <v>61.799449028146569</v>
          </cell>
          <cell r="DP108">
            <v>54.947421498954796</v>
          </cell>
          <cell r="DQ108">
            <v>51.609095843194112</v>
          </cell>
          <cell r="DR108">
            <v>62.368090067280946</v>
          </cell>
          <cell r="DS108">
            <v>65.558551046718577</v>
          </cell>
          <cell r="DT108">
            <v>59.414481918159332</v>
          </cell>
          <cell r="DU108">
            <v>59.951840574542594</v>
          </cell>
          <cell r="DV108">
            <v>46.952167828758988</v>
          </cell>
        </row>
        <row r="118">
          <cell r="E118" t="str">
            <v>TOTAL médicaments</v>
          </cell>
          <cell r="BZ118">
            <v>105.08527362756166</v>
          </cell>
          <cell r="CA118">
            <v>106.50461613961855</v>
          </cell>
          <cell r="CB118">
            <v>103.43537027011311</v>
          </cell>
          <cell r="CC118">
            <v>104.73177537325458</v>
          </cell>
          <cell r="CD118">
            <v>104.86293538637888</v>
          </cell>
          <cell r="CE118">
            <v>103.03159834481379</v>
          </cell>
          <cell r="CF118">
            <v>105.76448451058428</v>
          </cell>
          <cell r="CG118">
            <v>104.26751541210831</v>
          </cell>
          <cell r="CH118">
            <v>106.1399273257035</v>
          </cell>
          <cell r="CI118">
            <v>103.03873966282046</v>
          </cell>
          <cell r="CJ118">
            <v>106.9568205949988</v>
          </cell>
          <cell r="CK118">
            <v>108.77365569878334</v>
          </cell>
          <cell r="CL118">
            <v>107.13369313670159</v>
          </cell>
          <cell r="CM118">
            <v>106.51579705563974</v>
          </cell>
          <cell r="CN118">
            <v>106.21392940585952</v>
          </cell>
          <cell r="CO118">
            <v>108.51229928815123</v>
          </cell>
          <cell r="CP118">
            <v>107.14883160120404</v>
          </cell>
          <cell r="CQ118">
            <v>112.39863577316331</v>
          </cell>
          <cell r="CR118">
            <v>108.16518725901992</v>
          </cell>
          <cell r="CS118">
            <v>108.66851757703759</v>
          </cell>
          <cell r="CT118">
            <v>106.72493694260008</v>
          </cell>
          <cell r="CU118">
            <v>110.12863936588329</v>
          </cell>
          <cell r="CV118">
            <v>109.16834794568051</v>
          </cell>
          <cell r="CW118">
            <v>103.97626688111259</v>
          </cell>
          <cell r="CX118">
            <v>107.97732089863933</v>
          </cell>
          <cell r="CY118">
            <v>108.62290167925468</v>
          </cell>
          <cell r="CZ118">
            <v>109.48432595583351</v>
          </cell>
          <cell r="DA118">
            <v>106.38086447266677</v>
          </cell>
          <cell r="DB118">
            <v>110.51944468233911</v>
          </cell>
          <cell r="DC118">
            <v>110.94324587269368</v>
          </cell>
          <cell r="DD118">
            <v>109.91680098048728</v>
          </cell>
          <cell r="DE118">
            <v>109.54407084848884</v>
          </cell>
          <cell r="DF118">
            <v>110.86242210304091</v>
          </cell>
          <cell r="DG118">
            <v>109.18271846980558</v>
          </cell>
          <cell r="DH118">
            <v>116.68964784107541</v>
          </cell>
          <cell r="DI118">
            <v>114.51789816451627</v>
          </cell>
          <cell r="DJ118">
            <v>114.18198193857465</v>
          </cell>
          <cell r="DK118">
            <v>112.1268733242494</v>
          </cell>
          <cell r="DL118">
            <v>116.02999388677495</v>
          </cell>
          <cell r="DM118">
            <v>115.90847963576563</v>
          </cell>
          <cell r="DN118">
            <v>112.37124994620926</v>
          </cell>
          <cell r="DO118">
            <v>114.78159340979283</v>
          </cell>
          <cell r="DP118">
            <v>110.73204127586074</v>
          </cell>
          <cell r="DQ118">
            <v>113.74249553728997</v>
          </cell>
          <cell r="DR118">
            <v>114.13299613869738</v>
          </cell>
          <cell r="DS118">
            <v>114.83274162820516</v>
          </cell>
          <cell r="DT118">
            <v>111.99829489703762</v>
          </cell>
          <cell r="DU118">
            <v>113.39673712266448</v>
          </cell>
          <cell r="DV118">
            <v>113.46776172377491</v>
          </cell>
        </row>
        <row r="126">
          <cell r="E126" t="str">
            <v>Produits de LPP</v>
          </cell>
          <cell r="BZ126">
            <v>96.520817537109025</v>
          </cell>
          <cell r="CA126">
            <v>99.174650569714743</v>
          </cell>
          <cell r="CB126">
            <v>96.266777843856104</v>
          </cell>
          <cell r="CC126">
            <v>95.235349906530274</v>
          </cell>
          <cell r="CD126">
            <v>95.464925005928066</v>
          </cell>
          <cell r="CE126">
            <v>92.485553117723427</v>
          </cell>
          <cell r="CF126">
            <v>96.943787274067461</v>
          </cell>
          <cell r="CG126">
            <v>94.01250693470034</v>
          </cell>
          <cell r="CH126">
            <v>94.285152487085199</v>
          </cell>
          <cell r="CI126">
            <v>91.303039590526637</v>
          </cell>
          <cell r="CJ126">
            <v>92.630686792927506</v>
          </cell>
          <cell r="CK126">
            <v>94.579885988713485</v>
          </cell>
          <cell r="CL126">
            <v>95.270398668911213</v>
          </cell>
          <cell r="CM126">
            <v>92.131097104998162</v>
          </cell>
          <cell r="CN126">
            <v>92.430844788168514</v>
          </cell>
          <cell r="CO126">
            <v>93.48020425225647</v>
          </cell>
          <cell r="CP126">
            <v>90.736769110262358</v>
          </cell>
          <cell r="CQ126">
            <v>98.086825078932378</v>
          </cell>
          <cell r="CR126">
            <v>90.948737371628283</v>
          </cell>
          <cell r="CS126">
            <v>95.835863353625854</v>
          </cell>
          <cell r="CT126">
            <v>91.990622469912026</v>
          </cell>
          <cell r="CU126">
            <v>94.850140183043962</v>
          </cell>
          <cell r="CV126">
            <v>94.315002845806376</v>
          </cell>
          <cell r="CW126">
            <v>90.321739053757597</v>
          </cell>
          <cell r="CX126">
            <v>92.761148615237872</v>
          </cell>
          <cell r="CY126">
            <v>94.097330821279712</v>
          </cell>
          <cell r="CZ126">
            <v>94.806409012362451</v>
          </cell>
          <cell r="DA126">
            <v>90.810718641101673</v>
          </cell>
          <cell r="DB126">
            <v>92.56026470677763</v>
          </cell>
          <cell r="DC126">
            <v>94.492229982789127</v>
          </cell>
          <cell r="DD126">
            <v>94.466645868288396</v>
          </cell>
          <cell r="DE126">
            <v>93.533754113528616</v>
          </cell>
          <cell r="DF126">
            <v>94.222972344046113</v>
          </cell>
          <cell r="DG126">
            <v>92.359948505847925</v>
          </cell>
          <cell r="DH126">
            <v>93.517229953239323</v>
          </cell>
          <cell r="DI126">
            <v>94.490843705115097</v>
          </cell>
          <cell r="DJ126">
            <v>92.916618070378547</v>
          </cell>
          <cell r="DK126">
            <v>93.163808865069669</v>
          </cell>
          <cell r="DL126">
            <v>91.610273101881617</v>
          </cell>
          <cell r="DM126">
            <v>95.174986564340387</v>
          </cell>
          <cell r="DN126">
            <v>94.002819926511478</v>
          </cell>
          <cell r="DO126">
            <v>96.0877745924126</v>
          </cell>
          <cell r="DP126">
            <v>90.678593408787989</v>
          </cell>
          <cell r="DQ126">
            <v>91.517757464070243</v>
          </cell>
          <cell r="DR126">
            <v>92.680673281837585</v>
          </cell>
          <cell r="DS126">
            <v>91.002245423853225</v>
          </cell>
          <cell r="DT126">
            <v>91.344627359832486</v>
          </cell>
          <cell r="DU126">
            <v>90.448065748937253</v>
          </cell>
          <cell r="DV126">
            <v>94.340401418818516</v>
          </cell>
        </row>
        <row r="134">
          <cell r="E134" t="str">
            <v xml:space="preserve">TOTAL SOINS DE VILLE </v>
          </cell>
          <cell r="BZ134">
            <v>95.301692551311461</v>
          </cell>
          <cell r="CA134">
            <v>97.396271118498362</v>
          </cell>
          <cell r="CB134">
            <v>94.660207794036722</v>
          </cell>
          <cell r="CC134">
            <v>95.264655663982012</v>
          </cell>
          <cell r="CD134">
            <v>93.960826841360628</v>
          </cell>
          <cell r="CE134">
            <v>92.138208931110441</v>
          </cell>
          <cell r="CF134">
            <v>95.148194110927079</v>
          </cell>
          <cell r="CG134">
            <v>92.841639691976042</v>
          </cell>
          <cell r="CH134">
            <v>93.840146658848084</v>
          </cell>
          <cell r="CI134">
            <v>91.441424385381026</v>
          </cell>
          <cell r="CJ134">
            <v>94.652679992049656</v>
          </cell>
          <cell r="CK134">
            <v>95.44614341379291</v>
          </cell>
          <cell r="CL134">
            <v>94.144847036580401</v>
          </cell>
          <cell r="CM134">
            <v>92.25365419632773</v>
          </cell>
          <cell r="CN134">
            <v>92.832764115437612</v>
          </cell>
          <cell r="CO134">
            <v>95.000449614405042</v>
          </cell>
          <cell r="CP134">
            <v>92.043330563298525</v>
          </cell>
          <cell r="CQ134">
            <v>98.042833092594634</v>
          </cell>
          <cell r="CR134">
            <v>92.743253807858878</v>
          </cell>
          <cell r="CS134">
            <v>93.968294421015898</v>
          </cell>
          <cell r="CT134">
            <v>91.710386272090119</v>
          </cell>
          <cell r="CU134">
            <v>93.445624773889705</v>
          </cell>
          <cell r="CV134">
            <v>95.909905088196439</v>
          </cell>
          <cell r="CW134">
            <v>90.551566924298584</v>
          </cell>
          <cell r="CX134">
            <v>93.00228340352939</v>
          </cell>
          <cell r="CY134">
            <v>92.790717845460676</v>
          </cell>
          <cell r="CZ134">
            <v>93.767790246938304</v>
          </cell>
          <cell r="DA134">
            <v>90.530494297813107</v>
          </cell>
          <cell r="DB134">
            <v>93.99136865993097</v>
          </cell>
          <cell r="DC134">
            <v>94.933003849690053</v>
          </cell>
          <cell r="DD134">
            <v>93.818187288159081</v>
          </cell>
          <cell r="DE134">
            <v>93.418895003060726</v>
          </cell>
          <cell r="DF134">
            <v>93.802213507265009</v>
          </cell>
          <cell r="DG134">
            <v>89.30875499767582</v>
          </cell>
          <cell r="DH134">
            <v>99.893434026879248</v>
          </cell>
          <cell r="DI134">
            <v>95.782534446621241</v>
          </cell>
          <cell r="DJ134">
            <v>94.21287559114306</v>
          </cell>
          <cell r="DK134">
            <v>93.048361566968055</v>
          </cell>
          <cell r="DL134">
            <v>94.476081674243829</v>
          </cell>
          <cell r="DM134">
            <v>94.649370091945002</v>
          </cell>
          <cell r="DN134">
            <v>92.517202473090222</v>
          </cell>
          <cell r="DO134">
            <v>94.708511156206811</v>
          </cell>
          <cell r="DP134">
            <v>90.071613078725832</v>
          </cell>
          <cell r="DQ134">
            <v>93.32651748844286</v>
          </cell>
          <cell r="DR134">
            <v>95.486263464534886</v>
          </cell>
          <cell r="DS134">
            <v>92.652891278130454</v>
          </cell>
          <cell r="DT134">
            <v>90.257131978057217</v>
          </cell>
          <cell r="DU134">
            <v>91.934608088984476</v>
          </cell>
          <cell r="DV134">
            <v>92.838534761409406</v>
          </cell>
        </row>
      </sheetData>
      <sheetData sheetId="5">
        <row r="3">
          <cell r="BZ3">
            <v>44743</v>
          </cell>
          <cell r="CA3">
            <v>44774</v>
          </cell>
          <cell r="CB3">
            <v>44805</v>
          </cell>
          <cell r="CC3">
            <v>44835</v>
          </cell>
          <cell r="CD3">
            <v>44866</v>
          </cell>
          <cell r="CE3">
            <v>44896</v>
          </cell>
          <cell r="CF3">
            <v>44927</v>
          </cell>
          <cell r="CG3">
            <v>44958</v>
          </cell>
          <cell r="CH3">
            <v>44986</v>
          </cell>
          <cell r="CI3">
            <v>45017</v>
          </cell>
          <cell r="CJ3">
            <v>45047</v>
          </cell>
          <cell r="CK3">
            <v>45078</v>
          </cell>
          <cell r="CL3">
            <v>45108</v>
          </cell>
          <cell r="CM3">
            <v>45139</v>
          </cell>
          <cell r="CN3">
            <v>45170</v>
          </cell>
          <cell r="CO3">
            <v>45200</v>
          </cell>
          <cell r="CP3">
            <v>45231</v>
          </cell>
          <cell r="CQ3">
            <v>45261</v>
          </cell>
          <cell r="CR3">
            <v>45292</v>
          </cell>
          <cell r="CS3">
            <v>45323</v>
          </cell>
          <cell r="CT3">
            <v>45352</v>
          </cell>
          <cell r="CU3">
            <v>45383</v>
          </cell>
          <cell r="CV3">
            <v>45413</v>
          </cell>
          <cell r="CW3">
            <v>45444</v>
          </cell>
          <cell r="CX3">
            <v>45474</v>
          </cell>
          <cell r="CY3">
            <v>45505</v>
          </cell>
          <cell r="CZ3">
            <v>45536</v>
          </cell>
          <cell r="DA3">
            <v>45566</v>
          </cell>
          <cell r="DB3">
            <v>45597</v>
          </cell>
          <cell r="DC3">
            <v>45627</v>
          </cell>
          <cell r="DD3">
            <v>45658</v>
          </cell>
          <cell r="DE3">
            <v>45689</v>
          </cell>
          <cell r="DF3">
            <v>45717</v>
          </cell>
          <cell r="DG3">
            <v>45748</v>
          </cell>
          <cell r="DH3">
            <v>45778</v>
          </cell>
          <cell r="DI3">
            <v>45809</v>
          </cell>
          <cell r="DJ3">
            <v>45839</v>
          </cell>
          <cell r="DK3">
            <v>45870</v>
          </cell>
          <cell r="DL3">
            <v>45901</v>
          </cell>
          <cell r="DM3">
            <v>45931</v>
          </cell>
          <cell r="DN3">
            <v>45962</v>
          </cell>
          <cell r="DO3">
            <v>45992</v>
          </cell>
          <cell r="DP3">
            <v>46023</v>
          </cell>
          <cell r="DQ3">
            <v>46054</v>
          </cell>
          <cell r="DR3">
            <v>46082</v>
          </cell>
          <cell r="DS3">
            <v>46113</v>
          </cell>
          <cell r="DT3">
            <v>46143</v>
          </cell>
          <cell r="DU3">
            <v>46174</v>
          </cell>
          <cell r="DV3">
            <v>46204</v>
          </cell>
        </row>
        <row r="28">
          <cell r="E28" t="str">
            <v>TOTAL généralistes</v>
          </cell>
          <cell r="BZ28">
            <v>96.835410038487254</v>
          </cell>
          <cell r="CA28">
            <v>97.412894936652904</v>
          </cell>
          <cell r="CB28">
            <v>94.45108783590662</v>
          </cell>
          <cell r="CC28">
            <v>96.603014840231552</v>
          </cell>
          <cell r="CD28">
            <v>94.459661086213544</v>
          </cell>
          <cell r="CE28">
            <v>92.8537036000276</v>
          </cell>
          <cell r="CF28">
            <v>93.79030296162297</v>
          </cell>
          <cell r="CG28">
            <v>91.007592844211715</v>
          </cell>
          <cell r="CH28">
            <v>91.853037467897863</v>
          </cell>
          <cell r="CI28">
            <v>90.807313041174183</v>
          </cell>
          <cell r="CJ28">
            <v>94.036550616227359</v>
          </cell>
          <cell r="CK28">
            <v>94.48440419759892</v>
          </cell>
          <cell r="CL28">
            <v>91.585066762940187</v>
          </cell>
          <cell r="CM28">
            <v>93.554605493309694</v>
          </cell>
          <cell r="CN28">
            <v>91.660685259095075</v>
          </cell>
          <cell r="CO28">
            <v>93.074993443334492</v>
          </cell>
          <cell r="CP28">
            <v>95.998410945916802</v>
          </cell>
          <cell r="CQ28">
            <v>102.82003884510283</v>
          </cell>
          <cell r="CR28">
            <v>96.644495117631806</v>
          </cell>
          <cell r="CS28">
            <v>96.32278077906038</v>
          </cell>
          <cell r="CT28">
            <v>92.607646040866669</v>
          </cell>
          <cell r="CU28">
            <v>98.457138061371083</v>
          </cell>
          <cell r="CV28">
            <v>96.893722904090367</v>
          </cell>
          <cell r="CW28">
            <v>93.6231034649132</v>
          </cell>
          <cell r="CX28">
            <v>94.53758863061627</v>
          </cell>
          <cell r="CY28">
            <v>91.816187848903525</v>
          </cell>
          <cell r="CZ28">
            <v>93.428507653960793</v>
          </cell>
          <cell r="DA28">
            <v>91.551961309720468</v>
          </cell>
          <cell r="DB28">
            <v>94.520620598508344</v>
          </cell>
          <cell r="DC28">
            <v>95.27747286324005</v>
          </cell>
          <cell r="DD28">
            <v>106.57959062973752</v>
          </cell>
          <cell r="DE28">
            <v>104.45295022489603</v>
          </cell>
          <cell r="DF28">
            <v>98.437961046116584</v>
          </cell>
          <cell r="DG28">
            <v>100.25898317486978</v>
          </cell>
          <cell r="DH28">
            <v>105.99252369569203</v>
          </cell>
          <cell r="DI28">
            <v>101.99879810311883</v>
          </cell>
          <cell r="DJ28">
            <v>103.75511505690397</v>
          </cell>
          <cell r="DK28">
            <v>101.18050654911259</v>
          </cell>
          <cell r="DL28">
            <v>101.84701397952047</v>
          </cell>
          <cell r="DM28">
            <v>99.741404295011364</v>
          </cell>
          <cell r="DN28">
            <v>97.765379805173794</v>
          </cell>
          <cell r="DO28">
            <v>101.82065053590046</v>
          </cell>
          <cell r="DP28">
            <v>98.639235411969636</v>
          </cell>
          <cell r="DQ28">
            <v>99.358798817971831</v>
          </cell>
          <cell r="DR28">
            <v>101.18730694260924</v>
          </cell>
          <cell r="DS28">
            <v>100.05324670737194</v>
          </cell>
          <cell r="DT28">
            <v>99.632062347346647</v>
          </cell>
          <cell r="DU28">
            <v>101.74773757700059</v>
          </cell>
          <cell r="DV28">
            <v>101.01482450820983</v>
          </cell>
        </row>
        <row r="51">
          <cell r="E51" t="str">
            <v>TOTAL spécialistes</v>
          </cell>
          <cell r="BZ51">
            <v>121.95380078234925</v>
          </cell>
          <cell r="CA51">
            <v>123.09694880866084</v>
          </cell>
          <cell r="CB51">
            <v>120.91375176055237</v>
          </cell>
          <cell r="CC51">
            <v>118.89174859322797</v>
          </cell>
          <cell r="CD51">
            <v>123.20777651060264</v>
          </cell>
          <cell r="CE51">
            <v>118.70073434484392</v>
          </cell>
          <cell r="CF51">
            <v>124.97124609163646</v>
          </cell>
          <cell r="CG51">
            <v>122.64968644678042</v>
          </cell>
          <cell r="CH51">
            <v>121.39676015116869</v>
          </cell>
          <cell r="CI51">
            <v>141.34909780164608</v>
          </cell>
          <cell r="CJ51">
            <v>125.70426213361921</v>
          </cell>
          <cell r="CK51">
            <v>129.54785659769351</v>
          </cell>
          <cell r="CL51">
            <v>126.58530629009506</v>
          </cell>
          <cell r="CM51">
            <v>125.31161765417428</v>
          </cell>
          <cell r="CN51">
            <v>125.91512408753383</v>
          </cell>
          <cell r="CO51">
            <v>130.43337080403307</v>
          </cell>
          <cell r="CP51">
            <v>126.50973214157852</v>
          </cell>
          <cell r="CQ51">
            <v>132.32899779993448</v>
          </cell>
          <cell r="CR51">
            <v>129.15321371038885</v>
          </cell>
          <cell r="CS51">
            <v>129.53333376351424</v>
          </cell>
          <cell r="CT51">
            <v>125.339134137158</v>
          </cell>
          <cell r="CU51">
            <v>118.69989402317449</v>
          </cell>
          <cell r="CV51">
            <v>146.55158287619579</v>
          </cell>
          <cell r="CW51">
            <v>135.27744748660569</v>
          </cell>
          <cell r="CX51">
            <v>134.84638825875791</v>
          </cell>
          <cell r="CY51">
            <v>132.03823169016749</v>
          </cell>
          <cell r="CZ51">
            <v>133.08972881303239</v>
          </cell>
          <cell r="DA51">
            <v>129.6837112701136</v>
          </cell>
          <cell r="DB51">
            <v>135.60726008484559</v>
          </cell>
          <cell r="DC51">
            <v>138.5492094309345</v>
          </cell>
          <cell r="DD51">
            <v>140.47830053086793</v>
          </cell>
          <cell r="DE51">
            <v>136.37626581629002</v>
          </cell>
          <cell r="DF51">
            <v>139.75193958438703</v>
          </cell>
          <cell r="DG51">
            <v>119.48221495436526</v>
          </cell>
          <cell r="DH51">
            <v>198.55030494872406</v>
          </cell>
          <cell r="DI51">
            <v>139.34612849599168</v>
          </cell>
          <cell r="DJ51">
            <v>143.60388273288945</v>
          </cell>
          <cell r="DK51">
            <v>141.23182248307887</v>
          </cell>
          <cell r="DL51">
            <v>143.25178048224808</v>
          </cell>
          <cell r="DM51">
            <v>142.82039294978563</v>
          </cell>
          <cell r="DN51">
            <v>140.81956736411755</v>
          </cell>
          <cell r="DO51">
            <v>140.9761968150957</v>
          </cell>
          <cell r="DP51">
            <v>134.28665256769224</v>
          </cell>
          <cell r="DQ51">
            <v>147.55920888517593</v>
          </cell>
          <cell r="DR51">
            <v>166.23017244714083</v>
          </cell>
          <cell r="DS51">
            <v>189.40036793440652</v>
          </cell>
          <cell r="DT51">
            <v>141.3541077576144</v>
          </cell>
          <cell r="DU51">
            <v>143.19684227799254</v>
          </cell>
          <cell r="DV51">
            <v>140.60877113714307</v>
          </cell>
        </row>
        <row r="55">
          <cell r="E55" t="str">
            <v>Honoraires de dentistes</v>
          </cell>
          <cell r="BZ55">
            <v>117.90480141533376</v>
          </cell>
          <cell r="CA55">
            <v>122.38289938632816</v>
          </cell>
          <cell r="CB55">
            <v>123.43907721064049</v>
          </cell>
          <cell r="CC55">
            <v>124.33866675973661</v>
          </cell>
          <cell r="CD55">
            <v>122.20034103652861</v>
          </cell>
          <cell r="CE55">
            <v>117.32214282956794</v>
          </cell>
          <cell r="CF55">
            <v>125.64684763903877</v>
          </cell>
          <cell r="CG55">
            <v>124.18723466688932</v>
          </cell>
          <cell r="CH55">
            <v>127.67194447687287</v>
          </cell>
          <cell r="CI55">
            <v>124.75590355502118</v>
          </cell>
          <cell r="CJ55">
            <v>123.51069991706665</v>
          </cell>
          <cell r="CK55">
            <v>128.2676619980123</v>
          </cell>
          <cell r="CL55">
            <v>126.17409737335086</v>
          </cell>
          <cell r="CM55">
            <v>124.31690761473102</v>
          </cell>
          <cell r="CN55">
            <v>128.54529836123544</v>
          </cell>
          <cell r="CO55">
            <v>120.54801486861912</v>
          </cell>
          <cell r="CP55">
            <v>115.60351337382686</v>
          </cell>
          <cell r="CQ55">
            <v>118.91265079385791</v>
          </cell>
          <cell r="CR55">
            <v>110.36430350339543</v>
          </cell>
          <cell r="CS55">
            <v>117.00114777553685</v>
          </cell>
          <cell r="CT55">
            <v>112.99819689891126</v>
          </cell>
          <cell r="CU55">
            <v>117.95748321513342</v>
          </cell>
          <cell r="CV55">
            <v>116.29672050336872</v>
          </cell>
          <cell r="CW55">
            <v>114.46941026751938</v>
          </cell>
          <cell r="CX55">
            <v>114.9628677580494</v>
          </cell>
          <cell r="CY55">
            <v>114.57830518279948</v>
          </cell>
          <cell r="CZ55">
            <v>116.01342914321869</v>
          </cell>
          <cell r="DA55">
            <v>116.24285531312415</v>
          </cell>
          <cell r="DB55">
            <v>125.84760830303961</v>
          </cell>
          <cell r="DC55">
            <v>122.13577374378382</v>
          </cell>
          <cell r="DD55">
            <v>125.23119100021451</v>
          </cell>
          <cell r="DE55">
            <v>124.31663234515788</v>
          </cell>
          <cell r="DF55">
            <v>124.19735549696505</v>
          </cell>
          <cell r="DG55">
            <v>125.38796692788145</v>
          </cell>
          <cell r="DH55">
            <v>128.64002754504554</v>
          </cell>
          <cell r="DI55">
            <v>122.69557328966671</v>
          </cell>
          <cell r="DJ55">
            <v>129.82299917854147</v>
          </cell>
          <cell r="DK55">
            <v>128.45272634749512</v>
          </cell>
          <cell r="DL55">
            <v>129.86626916835903</v>
          </cell>
          <cell r="DM55">
            <v>130.39086660983239</v>
          </cell>
          <cell r="DN55">
            <v>130.71953669211197</v>
          </cell>
          <cell r="DO55">
            <v>129.23071474367177</v>
          </cell>
          <cell r="DP55">
            <v>127.10691641906675</v>
          </cell>
          <cell r="DQ55">
            <v>128.36842742656353</v>
          </cell>
          <cell r="DR55">
            <v>130.45347717325345</v>
          </cell>
          <cell r="DS55">
            <v>129.29025777067241</v>
          </cell>
          <cell r="DT55">
            <v>128.32590596893775</v>
          </cell>
          <cell r="DU55">
            <v>127.7988743690084</v>
          </cell>
          <cell r="DV55">
            <v>130.02296416175957</v>
          </cell>
        </row>
        <row r="69">
          <cell r="E69" t="str">
            <v>TOTAL Infirmiers</v>
          </cell>
          <cell r="BZ69">
            <v>125.88408557189943</v>
          </cell>
          <cell r="CA69">
            <v>129.9117328814902</v>
          </cell>
          <cell r="CB69">
            <v>125.45175890721272</v>
          </cell>
          <cell r="CC69">
            <v>126.95048997515184</v>
          </cell>
          <cell r="CD69">
            <v>120.63252291385638</v>
          </cell>
          <cell r="CE69">
            <v>118.77669907875175</v>
          </cell>
          <cell r="CF69">
            <v>126.75751744255057</v>
          </cell>
          <cell r="CG69">
            <v>122.26752233442791</v>
          </cell>
          <cell r="CH69">
            <v>122.7821245915182</v>
          </cell>
          <cell r="CI69">
            <v>116.73730975621399</v>
          </cell>
          <cell r="CJ69">
            <v>130.72790983011416</v>
          </cell>
          <cell r="CK69">
            <v>126.03417314104686</v>
          </cell>
          <cell r="CL69">
            <v>125.76547327320971</v>
          </cell>
          <cell r="CM69">
            <v>117.17668848840808</v>
          </cell>
          <cell r="CN69">
            <v>124.28658780838909</v>
          </cell>
          <cell r="CO69">
            <v>130.58015932798779</v>
          </cell>
          <cell r="CP69">
            <v>124.13279966708866</v>
          </cell>
          <cell r="CQ69">
            <v>136.2288101605416</v>
          </cell>
          <cell r="CR69">
            <v>126.01037653322442</v>
          </cell>
          <cell r="CS69">
            <v>127.80109772031167</v>
          </cell>
          <cell r="CT69">
            <v>125.16485184776663</v>
          </cell>
          <cell r="CU69">
            <v>140.88253871075648</v>
          </cell>
          <cell r="CV69">
            <v>129.63125453581722</v>
          </cell>
          <cell r="CW69">
            <v>122.11612044509543</v>
          </cell>
          <cell r="CX69">
            <v>129.23031473069005</v>
          </cell>
          <cell r="CY69">
            <v>130.83032228526261</v>
          </cell>
          <cell r="CZ69">
            <v>134.04008058001372</v>
          </cell>
          <cell r="DA69">
            <v>126.15205461271218</v>
          </cell>
          <cell r="DB69">
            <v>132.64640491868886</v>
          </cell>
          <cell r="DC69">
            <v>138.22532292229647</v>
          </cell>
          <cell r="DD69">
            <v>136.3575503708054</v>
          </cell>
          <cell r="DE69">
            <v>132.6031635081566</v>
          </cell>
          <cell r="DF69">
            <v>132.52210339092625</v>
          </cell>
          <cell r="DG69">
            <v>133.10677283215463</v>
          </cell>
          <cell r="DH69">
            <v>132.41404563575986</v>
          </cell>
          <cell r="DI69">
            <v>143.75670612103713</v>
          </cell>
          <cell r="DJ69">
            <v>132.04392599891736</v>
          </cell>
          <cell r="DK69">
            <v>132.62459216005755</v>
          </cell>
          <cell r="DL69">
            <v>136.51314905995662</v>
          </cell>
          <cell r="DM69">
            <v>137.72402243310216</v>
          </cell>
          <cell r="DN69">
            <v>132.38623135467995</v>
          </cell>
          <cell r="DO69">
            <v>141.46993042096037</v>
          </cell>
          <cell r="DP69">
            <v>133.81463019535832</v>
          </cell>
          <cell r="DQ69">
            <v>136.64998449716222</v>
          </cell>
          <cell r="DR69">
            <v>138.60881894515032</v>
          </cell>
          <cell r="DS69">
            <v>137.1305908196766</v>
          </cell>
          <cell r="DT69">
            <v>131.22030326536719</v>
          </cell>
          <cell r="DU69">
            <v>138.25495569770288</v>
          </cell>
          <cell r="DV69">
            <v>143.57799336816845</v>
          </cell>
        </row>
        <row r="74">
          <cell r="E74" t="str">
            <v>Montants masseurs-kiné</v>
          </cell>
          <cell r="BZ74">
            <v>115.50524311174266</v>
          </cell>
          <cell r="CA74">
            <v>116.39058176191629</v>
          </cell>
          <cell r="CB74">
            <v>118.93292394916921</v>
          </cell>
          <cell r="CC74">
            <v>117.25674979099946</v>
          </cell>
          <cell r="CD74">
            <v>116.31191522856199</v>
          </cell>
          <cell r="CE74">
            <v>114.44292375715976</v>
          </cell>
          <cell r="CF74">
            <v>122.50874353749961</v>
          </cell>
          <cell r="CG74">
            <v>119.44343335148575</v>
          </cell>
          <cell r="CH74">
            <v>122.63820975926333</v>
          </cell>
          <cell r="CI74">
            <v>119.19753949803935</v>
          </cell>
          <cell r="CJ74">
            <v>113.04638596534926</v>
          </cell>
          <cell r="CK74">
            <v>127.25117309911948</v>
          </cell>
          <cell r="CL74">
            <v>122.48373134108887</v>
          </cell>
          <cell r="CM74">
            <v>118.83117962452383</v>
          </cell>
          <cell r="CN74">
            <v>122.45757458305661</v>
          </cell>
          <cell r="CO74">
            <v>122.28077049734965</v>
          </cell>
          <cell r="CP74">
            <v>120.27533207940292</v>
          </cell>
          <cell r="CQ74">
            <v>129.9970036502215</v>
          </cell>
          <cell r="CR74">
            <v>117.82037698599881</v>
          </cell>
          <cell r="CS74">
            <v>124.04783927208534</v>
          </cell>
          <cell r="CT74">
            <v>122.60053549732284</v>
          </cell>
          <cell r="CU74">
            <v>128.6601117703803</v>
          </cell>
          <cell r="CV74">
            <v>126.46240059719651</v>
          </cell>
          <cell r="CW74">
            <v>125.62152264807681</v>
          </cell>
          <cell r="CX74">
            <v>126.37895153944388</v>
          </cell>
          <cell r="CY74">
            <v>128.57675585720088</v>
          </cell>
          <cell r="CZ74">
            <v>129.69460887866222</v>
          </cell>
          <cell r="DA74">
            <v>127.3355792722727</v>
          </cell>
          <cell r="DB74">
            <v>135.95802535038601</v>
          </cell>
          <cell r="DC74">
            <v>133.00114822499569</v>
          </cell>
          <cell r="DD74">
            <v>132.12688623347469</v>
          </cell>
          <cell r="DE74">
            <v>134.69683377514824</v>
          </cell>
          <cell r="DF74">
            <v>126.13392482306772</v>
          </cell>
          <cell r="DG74">
            <v>131.29699557426025</v>
          </cell>
          <cell r="DH74">
            <v>137.59859145146797</v>
          </cell>
          <cell r="DI74">
            <v>132.34893635193444</v>
          </cell>
          <cell r="DJ74">
            <v>134.40964559795836</v>
          </cell>
          <cell r="DK74">
            <v>140.14069728931491</v>
          </cell>
          <cell r="DL74">
            <v>132.46249000394258</v>
          </cell>
          <cell r="DM74">
            <v>138.75964381247837</v>
          </cell>
          <cell r="DN74">
            <v>136.53512552145619</v>
          </cell>
          <cell r="DO74">
            <v>140.74138625652012</v>
          </cell>
          <cell r="DP74">
            <v>135.27960949613893</v>
          </cell>
          <cell r="DQ74">
            <v>137.95003093397006</v>
          </cell>
          <cell r="DR74">
            <v>141.4268283740667</v>
          </cell>
          <cell r="DS74">
            <v>142.0460182312257</v>
          </cell>
          <cell r="DT74">
            <v>139.12581117668822</v>
          </cell>
          <cell r="DU74">
            <v>143.56112383191908</v>
          </cell>
          <cell r="DV74">
            <v>144.99275967396133</v>
          </cell>
        </row>
        <row r="83">
          <cell r="E83" t="str">
            <v>TOTAL Laboratoires</v>
          </cell>
          <cell r="BZ83">
            <v>154.75184661410955</v>
          </cell>
          <cell r="CA83">
            <v>143.21084995275646</v>
          </cell>
          <cell r="CB83">
            <v>127.53566070699769</v>
          </cell>
          <cell r="CC83">
            <v>134.28333391739991</v>
          </cell>
          <cell r="CD83">
            <v>124.51965820830114</v>
          </cell>
          <cell r="CE83">
            <v>122.76327292477001</v>
          </cell>
          <cell r="CF83">
            <v>122.43311108383095</v>
          </cell>
          <cell r="CG83">
            <v>114.32323418691111</v>
          </cell>
          <cell r="CH83">
            <v>112.12535462338751</v>
          </cell>
          <cell r="CI83">
            <v>106.27430246396908</v>
          </cell>
          <cell r="CJ83">
            <v>107.12683908179513</v>
          </cell>
          <cell r="CK83">
            <v>109.30950102411427</v>
          </cell>
          <cell r="CL83">
            <v>106.89834720926099</v>
          </cell>
          <cell r="CM83">
            <v>109.79468450003587</v>
          </cell>
          <cell r="CN83">
            <v>108.61907193096596</v>
          </cell>
          <cell r="CO83">
            <v>109.38896703250005</v>
          </cell>
          <cell r="CP83">
            <v>106.40848074991341</v>
          </cell>
          <cell r="CQ83">
            <v>107.72539270222356</v>
          </cell>
          <cell r="CR83">
            <v>107.23322043680091</v>
          </cell>
          <cell r="CS83">
            <v>107.35338488832271</v>
          </cell>
          <cell r="CT83">
            <v>102.31290856403589</v>
          </cell>
          <cell r="CU83">
            <v>104.38608751448277</v>
          </cell>
          <cell r="CV83">
            <v>104.04426461996343</v>
          </cell>
          <cell r="CW83">
            <v>101.40817688545718</v>
          </cell>
          <cell r="CX83">
            <v>102.81584547336855</v>
          </cell>
          <cell r="CY83">
            <v>97.701168952536378</v>
          </cell>
          <cell r="CZ83">
            <v>95.842066607482906</v>
          </cell>
          <cell r="DA83">
            <v>93.813043704967981</v>
          </cell>
          <cell r="DB83">
            <v>100.59826217155425</v>
          </cell>
          <cell r="DC83">
            <v>95.421603655309397</v>
          </cell>
          <cell r="DD83">
            <v>94.106602308481655</v>
          </cell>
          <cell r="DE83">
            <v>94.702600945686058</v>
          </cell>
          <cell r="DF83">
            <v>93.051787717769017</v>
          </cell>
          <cell r="DG83">
            <v>90.294597600643058</v>
          </cell>
          <cell r="DH83">
            <v>108.39821984739561</v>
          </cell>
          <cell r="DI83">
            <v>102.80921542849661</v>
          </cell>
          <cell r="DJ83">
            <v>101.10846139129612</v>
          </cell>
          <cell r="DK83">
            <v>100.46959535351274</v>
          </cell>
          <cell r="DL83">
            <v>103.6545876171886</v>
          </cell>
          <cell r="DM83">
            <v>100.5172163891916</v>
          </cell>
          <cell r="DN83">
            <v>100.71964493484353</v>
          </cell>
          <cell r="DO83">
            <v>101.08957971014327</v>
          </cell>
          <cell r="DP83">
            <v>94.630443001929507</v>
          </cell>
          <cell r="DQ83">
            <v>97.711999344889406</v>
          </cell>
          <cell r="DR83">
            <v>104.39670682238811</v>
          </cell>
          <cell r="DS83">
            <v>100.22704849206228</v>
          </cell>
          <cell r="DT83">
            <v>100.8169533407397</v>
          </cell>
          <cell r="DU83">
            <v>103.76848821023469</v>
          </cell>
          <cell r="DV83">
            <v>102.75216600442387</v>
          </cell>
        </row>
        <row r="89">
          <cell r="E89" t="str">
            <v>TOTAL transports</v>
          </cell>
          <cell r="BZ89">
            <v>123.21204059013284</v>
          </cell>
          <cell r="CA89">
            <v>130.73657337512489</v>
          </cell>
          <cell r="CB89">
            <v>129.91138697098492</v>
          </cell>
          <cell r="CC89">
            <v>131.20885957933689</v>
          </cell>
          <cell r="CD89">
            <v>131.37555973904608</v>
          </cell>
          <cell r="CE89">
            <v>132.23801481431747</v>
          </cell>
          <cell r="CF89">
            <v>133.13800638696392</v>
          </cell>
          <cell r="CG89">
            <v>133.16122862198537</v>
          </cell>
          <cell r="CH89">
            <v>133.12505627122101</v>
          </cell>
          <cell r="CI89">
            <v>136.20889787158072</v>
          </cell>
          <cell r="CJ89">
            <v>135.60221466627439</v>
          </cell>
          <cell r="CK89">
            <v>136.9078193101229</v>
          </cell>
          <cell r="CL89">
            <v>136.73533038419342</v>
          </cell>
          <cell r="CM89">
            <v>135.45164426094641</v>
          </cell>
          <cell r="CN89">
            <v>137.68025721293694</v>
          </cell>
          <cell r="CO89">
            <v>138.73343799371571</v>
          </cell>
          <cell r="CP89">
            <v>137.44536054841663</v>
          </cell>
          <cell r="CQ89">
            <v>142.59602771311003</v>
          </cell>
          <cell r="CR89">
            <v>139.99641163637995</v>
          </cell>
          <cell r="CS89">
            <v>139.50601004547087</v>
          </cell>
          <cell r="CT89">
            <v>138.00415621349634</v>
          </cell>
          <cell r="CU89">
            <v>147.59482217953533</v>
          </cell>
          <cell r="CV89">
            <v>144.35485909129068</v>
          </cell>
          <cell r="CW89">
            <v>144.06535827703337</v>
          </cell>
          <cell r="CX89">
            <v>144.9335681145557</v>
          </cell>
          <cell r="CY89">
            <v>145.34999961291882</v>
          </cell>
          <cell r="CZ89">
            <v>145.85038321656847</v>
          </cell>
          <cell r="DA89">
            <v>141.33820673732802</v>
          </cell>
          <cell r="DB89">
            <v>148.47453432742344</v>
          </cell>
          <cell r="DC89">
            <v>150.58431858805602</v>
          </cell>
          <cell r="DD89">
            <v>145.47539579299723</v>
          </cell>
          <cell r="DE89">
            <v>151.15750182992866</v>
          </cell>
          <cell r="DF89">
            <v>152.40970906411923</v>
          </cell>
          <cell r="DG89">
            <v>145.49979992148559</v>
          </cell>
          <cell r="DH89">
            <v>151.60970556013473</v>
          </cell>
          <cell r="DI89">
            <v>151.31634702303927</v>
          </cell>
          <cell r="DJ89">
            <v>148.77767695734894</v>
          </cell>
          <cell r="DK89">
            <v>148.00272462520658</v>
          </cell>
          <cell r="DL89">
            <v>149.10113977603712</v>
          </cell>
          <cell r="DM89">
            <v>146.47608509268701</v>
          </cell>
          <cell r="DN89">
            <v>144.44944990296727</v>
          </cell>
          <cell r="DO89">
            <v>143.53030232989582</v>
          </cell>
          <cell r="DP89">
            <v>143.86429183911716</v>
          </cell>
          <cell r="DQ89">
            <v>145.72692561826724</v>
          </cell>
          <cell r="DR89">
            <v>150.52628619931531</v>
          </cell>
          <cell r="DS89">
            <v>146.3847754979025</v>
          </cell>
          <cell r="DT89">
            <v>143.29851733729416</v>
          </cell>
          <cell r="DU89">
            <v>150.15314813687263</v>
          </cell>
          <cell r="DV89">
            <v>148.36313434209916</v>
          </cell>
        </row>
        <row r="90">
          <cell r="E90" t="str">
            <v>IJ maladie</v>
          </cell>
          <cell r="BZ90">
            <v>147.48000173959508</v>
          </cell>
          <cell r="CA90">
            <v>146.30879819981865</v>
          </cell>
          <cell r="CB90">
            <v>152.06433345067475</v>
          </cell>
          <cell r="CC90">
            <v>150.57149192924351</v>
          </cell>
          <cell r="CD90">
            <v>144.40704223303564</v>
          </cell>
          <cell r="CE90">
            <v>143.92146994882941</v>
          </cell>
          <cell r="CF90">
            <v>143.30803531726727</v>
          </cell>
          <cell r="CG90">
            <v>140.4457213290419</v>
          </cell>
          <cell r="CH90">
            <v>139.04893896276741</v>
          </cell>
          <cell r="CI90">
            <v>137.55461888038153</v>
          </cell>
          <cell r="CJ90">
            <v>146.9304200876667</v>
          </cell>
          <cell r="CK90">
            <v>139.99084299676358</v>
          </cell>
          <cell r="CL90">
            <v>139.28604069108701</v>
          </cell>
          <cell r="CM90">
            <v>141.98939363197039</v>
          </cell>
          <cell r="CN90">
            <v>142.78219164894142</v>
          </cell>
          <cell r="CO90">
            <v>143.57772421779475</v>
          </cell>
          <cell r="CP90">
            <v>137.265904170271</v>
          </cell>
          <cell r="CQ90">
            <v>150.28867535285971</v>
          </cell>
          <cell r="CR90">
            <v>145.27908080139392</v>
          </cell>
          <cell r="CS90">
            <v>146.08379048101332</v>
          </cell>
          <cell r="CT90">
            <v>144.06847127146034</v>
          </cell>
          <cell r="CU90">
            <v>151.28715559487466</v>
          </cell>
          <cell r="CV90">
            <v>150.18352357520396</v>
          </cell>
          <cell r="CW90">
            <v>145.19001280568156</v>
          </cell>
          <cell r="CX90">
            <v>147.08970653113306</v>
          </cell>
          <cell r="CY90">
            <v>150.75851481097803</v>
          </cell>
          <cell r="CZ90">
            <v>149.88560338395425</v>
          </cell>
          <cell r="DA90">
            <v>142.89568730840497</v>
          </cell>
          <cell r="DB90">
            <v>150.66034634056234</v>
          </cell>
          <cell r="DC90">
            <v>157.84731953981401</v>
          </cell>
          <cell r="DD90">
            <v>150.88757373633055</v>
          </cell>
          <cell r="DE90">
            <v>156.81476902444928</v>
          </cell>
          <cell r="DF90">
            <v>156.74343979790103</v>
          </cell>
          <cell r="DG90">
            <v>146.10508162089602</v>
          </cell>
          <cell r="DH90">
            <v>148.76271858069106</v>
          </cell>
          <cell r="DI90">
            <v>155.23317340373163</v>
          </cell>
          <cell r="DJ90">
            <v>148.83530084008956</v>
          </cell>
          <cell r="DK90">
            <v>149.90101007589573</v>
          </cell>
          <cell r="DL90">
            <v>149.21474512873183</v>
          </cell>
          <cell r="DM90">
            <v>145.39558325106438</v>
          </cell>
          <cell r="DN90">
            <v>142.60774049564324</v>
          </cell>
          <cell r="DO90">
            <v>147.80885075905263</v>
          </cell>
          <cell r="DP90">
            <v>146.86149714657395</v>
          </cell>
          <cell r="DQ90">
            <v>149.16489878410334</v>
          </cell>
          <cell r="DR90">
            <v>148.42819105190534</v>
          </cell>
          <cell r="DS90">
            <v>146.51066666824869</v>
          </cell>
          <cell r="DT90">
            <v>145.15162657842001</v>
          </cell>
          <cell r="DU90">
            <v>146.17435878115356</v>
          </cell>
          <cell r="DV90">
            <v>149.5354909010405</v>
          </cell>
        </row>
        <row r="91">
          <cell r="E91" t="str">
            <v>IJ AT</v>
          </cell>
          <cell r="BZ91">
            <v>130.53309531906848</v>
          </cell>
          <cell r="CA91">
            <v>138.63277816957714</v>
          </cell>
          <cell r="CB91">
            <v>135.77913340745346</v>
          </cell>
          <cell r="CC91">
            <v>135.60575475026596</v>
          </cell>
          <cell r="CD91">
            <v>125.53480737485705</v>
          </cell>
          <cell r="CE91">
            <v>130.37613853477933</v>
          </cell>
          <cell r="CF91">
            <v>128.8596093842734</v>
          </cell>
          <cell r="CG91">
            <v>125.77384978945301</v>
          </cell>
          <cell r="CH91">
            <v>130.64712626431162</v>
          </cell>
          <cell r="CI91">
            <v>133.267931043083</v>
          </cell>
          <cell r="CJ91">
            <v>132.91923018113656</v>
          </cell>
          <cell r="CK91">
            <v>136.7171098107145</v>
          </cell>
          <cell r="CL91">
            <v>143.57766135048979</v>
          </cell>
          <cell r="CM91">
            <v>132.79707311497168</v>
          </cell>
          <cell r="CN91">
            <v>132.62835081477616</v>
          </cell>
          <cell r="CO91">
            <v>132.52127574311328</v>
          </cell>
          <cell r="CP91">
            <v>129.64373567574958</v>
          </cell>
          <cell r="CQ91">
            <v>137.34518850511182</v>
          </cell>
          <cell r="CR91">
            <v>136.98849528741167</v>
          </cell>
          <cell r="CS91">
            <v>137.40077557922558</v>
          </cell>
          <cell r="CT91">
            <v>136.5049377492486</v>
          </cell>
          <cell r="CU91">
            <v>147.19702567557493</v>
          </cell>
          <cell r="CV91">
            <v>141.24020325621595</v>
          </cell>
          <cell r="CW91">
            <v>137.90581669228484</v>
          </cell>
          <cell r="CX91">
            <v>139.94727964667089</v>
          </cell>
          <cell r="CY91">
            <v>132.86730564300248</v>
          </cell>
          <cell r="CZ91">
            <v>133.52135472120185</v>
          </cell>
          <cell r="DA91">
            <v>134.98678685807954</v>
          </cell>
          <cell r="DB91">
            <v>141.12078204466354</v>
          </cell>
          <cell r="DC91">
            <v>145.35766090200727</v>
          </cell>
          <cell r="DD91">
            <v>136.35483312193247</v>
          </cell>
          <cell r="DE91">
            <v>140.17717632374865</v>
          </cell>
          <cell r="DF91">
            <v>143.38367539500115</v>
          </cell>
          <cell r="DG91">
            <v>140.39630807419323</v>
          </cell>
          <cell r="DH91">
            <v>139.62131020471304</v>
          </cell>
          <cell r="DI91">
            <v>148.98087694492725</v>
          </cell>
          <cell r="DJ91">
            <v>137.47957280565677</v>
          </cell>
          <cell r="DK91">
            <v>139.24465307849673</v>
          </cell>
          <cell r="DL91">
            <v>138.31590805724312</v>
          </cell>
          <cell r="DM91">
            <v>138.14081328865612</v>
          </cell>
          <cell r="DN91">
            <v>134.5363555260513</v>
          </cell>
          <cell r="DO91">
            <v>134.19013598671577</v>
          </cell>
          <cell r="DP91">
            <v>133.55462057088482</v>
          </cell>
          <cell r="DQ91">
            <v>147.06741135853184</v>
          </cell>
          <cell r="DR91">
            <v>138.20336920116929</v>
          </cell>
          <cell r="DS91">
            <v>132.03147428008123</v>
          </cell>
          <cell r="DT91">
            <v>129.66145476366847</v>
          </cell>
          <cell r="DU91">
            <v>135.66045277168618</v>
          </cell>
          <cell r="DV91">
            <v>131.54882852477184</v>
          </cell>
        </row>
        <row r="107">
          <cell r="E107" t="str">
            <v>Médicaments de ville</v>
          </cell>
          <cell r="BZ107">
            <v>137.77960410133593</v>
          </cell>
          <cell r="CA107">
            <v>140.08794379373549</v>
          </cell>
          <cell r="CB107">
            <v>135.57273245592043</v>
          </cell>
          <cell r="CC107">
            <v>138.45083215290907</v>
          </cell>
          <cell r="CD107">
            <v>136.74220615689435</v>
          </cell>
          <cell r="CE107">
            <v>132.05835169752672</v>
          </cell>
          <cell r="CF107">
            <v>138.47292400149954</v>
          </cell>
          <cell r="CG107">
            <v>139.37075523771546</v>
          </cell>
          <cell r="CH107">
            <v>140.40534060641664</v>
          </cell>
          <cell r="CI107">
            <v>136.82323889868709</v>
          </cell>
          <cell r="CJ107">
            <v>142.23285653044124</v>
          </cell>
          <cell r="CK107">
            <v>146.93471506627534</v>
          </cell>
          <cell r="CL107">
            <v>142.09394421844027</v>
          </cell>
          <cell r="CM107">
            <v>143.06518077939131</v>
          </cell>
          <cell r="CN107">
            <v>141.89061561996971</v>
          </cell>
          <cell r="CO107">
            <v>146.39610214276121</v>
          </cell>
          <cell r="CP107">
            <v>145.13528679562035</v>
          </cell>
          <cell r="CQ107">
            <v>150.40095478450581</v>
          </cell>
          <cell r="CR107">
            <v>145.7665158142749</v>
          </cell>
          <cell r="CS107">
            <v>148.69669336384823</v>
          </cell>
          <cell r="CT107">
            <v>144.28090521920436</v>
          </cell>
          <cell r="CU107">
            <v>150.63315694112777</v>
          </cell>
          <cell r="CV107">
            <v>149.13333205848929</v>
          </cell>
          <cell r="CW107">
            <v>143.22277332407168</v>
          </cell>
          <cell r="CX107">
            <v>148.39611808683756</v>
          </cell>
          <cell r="CY107">
            <v>149.48172707787609</v>
          </cell>
          <cell r="CZ107">
            <v>153.19313747441095</v>
          </cell>
          <cell r="DA107">
            <v>147.92435387926955</v>
          </cell>
          <cell r="DB107">
            <v>156.33040507322033</v>
          </cell>
          <cell r="DC107">
            <v>153.88299867406491</v>
          </cell>
          <cell r="DD107">
            <v>156.51949612048043</v>
          </cell>
          <cell r="DE107">
            <v>156.45746616272177</v>
          </cell>
          <cell r="DF107">
            <v>156.98636070433398</v>
          </cell>
          <cell r="DG107">
            <v>157.90045448130007</v>
          </cell>
          <cell r="DH107">
            <v>162.34548780782015</v>
          </cell>
          <cell r="DI107">
            <v>164.85338173230178</v>
          </cell>
          <cell r="DJ107">
            <v>162.95779036214316</v>
          </cell>
          <cell r="DK107">
            <v>162.76755353168707</v>
          </cell>
          <cell r="DL107">
            <v>167.37226198315733</v>
          </cell>
          <cell r="DM107">
            <v>166.42995482307953</v>
          </cell>
          <cell r="DN107">
            <v>165.12488856319675</v>
          </cell>
          <cell r="DO107">
            <v>167.27358306490405</v>
          </cell>
          <cell r="DP107">
            <v>162.60564822093795</v>
          </cell>
          <cell r="DQ107">
            <v>170.31279194543424</v>
          </cell>
          <cell r="DR107">
            <v>168.85950135518186</v>
          </cell>
          <cell r="DS107">
            <v>166.92552969296014</v>
          </cell>
          <cell r="DT107">
            <v>167.626383067246</v>
          </cell>
          <cell r="DU107">
            <v>168.79584647414214</v>
          </cell>
          <cell r="DV107">
            <v>172.2759442403341</v>
          </cell>
        </row>
        <row r="108">
          <cell r="E108" t="str">
            <v>Médicaments rétrocédés</v>
          </cell>
          <cell r="BZ108">
            <v>90.352257446532221</v>
          </cell>
          <cell r="CA108">
            <v>85.382461390972239</v>
          </cell>
          <cell r="CB108">
            <v>90.299249590318666</v>
          </cell>
          <cell r="CC108">
            <v>93.412909729772878</v>
          </cell>
          <cell r="CD108">
            <v>94.856395859745419</v>
          </cell>
          <cell r="CE108">
            <v>81.644012288479814</v>
          </cell>
          <cell r="CF108">
            <v>87.19069169160683</v>
          </cell>
          <cell r="CG108">
            <v>91.589931472086235</v>
          </cell>
          <cell r="CH108">
            <v>89.914853616609562</v>
          </cell>
          <cell r="CI108">
            <v>84.917638175637833</v>
          </cell>
          <cell r="CJ108">
            <v>84.168201843981819</v>
          </cell>
          <cell r="CK108">
            <v>91.612941816478823</v>
          </cell>
          <cell r="CL108">
            <v>91.406318550437476</v>
          </cell>
          <cell r="CM108">
            <v>92.31395121207818</v>
          </cell>
          <cell r="CN108">
            <v>90.979467940476951</v>
          </cell>
          <cell r="CO108">
            <v>76.929727287244958</v>
          </cell>
          <cell r="CP108">
            <v>89.081250089994185</v>
          </cell>
          <cell r="CQ108">
            <v>93.84087175993416</v>
          </cell>
          <cell r="CR108">
            <v>87.358997531693078</v>
          </cell>
          <cell r="CS108">
            <v>104.73362120436762</v>
          </cell>
          <cell r="CT108">
            <v>84.145848027016697</v>
          </cell>
          <cell r="CU108">
            <v>92.961248990081586</v>
          </cell>
          <cell r="CV108">
            <v>97.363058837146653</v>
          </cell>
          <cell r="CW108">
            <v>90.6110818557258</v>
          </cell>
          <cell r="CX108">
            <v>89.016918851372623</v>
          </cell>
          <cell r="CY108">
            <v>91.085195409687131</v>
          </cell>
          <cell r="CZ108">
            <v>89.630839749816033</v>
          </cell>
          <cell r="DA108">
            <v>86.695458459946309</v>
          </cell>
          <cell r="DB108">
            <v>86.737330330151835</v>
          </cell>
          <cell r="DC108">
            <v>87.497777640338185</v>
          </cell>
          <cell r="DD108">
            <v>87.42711635441627</v>
          </cell>
          <cell r="DE108">
            <v>79.079325582021781</v>
          </cell>
          <cell r="DF108">
            <v>90.543674004851809</v>
          </cell>
          <cell r="DG108">
            <v>66.498762068718662</v>
          </cell>
          <cell r="DH108">
            <v>160.42309960878885</v>
          </cell>
          <cell r="DI108">
            <v>84.502712555625408</v>
          </cell>
          <cell r="DJ108">
            <v>92.808296504410464</v>
          </cell>
          <cell r="DK108">
            <v>103.72013137735989</v>
          </cell>
          <cell r="DL108">
            <v>96.762570852719676</v>
          </cell>
          <cell r="DM108">
            <v>94.264495858613245</v>
          </cell>
          <cell r="DN108">
            <v>89.126757199454914</v>
          </cell>
          <cell r="DO108">
            <v>92.094882679320762</v>
          </cell>
          <cell r="DP108">
            <v>96.608710705962466</v>
          </cell>
          <cell r="DQ108">
            <v>98.68637424244308</v>
          </cell>
          <cell r="DR108">
            <v>101.34224806303716</v>
          </cell>
          <cell r="DS108">
            <v>118.92200330801501</v>
          </cell>
          <cell r="DT108">
            <v>97.006055483724822</v>
          </cell>
          <cell r="DU108">
            <v>108.36703737068108</v>
          </cell>
          <cell r="DV108">
            <v>89.822679262858671</v>
          </cell>
        </row>
        <row r="118">
          <cell r="E118" t="str">
            <v>TOTAL médicaments</v>
          </cell>
          <cell r="BZ118">
            <v>132.41676309754234</v>
          </cell>
          <cell r="CA118">
            <v>133.90212854463104</v>
          </cell>
          <cell r="CB118">
            <v>130.4534393176524</v>
          </cell>
          <cell r="CC118">
            <v>133.35817498078356</v>
          </cell>
          <cell r="CD118">
            <v>132.00597365007505</v>
          </cell>
          <cell r="CE118">
            <v>126.35775687973458</v>
          </cell>
          <cell r="CF118">
            <v>132.67419230775198</v>
          </cell>
          <cell r="CG118">
            <v>133.96794485596709</v>
          </cell>
          <cell r="CH118">
            <v>134.69613541091542</v>
          </cell>
          <cell r="CI118">
            <v>130.95401990336484</v>
          </cell>
          <cell r="CJ118">
            <v>135.66720331584966</v>
          </cell>
          <cell r="CK118">
            <v>140.6792128104575</v>
          </cell>
          <cell r="CL118">
            <v>136.36244759275306</v>
          </cell>
          <cell r="CM118">
            <v>137.32649215113003</v>
          </cell>
          <cell r="CN118">
            <v>136.1338442721439</v>
          </cell>
          <cell r="CO118">
            <v>138.54120091517325</v>
          </cell>
          <cell r="CP118">
            <v>138.79698394555703</v>
          </cell>
          <cell r="CQ118">
            <v>144.00543081328613</v>
          </cell>
          <cell r="CR118">
            <v>139.16209334351188</v>
          </cell>
          <cell r="CS118">
            <v>143.72557474433933</v>
          </cell>
          <cell r="CT118">
            <v>137.48114151277167</v>
          </cell>
          <cell r="CU118">
            <v>144.11191351214177</v>
          </cell>
          <cell r="CV118">
            <v>143.27941520267692</v>
          </cell>
          <cell r="CW118">
            <v>137.27371321031546</v>
          </cell>
          <cell r="CX118">
            <v>141.68182291974486</v>
          </cell>
          <cell r="CY118">
            <v>142.87854691709484</v>
          </cell>
          <cell r="CZ118">
            <v>146.00583899419397</v>
          </cell>
          <cell r="DA118">
            <v>141.00090455873965</v>
          </cell>
          <cell r="DB118">
            <v>148.46117727246167</v>
          </cell>
          <cell r="DC118">
            <v>146.37649851084083</v>
          </cell>
          <cell r="DD118">
            <v>148.70688433858984</v>
          </cell>
          <cell r="DE118">
            <v>147.70794306323688</v>
          </cell>
          <cell r="DF118">
            <v>149.47336261849011</v>
          </cell>
          <cell r="DG118">
            <v>147.56522009734843</v>
          </cell>
          <cell r="DH118">
            <v>162.12811401429948</v>
          </cell>
          <cell r="DI118">
            <v>155.7677403516177</v>
          </cell>
          <cell r="DJ118">
            <v>155.02564554295765</v>
          </cell>
          <cell r="DK118">
            <v>156.09077401453771</v>
          </cell>
          <cell r="DL118">
            <v>159.3880804177069</v>
          </cell>
          <cell r="DM118">
            <v>158.26985501380577</v>
          </cell>
          <cell r="DN118">
            <v>156.53140982495731</v>
          </cell>
          <cell r="DO118">
            <v>158.77276137706704</v>
          </cell>
          <cell r="DP118">
            <v>155.14305316568058</v>
          </cell>
          <cell r="DQ118">
            <v>162.21364415611677</v>
          </cell>
          <cell r="DR118">
            <v>161.22499679278172</v>
          </cell>
          <cell r="DS118">
            <v>161.49753724173587</v>
          </cell>
          <cell r="DT118">
            <v>159.64099878625791</v>
          </cell>
          <cell r="DU118">
            <v>161.9628668088622</v>
          </cell>
          <cell r="DV118">
            <v>162.95255211519029</v>
          </cell>
        </row>
        <row r="126">
          <cell r="E126" t="str">
            <v>Produits de LPP</v>
          </cell>
          <cell r="BZ126">
            <v>127.70452373321871</v>
          </cell>
          <cell r="CA126">
            <v>132.18900900249375</v>
          </cell>
          <cell r="CB126">
            <v>129.08312845007947</v>
          </cell>
          <cell r="CC126">
            <v>125.45321324064514</v>
          </cell>
          <cell r="CD126">
            <v>129.86829028711145</v>
          </cell>
          <cell r="CE126">
            <v>124.83468780151692</v>
          </cell>
          <cell r="CF126">
            <v>134.30133694520771</v>
          </cell>
          <cell r="CG126">
            <v>132.21085873220747</v>
          </cell>
          <cell r="CH126">
            <v>132.39543843590721</v>
          </cell>
          <cell r="CI126">
            <v>127.06578953379277</v>
          </cell>
          <cell r="CJ126">
            <v>129.3031570924104</v>
          </cell>
          <cell r="CK126">
            <v>131.91335651519415</v>
          </cell>
          <cell r="CL126">
            <v>135.17717471062576</v>
          </cell>
          <cell r="CM126">
            <v>130.03894108802788</v>
          </cell>
          <cell r="CN126">
            <v>131.56084623383626</v>
          </cell>
          <cell r="CO126">
            <v>134.43069124717118</v>
          </cell>
          <cell r="CP126">
            <v>128.43601238804143</v>
          </cell>
          <cell r="CQ126">
            <v>136.97521315180154</v>
          </cell>
          <cell r="CR126">
            <v>132.93675981083334</v>
          </cell>
          <cell r="CS126">
            <v>139.38625848219505</v>
          </cell>
          <cell r="CT126">
            <v>135.13399313060677</v>
          </cell>
          <cell r="CU126">
            <v>141.4606018724121</v>
          </cell>
          <cell r="CV126">
            <v>142.42789579652859</v>
          </cell>
          <cell r="CW126">
            <v>136.7631272809526</v>
          </cell>
          <cell r="CX126">
            <v>141.43528800814275</v>
          </cell>
          <cell r="CY126">
            <v>143.49071904279464</v>
          </cell>
          <cell r="CZ126">
            <v>143.4293734093747</v>
          </cell>
          <cell r="DA126">
            <v>136.32566885492361</v>
          </cell>
          <cell r="DB126">
            <v>143.33460904275466</v>
          </cell>
          <cell r="DC126">
            <v>147.04241381989124</v>
          </cell>
          <cell r="DD126">
            <v>147.06299614867277</v>
          </cell>
          <cell r="DE126">
            <v>147.95034215346018</v>
          </cell>
          <cell r="DF126">
            <v>147.97191106465226</v>
          </cell>
          <cell r="DG126">
            <v>143.74269774796463</v>
          </cell>
          <cell r="DH126">
            <v>150.6878779401035</v>
          </cell>
          <cell r="DI126">
            <v>153.93242021284672</v>
          </cell>
          <cell r="DJ126">
            <v>149.81502475909286</v>
          </cell>
          <cell r="DK126">
            <v>152.40093778351971</v>
          </cell>
          <cell r="DL126">
            <v>152.82151029950529</v>
          </cell>
          <cell r="DM126">
            <v>154.75253427078974</v>
          </cell>
          <cell r="DN126">
            <v>153.89214615655084</v>
          </cell>
          <cell r="DO126">
            <v>157.32868764027722</v>
          </cell>
          <cell r="DP126">
            <v>152.60148427732531</v>
          </cell>
          <cell r="DQ126">
            <v>155.30417146270148</v>
          </cell>
          <cell r="DR126">
            <v>157.6027228736005</v>
          </cell>
          <cell r="DS126">
            <v>159.99861314133909</v>
          </cell>
          <cell r="DT126">
            <v>157.03721306249562</v>
          </cell>
          <cell r="DU126">
            <v>159.66210032479484</v>
          </cell>
          <cell r="DV126">
            <v>164.77113066926495</v>
          </cell>
        </row>
        <row r="134">
          <cell r="E134" t="str">
            <v xml:space="preserve">TOTAL SOINS DE VILLE </v>
          </cell>
          <cell r="BZ134">
            <v>128.82173462107042</v>
          </cell>
          <cell r="CA134">
            <v>130.78072653833436</v>
          </cell>
          <cell r="CB134">
            <v>128.85947882680998</v>
          </cell>
          <cell r="CC134">
            <v>129.42911742575748</v>
          </cell>
          <cell r="CD134">
            <v>127.219481158313</v>
          </cell>
          <cell r="CE134">
            <v>124.56771937900788</v>
          </cell>
          <cell r="CF134">
            <v>128.9722726196764</v>
          </cell>
          <cell r="CG134">
            <v>127.19186547014981</v>
          </cell>
          <cell r="CH134">
            <v>127.79263801728034</v>
          </cell>
          <cell r="CI134">
            <v>127.95163506168701</v>
          </cell>
          <cell r="CJ134">
            <v>129.68967614794698</v>
          </cell>
          <cell r="CK134">
            <v>131.70209986371069</v>
          </cell>
          <cell r="CL134">
            <v>130.47686372436388</v>
          </cell>
          <cell r="CM134">
            <v>128.73277905933693</v>
          </cell>
          <cell r="CN134">
            <v>129.61489317554313</v>
          </cell>
          <cell r="CO134">
            <v>131.5311204346259</v>
          </cell>
          <cell r="CP134">
            <v>128.76379953913158</v>
          </cell>
          <cell r="CQ134">
            <v>136.24127528104003</v>
          </cell>
          <cell r="CR134">
            <v>131.27202722637128</v>
          </cell>
          <cell r="CS134">
            <v>133.88082081827278</v>
          </cell>
          <cell r="CT134">
            <v>129.98330072937512</v>
          </cell>
          <cell r="CU134">
            <v>136.17134019459712</v>
          </cell>
          <cell r="CV134">
            <v>137.33331990075484</v>
          </cell>
          <cell r="CW134">
            <v>131.98357828644265</v>
          </cell>
          <cell r="CX134">
            <v>134.68690603310037</v>
          </cell>
          <cell r="CY134">
            <v>134.5768274810199</v>
          </cell>
          <cell r="CZ134">
            <v>135.87399912775948</v>
          </cell>
          <cell r="DA134">
            <v>131.72239212281877</v>
          </cell>
          <cell r="DB134">
            <v>138.63536022670169</v>
          </cell>
          <cell r="DC134">
            <v>140.14481440577953</v>
          </cell>
          <cell r="DD134">
            <v>139.81815396551676</v>
          </cell>
          <cell r="DE134">
            <v>140.12990738537147</v>
          </cell>
          <cell r="DF134">
            <v>140.45148387640822</v>
          </cell>
          <cell r="DG134">
            <v>135.59349235014201</v>
          </cell>
          <cell r="DH134">
            <v>151.87378806014181</v>
          </cell>
          <cell r="DI134">
            <v>144.47688245824855</v>
          </cell>
          <cell r="DJ134">
            <v>142.22892910256775</v>
          </cell>
          <cell r="DK134">
            <v>142.58074978119672</v>
          </cell>
          <cell r="DL134">
            <v>143.80507314168105</v>
          </cell>
          <cell r="DM134">
            <v>143.12801276461408</v>
          </cell>
          <cell r="DN134">
            <v>140.90538949288521</v>
          </cell>
          <cell r="DO134">
            <v>143.61763810515149</v>
          </cell>
          <cell r="DP134">
            <v>139.9029900124323</v>
          </cell>
          <cell r="DQ134">
            <v>145.62731062278183</v>
          </cell>
          <cell r="DR134">
            <v>148.12338619839693</v>
          </cell>
          <cell r="DS134">
            <v>149.85956258396683</v>
          </cell>
          <cell r="DT134">
            <v>142.09634915243501</v>
          </cell>
          <cell r="DU134">
            <v>145.0827753637324</v>
          </cell>
          <cell r="DV134">
            <v>145.83167667518637</v>
          </cell>
        </row>
      </sheetData>
      <sheetData sheetId="6">
        <row r="3">
          <cell r="BN3">
            <v>44348</v>
          </cell>
          <cell r="BZ3">
            <v>44743</v>
          </cell>
          <cell r="CA3">
            <v>44774</v>
          </cell>
          <cell r="CB3">
            <v>44805</v>
          </cell>
          <cell r="CC3">
            <v>44835</v>
          </cell>
          <cell r="CD3">
            <v>44866</v>
          </cell>
          <cell r="CE3">
            <v>44896</v>
          </cell>
          <cell r="CF3">
            <v>44927</v>
          </cell>
          <cell r="CG3">
            <v>44958</v>
          </cell>
          <cell r="CH3">
            <v>44986</v>
          </cell>
          <cell r="CI3">
            <v>45017</v>
          </cell>
          <cell r="CJ3">
            <v>45047</v>
          </cell>
          <cell r="CK3">
            <v>45078</v>
          </cell>
          <cell r="CL3">
            <v>45108</v>
          </cell>
          <cell r="CM3">
            <v>45139</v>
          </cell>
          <cell r="CN3">
            <v>45170</v>
          </cell>
          <cell r="CO3">
            <v>45200</v>
          </cell>
          <cell r="CP3">
            <v>45231</v>
          </cell>
          <cell r="CQ3">
            <v>45261</v>
          </cell>
          <cell r="CR3">
            <v>45292</v>
          </cell>
          <cell r="CS3">
            <v>45323</v>
          </cell>
          <cell r="CT3">
            <v>45352</v>
          </cell>
          <cell r="CU3">
            <v>45383</v>
          </cell>
          <cell r="CV3">
            <v>45413</v>
          </cell>
          <cell r="CW3">
            <v>45444</v>
          </cell>
          <cell r="CX3">
            <v>45474</v>
          </cell>
          <cell r="CY3">
            <v>45505</v>
          </cell>
          <cell r="CZ3">
            <v>45536</v>
          </cell>
          <cell r="DA3">
            <v>45566</v>
          </cell>
          <cell r="DB3">
            <v>45597</v>
          </cell>
          <cell r="DC3">
            <v>45627</v>
          </cell>
          <cell r="DD3">
            <v>45658</v>
          </cell>
          <cell r="DE3">
            <v>45689</v>
          </cell>
          <cell r="DF3">
            <v>45717</v>
          </cell>
          <cell r="DG3">
            <v>45748</v>
          </cell>
          <cell r="DH3">
            <v>45778</v>
          </cell>
          <cell r="DI3">
            <v>45809</v>
          </cell>
          <cell r="DJ3">
            <v>45839</v>
          </cell>
          <cell r="DK3">
            <v>45870</v>
          </cell>
          <cell r="DL3">
            <v>45901</v>
          </cell>
          <cell r="DM3">
            <v>45931</v>
          </cell>
          <cell r="DN3">
            <v>45962</v>
          </cell>
          <cell r="DO3">
            <v>45992</v>
          </cell>
          <cell r="DP3">
            <v>46023</v>
          </cell>
          <cell r="DQ3">
            <v>46054</v>
          </cell>
          <cell r="DR3">
            <v>46082</v>
          </cell>
          <cell r="DS3">
            <v>46113</v>
          </cell>
          <cell r="DT3">
            <v>46143</v>
          </cell>
          <cell r="DU3">
            <v>46174</v>
          </cell>
          <cell r="DV3">
            <v>46204</v>
          </cell>
        </row>
        <row r="28">
          <cell r="E28" t="str">
            <v>TOTAL généralistes</v>
          </cell>
          <cell r="BZ28">
            <v>78.86191533707472</v>
          </cell>
          <cell r="CA28">
            <v>80.236834454571877</v>
          </cell>
          <cell r="CB28">
            <v>76.80876856029964</v>
          </cell>
          <cell r="CC28">
            <v>78.037916436736182</v>
          </cell>
          <cell r="CD28">
            <v>76.194744115940736</v>
          </cell>
          <cell r="CE28">
            <v>74.76974011540392</v>
          </cell>
          <cell r="CF28">
            <v>76.207370546094495</v>
          </cell>
          <cell r="CG28">
            <v>73.455927250248592</v>
          </cell>
          <cell r="CH28">
            <v>74.414525837395388</v>
          </cell>
          <cell r="CI28">
            <v>73.696416221303977</v>
          </cell>
          <cell r="CJ28">
            <v>75.576637197606544</v>
          </cell>
          <cell r="CK28">
            <v>75.813692017663357</v>
          </cell>
          <cell r="CL28">
            <v>73.580976948616524</v>
          </cell>
          <cell r="CM28">
            <v>74.972085147053107</v>
          </cell>
          <cell r="CN28">
            <v>73.151602026540658</v>
          </cell>
          <cell r="CO28">
            <v>74.093430287120384</v>
          </cell>
          <cell r="CP28">
            <v>75.620508943857004</v>
          </cell>
          <cell r="CQ28">
            <v>81.389875899080678</v>
          </cell>
          <cell r="CR28">
            <v>76.446803229067868</v>
          </cell>
          <cell r="CS28">
            <v>76.538970183427352</v>
          </cell>
          <cell r="CT28">
            <v>73.402181937099243</v>
          </cell>
          <cell r="CU28">
            <v>77.492285137023202</v>
          </cell>
          <cell r="CV28">
            <v>75.905847992724503</v>
          </cell>
          <cell r="CW28">
            <v>72.885320215655199</v>
          </cell>
          <cell r="CX28">
            <v>73.801136837886574</v>
          </cell>
          <cell r="CY28">
            <v>71.453229507150354</v>
          </cell>
          <cell r="CZ28">
            <v>72.802530503735696</v>
          </cell>
          <cell r="DA28">
            <v>71.423818205723705</v>
          </cell>
          <cell r="DB28">
            <v>72.712523483792069</v>
          </cell>
          <cell r="DC28">
            <v>73.364894470637438</v>
          </cell>
          <cell r="DD28">
            <v>80.976219913614329</v>
          </cell>
          <cell r="DE28">
            <v>79.320518798329317</v>
          </cell>
          <cell r="DF28">
            <v>75.689873653275924</v>
          </cell>
          <cell r="DG28">
            <v>76.821185227359464</v>
          </cell>
          <cell r="DH28">
            <v>79.931267799290367</v>
          </cell>
          <cell r="DI28">
            <v>77.329049817690944</v>
          </cell>
          <cell r="DJ28">
            <v>78.613733423942662</v>
          </cell>
          <cell r="DK28">
            <v>76.006148149841962</v>
          </cell>
          <cell r="DL28">
            <v>77.002564831348849</v>
          </cell>
          <cell r="DM28">
            <v>75.436790244364175</v>
          </cell>
          <cell r="DN28">
            <v>73.432179368825686</v>
          </cell>
          <cell r="DO28">
            <v>76.650436386061358</v>
          </cell>
          <cell r="DP28">
            <v>74.381208880537756</v>
          </cell>
          <cell r="DQ28">
            <v>74.636190681729659</v>
          </cell>
          <cell r="DR28">
            <v>75.61154225643773</v>
          </cell>
          <cell r="DS28">
            <v>74.609323070677718</v>
          </cell>
          <cell r="DT28">
            <v>74.072943888731672</v>
          </cell>
          <cell r="DU28">
            <v>75.116725715168613</v>
          </cell>
          <cell r="DV28">
            <v>74.728837162772294</v>
          </cell>
        </row>
        <row r="51">
          <cell r="E51" t="str">
            <v>TOTAL spécialistes</v>
          </cell>
          <cell r="BZ51">
            <v>106.68372644334477</v>
          </cell>
          <cell r="CA51">
            <v>107.12599768087358</v>
          </cell>
          <cell r="CB51">
            <v>106.20568320465455</v>
          </cell>
          <cell r="CC51">
            <v>103.49265585397151</v>
          </cell>
          <cell r="CD51">
            <v>106.79507356049631</v>
          </cell>
          <cell r="CE51">
            <v>103.4764396883477</v>
          </cell>
          <cell r="CF51">
            <v>108.00642253858392</v>
          </cell>
          <cell r="CG51">
            <v>106.29597933377291</v>
          </cell>
          <cell r="CH51">
            <v>105.80250468700729</v>
          </cell>
          <cell r="CI51">
            <v>115.24042430574781</v>
          </cell>
          <cell r="CJ51">
            <v>109.0311413631358</v>
          </cell>
          <cell r="CK51">
            <v>111.7513695571127</v>
          </cell>
          <cell r="CL51">
            <v>108.82681851477642</v>
          </cell>
          <cell r="CM51">
            <v>108.36926210989624</v>
          </cell>
          <cell r="CN51">
            <v>107.75071780901122</v>
          </cell>
          <cell r="CO51">
            <v>112.04656091828139</v>
          </cell>
          <cell r="CP51">
            <v>107.97633235054411</v>
          </cell>
          <cell r="CQ51">
            <v>113.02163100493073</v>
          </cell>
          <cell r="CR51">
            <v>110.14481669458532</v>
          </cell>
          <cell r="CS51">
            <v>109.92583258561343</v>
          </cell>
          <cell r="CT51">
            <v>107.25861264176029</v>
          </cell>
          <cell r="CU51">
            <v>91.635100904000993</v>
          </cell>
          <cell r="CV51">
            <v>125.89595447110318</v>
          </cell>
          <cell r="CW51">
            <v>115.52336781881769</v>
          </cell>
          <cell r="CX51">
            <v>114.02348439193881</v>
          </cell>
          <cell r="CY51">
            <v>111.09574829767459</v>
          </cell>
          <cell r="CZ51">
            <v>111.98123784092778</v>
          </cell>
          <cell r="DA51">
            <v>108.93776954018379</v>
          </cell>
          <cell r="DB51">
            <v>113.61955162868873</v>
          </cell>
          <cell r="DC51">
            <v>115.2360554230323</v>
          </cell>
          <cell r="DD51">
            <v>115.17922821701126</v>
          </cell>
          <cell r="DE51">
            <v>113.36553222552297</v>
          </cell>
          <cell r="DF51">
            <v>116.59345869613938</v>
          </cell>
          <cell r="DG51">
            <v>90.521727937242062</v>
          </cell>
          <cell r="DH51">
            <v>164.64970130240309</v>
          </cell>
          <cell r="DI51">
            <v>116.5287345327523</v>
          </cell>
          <cell r="DJ51">
            <v>118.47602496539157</v>
          </cell>
          <cell r="DK51">
            <v>117.28922731210373</v>
          </cell>
          <cell r="DL51">
            <v>117.95272805255593</v>
          </cell>
          <cell r="DM51">
            <v>118.41916208605849</v>
          </cell>
          <cell r="DN51">
            <v>116.80312226229992</v>
          </cell>
          <cell r="DO51">
            <v>116.91779106333109</v>
          </cell>
          <cell r="DP51">
            <v>107.86627974003913</v>
          </cell>
          <cell r="DQ51">
            <v>122.09679438366918</v>
          </cell>
          <cell r="DR51">
            <v>135.8118088842788</v>
          </cell>
          <cell r="DS51">
            <v>139.55624987490006</v>
          </cell>
          <cell r="DT51">
            <v>114.36620311594629</v>
          </cell>
          <cell r="DU51">
            <v>116.50067459841249</v>
          </cell>
          <cell r="DV51">
            <v>114.99943595095911</v>
          </cell>
        </row>
        <row r="55">
          <cell r="E55" t="str">
            <v>Honoraires de dentistes</v>
          </cell>
          <cell r="BZ55">
            <v>109.8654935793441</v>
          </cell>
          <cell r="CA55">
            <v>112.97127701145595</v>
          </cell>
          <cell r="CB55">
            <v>113.183785935896</v>
          </cell>
          <cell r="CC55">
            <v>115.65685615721983</v>
          </cell>
          <cell r="CD55">
            <v>112.89445479308675</v>
          </cell>
          <cell r="CE55">
            <v>108.03342946253215</v>
          </cell>
          <cell r="CF55">
            <v>115.59251634578685</v>
          </cell>
          <cell r="CG55">
            <v>113.28546857423545</v>
          </cell>
          <cell r="CH55">
            <v>117.88627606253912</v>
          </cell>
          <cell r="CI55">
            <v>113.9130648856102</v>
          </cell>
          <cell r="CJ55">
            <v>113.49745479310197</v>
          </cell>
          <cell r="CK55">
            <v>117.61823630562229</v>
          </cell>
          <cell r="CL55">
            <v>115.04758066572307</v>
          </cell>
          <cell r="CM55">
            <v>114.54295925304532</v>
          </cell>
          <cell r="CN55">
            <v>116.88490403367877</v>
          </cell>
          <cell r="CO55">
            <v>110.49087776837905</v>
          </cell>
          <cell r="CP55">
            <v>104.01558575376471</v>
          </cell>
          <cell r="CQ55">
            <v>107.43134906581678</v>
          </cell>
          <cell r="CR55">
            <v>99.486828003107291</v>
          </cell>
          <cell r="CS55">
            <v>104.91167357696463</v>
          </cell>
          <cell r="CT55">
            <v>101.80048727637012</v>
          </cell>
          <cell r="CU55">
            <v>106.14681048851619</v>
          </cell>
          <cell r="CV55">
            <v>104.36471038924084</v>
          </cell>
          <cell r="CW55">
            <v>102.69522839222766</v>
          </cell>
          <cell r="CX55">
            <v>102.99256937832881</v>
          </cell>
          <cell r="CY55">
            <v>102.22246590766912</v>
          </cell>
          <cell r="CZ55">
            <v>103.73133954933553</v>
          </cell>
          <cell r="DA55">
            <v>104.12276744738813</v>
          </cell>
          <cell r="DB55">
            <v>110.28788589785631</v>
          </cell>
          <cell r="DC55">
            <v>107.89595283504822</v>
          </cell>
          <cell r="DD55">
            <v>109.96734961488852</v>
          </cell>
          <cell r="DE55">
            <v>109.09161755660219</v>
          </cell>
          <cell r="DF55">
            <v>108.48024468575734</v>
          </cell>
          <cell r="DG55">
            <v>109.97688171364955</v>
          </cell>
          <cell r="DH55">
            <v>111.9257993182257</v>
          </cell>
          <cell r="DI55">
            <v>107.6846793850347</v>
          </cell>
          <cell r="DJ55">
            <v>113.36570601013707</v>
          </cell>
          <cell r="DK55">
            <v>111.43727954419906</v>
          </cell>
          <cell r="DL55">
            <v>112.75368763640881</v>
          </cell>
          <cell r="DM55">
            <v>112.96146488138343</v>
          </cell>
          <cell r="DN55">
            <v>112.87939789874082</v>
          </cell>
          <cell r="DO55">
            <v>112.05488287056527</v>
          </cell>
          <cell r="DP55">
            <v>109.94059842707375</v>
          </cell>
          <cell r="DQ55">
            <v>110.98766672438359</v>
          </cell>
          <cell r="DR55">
            <v>112.61995771270401</v>
          </cell>
          <cell r="DS55">
            <v>111.22788277460447</v>
          </cell>
          <cell r="DT55">
            <v>110.90469247977704</v>
          </cell>
          <cell r="DU55">
            <v>110.29477695023738</v>
          </cell>
          <cell r="DV55">
            <v>111.3069219152253</v>
          </cell>
        </row>
        <row r="69">
          <cell r="E69" t="str">
            <v>TOTAL Infirmiers</v>
          </cell>
          <cell r="BZ69">
            <v>104.64987765848683</v>
          </cell>
          <cell r="CA69">
            <v>108.78608249479005</v>
          </cell>
          <cell r="CB69">
            <v>103.95515667699485</v>
          </cell>
          <cell r="CC69">
            <v>105.99213931860992</v>
          </cell>
          <cell r="CD69">
            <v>101.04419831301159</v>
          </cell>
          <cell r="CE69">
            <v>99.319547790395717</v>
          </cell>
          <cell r="CF69">
            <v>104.96623690304536</v>
          </cell>
          <cell r="CG69">
            <v>100.57734542947352</v>
          </cell>
          <cell r="CH69">
            <v>100.75760708113697</v>
          </cell>
          <cell r="CI69">
            <v>96.027298444231064</v>
          </cell>
          <cell r="CJ69">
            <v>105.92429833005679</v>
          </cell>
          <cell r="CK69">
            <v>102.58877124235313</v>
          </cell>
          <cell r="CL69">
            <v>101.34961773671134</v>
          </cell>
          <cell r="CM69">
            <v>94.944906364321469</v>
          </cell>
          <cell r="CN69">
            <v>99.726706884987152</v>
          </cell>
          <cell r="CO69">
            <v>104.78618320671306</v>
          </cell>
          <cell r="CP69">
            <v>98.899669294978239</v>
          </cell>
          <cell r="CQ69">
            <v>109.30961982525041</v>
          </cell>
          <cell r="CR69">
            <v>99.08631830826063</v>
          </cell>
          <cell r="CS69">
            <v>101.03792541845556</v>
          </cell>
          <cell r="CT69">
            <v>98.531597753566203</v>
          </cell>
          <cell r="CU69">
            <v>110.38140712895436</v>
          </cell>
          <cell r="CV69">
            <v>101.98217607783759</v>
          </cell>
          <cell r="CW69">
            <v>93.783766133834803</v>
          </cell>
          <cell r="CX69">
            <v>99.625298942700951</v>
          </cell>
          <cell r="CY69">
            <v>101.06095592829571</v>
          </cell>
          <cell r="CZ69">
            <v>103.26037349045811</v>
          </cell>
          <cell r="DA69">
            <v>97.159423629815208</v>
          </cell>
          <cell r="DB69">
            <v>101.52684129986778</v>
          </cell>
          <cell r="DC69">
            <v>106.053373415001</v>
          </cell>
          <cell r="DD69">
            <v>102.57241158728934</v>
          </cell>
          <cell r="DE69">
            <v>100.94981166487457</v>
          </cell>
          <cell r="DF69">
            <v>100.70142854836499</v>
          </cell>
          <cell r="DG69">
            <v>100.27742456031892</v>
          </cell>
          <cell r="DH69">
            <v>99.389908837504265</v>
          </cell>
          <cell r="DI69">
            <v>106.57577522629298</v>
          </cell>
          <cell r="DJ69">
            <v>98.911377328843059</v>
          </cell>
          <cell r="DK69">
            <v>98.385956461155587</v>
          </cell>
          <cell r="DL69">
            <v>101.15639941532089</v>
          </cell>
          <cell r="DM69">
            <v>100.70799967822941</v>
          </cell>
          <cell r="DN69">
            <v>97.101414077017523</v>
          </cell>
          <cell r="DO69">
            <v>103.94572301975396</v>
          </cell>
          <cell r="DP69">
            <v>97.504996280954842</v>
          </cell>
          <cell r="DQ69">
            <v>99.50513095579349</v>
          </cell>
          <cell r="DR69">
            <v>101.88666577963595</v>
          </cell>
          <cell r="DS69">
            <v>98.799918532258189</v>
          </cell>
          <cell r="DT69">
            <v>93.756552291314605</v>
          </cell>
          <cell r="DU69">
            <v>98.898077732823694</v>
          </cell>
          <cell r="DV69">
            <v>102.0366669626259</v>
          </cell>
        </row>
        <row r="74">
          <cell r="E74" t="str">
            <v>Montants masseurs-kiné</v>
          </cell>
          <cell r="BZ74">
            <v>99.865743277085613</v>
          </cell>
          <cell r="CA74">
            <v>100.25073142752757</v>
          </cell>
          <cell r="CB74">
            <v>100.7936635741637</v>
          </cell>
          <cell r="CC74">
            <v>100.37880374213933</v>
          </cell>
          <cell r="CD74">
            <v>99.617214487899474</v>
          </cell>
          <cell r="CE74">
            <v>97.621196658144754</v>
          </cell>
          <cell r="CF74">
            <v>103.3765902109642</v>
          </cell>
          <cell r="CG74">
            <v>101.51402691047544</v>
          </cell>
          <cell r="CH74">
            <v>104.28883837229009</v>
          </cell>
          <cell r="CI74">
            <v>100.90916635479104</v>
          </cell>
          <cell r="CJ74">
            <v>95.53357966914767</v>
          </cell>
          <cell r="CK74">
            <v>106.98205684929228</v>
          </cell>
          <cell r="CL74">
            <v>103.01080340320465</v>
          </cell>
          <cell r="CM74">
            <v>98.36171865073652</v>
          </cell>
          <cell r="CN74">
            <v>102.44608369064126</v>
          </cell>
          <cell r="CO74">
            <v>101.48463123090552</v>
          </cell>
          <cell r="CP74">
            <v>100.0673013032207</v>
          </cell>
          <cell r="CQ74">
            <v>108.07234085563337</v>
          </cell>
          <cell r="CR74">
            <v>98.278895333544526</v>
          </cell>
          <cell r="CS74">
            <v>102.50995314038266</v>
          </cell>
          <cell r="CT74">
            <v>100.51177161504692</v>
          </cell>
          <cell r="CU74">
            <v>104.70620663275297</v>
          </cell>
          <cell r="CV74">
            <v>104.0785193390182</v>
          </cell>
          <cell r="CW74">
            <v>102.79168484126922</v>
          </cell>
          <cell r="CX74">
            <v>102.92757505017383</v>
          </cell>
          <cell r="CY74">
            <v>104.42257047510675</v>
          </cell>
          <cell r="CZ74">
            <v>105.14829541614306</v>
          </cell>
          <cell r="DA74">
            <v>102.70292542896276</v>
          </cell>
          <cell r="DB74">
            <v>108.42447082240921</v>
          </cell>
          <cell r="DC74">
            <v>106.16895225637177</v>
          </cell>
          <cell r="DD74">
            <v>105.56882448305815</v>
          </cell>
          <cell r="DE74">
            <v>107.16660393090164</v>
          </cell>
          <cell r="DF74">
            <v>99.793440786854177</v>
          </cell>
          <cell r="DG74">
            <v>104.61433039302641</v>
          </cell>
          <cell r="DH74">
            <v>108.53040107153109</v>
          </cell>
          <cell r="DI74">
            <v>104.749726850348</v>
          </cell>
          <cell r="DJ74">
            <v>105.19029588085871</v>
          </cell>
          <cell r="DK74">
            <v>109.44786394551411</v>
          </cell>
          <cell r="DL74">
            <v>103.49237747328195</v>
          </cell>
          <cell r="DM74">
            <v>108.30013559145402</v>
          </cell>
          <cell r="DN74">
            <v>106.04551357981322</v>
          </cell>
          <cell r="DO74">
            <v>109.3690481369489</v>
          </cell>
          <cell r="DP74">
            <v>105.13818258022687</v>
          </cell>
          <cell r="DQ74">
            <v>106.48123456713512</v>
          </cell>
          <cell r="DR74">
            <v>109.26060882625515</v>
          </cell>
          <cell r="DS74">
            <v>109.28005680601913</v>
          </cell>
          <cell r="DT74">
            <v>105.52151920638057</v>
          </cell>
          <cell r="DU74">
            <v>109.66027740487104</v>
          </cell>
          <cell r="DV74">
            <v>110.67486164356548</v>
          </cell>
        </row>
        <row r="83">
          <cell r="E83" t="str">
            <v>TOTAL Laboratoires</v>
          </cell>
          <cell r="BZ83">
            <v>121.77909297473644</v>
          </cell>
          <cell r="CA83">
            <v>113.09951563172105</v>
          </cell>
          <cell r="CB83">
            <v>102.65037374514252</v>
          </cell>
          <cell r="CC83">
            <v>108.16588115619818</v>
          </cell>
          <cell r="CD83">
            <v>99.914471725617091</v>
          </cell>
          <cell r="CE83">
            <v>98.153707850998416</v>
          </cell>
          <cell r="CF83">
            <v>98.201414289695649</v>
          </cell>
          <cell r="CG83">
            <v>92.543375965407108</v>
          </cell>
          <cell r="CH83">
            <v>91.162246331569932</v>
          </cell>
          <cell r="CI83">
            <v>87.499146592440184</v>
          </cell>
          <cell r="CJ83">
            <v>87.314539440569575</v>
          </cell>
          <cell r="CK83">
            <v>88.417062503069303</v>
          </cell>
          <cell r="CL83">
            <v>86.193021638527782</v>
          </cell>
          <cell r="CM83">
            <v>87.700082111037119</v>
          </cell>
          <cell r="CN83">
            <v>86.807726140253862</v>
          </cell>
          <cell r="CO83">
            <v>87.464287183115474</v>
          </cell>
          <cell r="CP83">
            <v>84.38303720636317</v>
          </cell>
          <cell r="CQ83">
            <v>85.516287845842712</v>
          </cell>
          <cell r="CR83">
            <v>84.910492664259223</v>
          </cell>
          <cell r="CS83">
            <v>84.811761086903587</v>
          </cell>
          <cell r="CT83">
            <v>80.988848442072239</v>
          </cell>
          <cell r="CU83">
            <v>82.448951758576598</v>
          </cell>
          <cell r="CV83">
            <v>81.756950282969058</v>
          </cell>
          <cell r="CW83">
            <v>79.040857842422113</v>
          </cell>
          <cell r="CX83">
            <v>80.237954555913859</v>
          </cell>
          <cell r="CY83">
            <v>75.724290470518525</v>
          </cell>
          <cell r="CZ83">
            <v>74.330285174504667</v>
          </cell>
          <cell r="DA83">
            <v>72.134489578015888</v>
          </cell>
          <cell r="DB83">
            <v>77.006711684227795</v>
          </cell>
          <cell r="DC83">
            <v>73.078120055748201</v>
          </cell>
          <cell r="DD83">
            <v>71.334957987229046</v>
          </cell>
          <cell r="DE83">
            <v>71.906563027922019</v>
          </cell>
          <cell r="DF83">
            <v>70.882020217028014</v>
          </cell>
          <cell r="DG83">
            <v>68.462348986924141</v>
          </cell>
          <cell r="DH83">
            <v>81.840087258797084</v>
          </cell>
          <cell r="DI83">
            <v>77.266072220619762</v>
          </cell>
          <cell r="DJ83">
            <v>75.425439467475982</v>
          </cell>
          <cell r="DK83">
            <v>74.323457061059059</v>
          </cell>
          <cell r="DL83">
            <v>77.218055930297297</v>
          </cell>
          <cell r="DM83">
            <v>75.088636310156005</v>
          </cell>
          <cell r="DN83">
            <v>75.078788644590162</v>
          </cell>
          <cell r="DO83">
            <v>74.812021375275918</v>
          </cell>
          <cell r="DP83">
            <v>70.157722484085966</v>
          </cell>
          <cell r="DQ83">
            <v>72.385253994889894</v>
          </cell>
          <cell r="DR83">
            <v>76.922412884427388</v>
          </cell>
          <cell r="DS83">
            <v>73.581417507252894</v>
          </cell>
          <cell r="DT83">
            <v>74.527686355308859</v>
          </cell>
          <cell r="DU83">
            <v>76.524818400209568</v>
          </cell>
          <cell r="DV83">
            <v>77.200511497958487</v>
          </cell>
        </row>
        <row r="89">
          <cell r="E89" t="str">
            <v>TOTAL transports</v>
          </cell>
          <cell r="BZ89">
            <v>100.71995705320099</v>
          </cell>
          <cell r="CA89">
            <v>107.50768996448741</v>
          </cell>
          <cell r="CB89">
            <v>106.71044406050059</v>
          </cell>
          <cell r="CC89">
            <v>105.89465371906535</v>
          </cell>
          <cell r="CD89">
            <v>106.32523177200672</v>
          </cell>
          <cell r="CE89">
            <v>107.30937612686834</v>
          </cell>
          <cell r="CF89">
            <v>106.58218335382377</v>
          </cell>
          <cell r="CG89">
            <v>106.7933028158897</v>
          </cell>
          <cell r="CH89">
            <v>106.57396125054584</v>
          </cell>
          <cell r="CI89">
            <v>108.22432281306989</v>
          </cell>
          <cell r="CJ89">
            <v>108.1858940696824</v>
          </cell>
          <cell r="CK89">
            <v>108.11805166214539</v>
          </cell>
          <cell r="CL89">
            <v>108.56800513794246</v>
          </cell>
          <cell r="CM89">
            <v>107.44565270902935</v>
          </cell>
          <cell r="CN89">
            <v>107.89451169209585</v>
          </cell>
          <cell r="CO89">
            <v>109.93850861072487</v>
          </cell>
          <cell r="CP89">
            <v>107.76240885963466</v>
          </cell>
          <cell r="CQ89">
            <v>111.88350529859237</v>
          </cell>
          <cell r="CR89">
            <v>110.09919356068258</v>
          </cell>
          <cell r="CS89">
            <v>109.10444755751118</v>
          </cell>
          <cell r="CT89">
            <v>106.90062402853655</v>
          </cell>
          <cell r="CU89">
            <v>114.62367290535862</v>
          </cell>
          <cell r="CV89">
            <v>112.21235688622455</v>
          </cell>
          <cell r="CW89">
            <v>112.31689297308678</v>
          </cell>
          <cell r="CX89">
            <v>112.44552837595843</v>
          </cell>
          <cell r="CY89">
            <v>111.73279636838087</v>
          </cell>
          <cell r="CZ89">
            <v>112.79800684100832</v>
          </cell>
          <cell r="DA89">
            <v>108.97678605103013</v>
          </cell>
          <cell r="DB89">
            <v>114.16944799174603</v>
          </cell>
          <cell r="DC89">
            <v>114.71218156735492</v>
          </cell>
          <cell r="DD89">
            <v>112.29999658928737</v>
          </cell>
          <cell r="DE89">
            <v>115.6249268727116</v>
          </cell>
          <cell r="DF89">
            <v>117.27543476473289</v>
          </cell>
          <cell r="DG89">
            <v>111.494831093366</v>
          </cell>
          <cell r="DH89">
            <v>115.08582308460502</v>
          </cell>
          <cell r="DI89">
            <v>113.77110549431661</v>
          </cell>
          <cell r="DJ89">
            <v>112.68141036366868</v>
          </cell>
          <cell r="DK89">
            <v>111.4134524054907</v>
          </cell>
          <cell r="DL89">
            <v>112.01037732176266</v>
          </cell>
          <cell r="DM89">
            <v>109.63478228165995</v>
          </cell>
          <cell r="DN89">
            <v>108.35431965339973</v>
          </cell>
          <cell r="DO89">
            <v>107.05784980268258</v>
          </cell>
          <cell r="DP89">
            <v>107.02883262717526</v>
          </cell>
          <cell r="DQ89">
            <v>108.19253906855654</v>
          </cell>
          <cell r="DR89">
            <v>111.20013513915521</v>
          </cell>
          <cell r="DS89">
            <v>108.20673099649423</v>
          </cell>
          <cell r="DT89">
            <v>106.17437074462421</v>
          </cell>
          <cell r="DU89">
            <v>109.65202282508318</v>
          </cell>
          <cell r="DV89">
            <v>107.86903630438087</v>
          </cell>
        </row>
        <row r="90">
          <cell r="E90" t="str">
            <v>IJ maladie</v>
          </cell>
          <cell r="BZ90">
            <v>138.22608906909528</v>
          </cell>
          <cell r="CA90">
            <v>138.72639703600709</v>
          </cell>
          <cell r="CB90">
            <v>143.21651184427768</v>
          </cell>
          <cell r="CC90">
            <v>142.37013697723987</v>
          </cell>
          <cell r="CD90">
            <v>136.18449199916623</v>
          </cell>
          <cell r="CE90">
            <v>135.80169464011689</v>
          </cell>
          <cell r="CF90">
            <v>135.38184231037067</v>
          </cell>
          <cell r="CG90">
            <v>132.69541379617894</v>
          </cell>
          <cell r="CH90">
            <v>131.66459061146355</v>
          </cell>
          <cell r="CI90">
            <v>129.73469060410432</v>
          </cell>
          <cell r="CJ90">
            <v>140.1917256575689</v>
          </cell>
          <cell r="CK90">
            <v>132.71684759194034</v>
          </cell>
          <cell r="CL90">
            <v>133.05377435738694</v>
          </cell>
          <cell r="CM90">
            <v>134.98779752221242</v>
          </cell>
          <cell r="CN90">
            <v>135.93604528603819</v>
          </cell>
          <cell r="CO90">
            <v>136.55363985428025</v>
          </cell>
          <cell r="CP90">
            <v>131.2755519682481</v>
          </cell>
          <cell r="CQ90">
            <v>142.89384458549131</v>
          </cell>
          <cell r="CR90">
            <v>138.88147574889103</v>
          </cell>
          <cell r="CS90">
            <v>139.58131073545874</v>
          </cell>
          <cell r="CT90">
            <v>137.90266104486437</v>
          </cell>
          <cell r="CU90">
            <v>143.84410388487242</v>
          </cell>
          <cell r="CV90">
            <v>143.42214335011693</v>
          </cell>
          <cell r="CW90">
            <v>137.42599104735896</v>
          </cell>
          <cell r="CX90">
            <v>140.44279215898504</v>
          </cell>
          <cell r="CY90">
            <v>143.4081545115869</v>
          </cell>
          <cell r="CZ90">
            <v>142.86801648153082</v>
          </cell>
          <cell r="DA90">
            <v>136.15299898062133</v>
          </cell>
          <cell r="DB90">
            <v>145.61068589598483</v>
          </cell>
          <cell r="DC90">
            <v>150.17178675298152</v>
          </cell>
          <cell r="DD90">
            <v>144.38885699441778</v>
          </cell>
          <cell r="DE90">
            <v>148.24107725850618</v>
          </cell>
          <cell r="DF90">
            <v>148.49877107746897</v>
          </cell>
          <cell r="DG90">
            <v>139.42984119918805</v>
          </cell>
          <cell r="DH90">
            <v>141.36741117142236</v>
          </cell>
          <cell r="DI90">
            <v>148.9740318532487</v>
          </cell>
          <cell r="DJ90">
            <v>141.94853137823168</v>
          </cell>
          <cell r="DK90">
            <v>142.94091409304934</v>
          </cell>
          <cell r="DL90">
            <v>142.59078901001226</v>
          </cell>
          <cell r="DM90">
            <v>139.64300313618821</v>
          </cell>
          <cell r="DN90">
            <v>137.42177460943856</v>
          </cell>
          <cell r="DO90">
            <v>141.76177459594413</v>
          </cell>
          <cell r="DP90">
            <v>140.75041930795621</v>
          </cell>
          <cell r="DQ90">
            <v>142.83292237584482</v>
          </cell>
          <cell r="DR90">
            <v>143.01618934342767</v>
          </cell>
          <cell r="DS90">
            <v>140.40858585648263</v>
          </cell>
          <cell r="DT90">
            <v>139.07752778556932</v>
          </cell>
          <cell r="DU90">
            <v>139.45114768365906</v>
          </cell>
          <cell r="DV90">
            <v>143.6948628760228</v>
          </cell>
        </row>
        <row r="91">
          <cell r="E91" t="str">
            <v>IJ AT</v>
          </cell>
          <cell r="BZ91">
            <v>123.08875081216524</v>
          </cell>
          <cell r="CA91">
            <v>130.21973085405017</v>
          </cell>
          <cell r="CB91">
            <v>128.31430409570962</v>
          </cell>
          <cell r="CC91">
            <v>129.10048406297361</v>
          </cell>
          <cell r="CD91">
            <v>119.45031787326576</v>
          </cell>
          <cell r="CE91">
            <v>121.68916035872603</v>
          </cell>
          <cell r="CF91">
            <v>121.84402546762298</v>
          </cell>
          <cell r="CG91">
            <v>118.66655993287945</v>
          </cell>
          <cell r="CH91">
            <v>123.38970472460471</v>
          </cell>
          <cell r="CI91">
            <v>125.91905435866413</v>
          </cell>
          <cell r="CJ91">
            <v>126.14586296033248</v>
          </cell>
          <cell r="CK91">
            <v>129.6613497753923</v>
          </cell>
          <cell r="CL91">
            <v>134.22356878096986</v>
          </cell>
          <cell r="CM91">
            <v>125.56659384730912</v>
          </cell>
          <cell r="CN91">
            <v>125.5502611268812</v>
          </cell>
          <cell r="CO91">
            <v>126.3217805165944</v>
          </cell>
          <cell r="CP91">
            <v>122.01230036708488</v>
          </cell>
          <cell r="CQ91">
            <v>129.63765348211135</v>
          </cell>
          <cell r="CR91">
            <v>128.39865151849716</v>
          </cell>
          <cell r="CS91">
            <v>128.8169813712814</v>
          </cell>
          <cell r="CT91">
            <v>128.58750693079713</v>
          </cell>
          <cell r="CU91">
            <v>137.81385721029977</v>
          </cell>
          <cell r="CV91">
            <v>133.38745249415825</v>
          </cell>
          <cell r="CW91">
            <v>129.42162526750286</v>
          </cell>
          <cell r="CX91">
            <v>131.9578656643242</v>
          </cell>
          <cell r="CY91">
            <v>125.47350772757898</v>
          </cell>
          <cell r="CZ91">
            <v>126.55116345710577</v>
          </cell>
          <cell r="DA91">
            <v>127.40025246175783</v>
          </cell>
          <cell r="DB91">
            <v>131.84455488343576</v>
          </cell>
          <cell r="DC91">
            <v>137.41148232192873</v>
          </cell>
          <cell r="DD91">
            <v>129.48326800986516</v>
          </cell>
          <cell r="DE91">
            <v>132.55311674914205</v>
          </cell>
          <cell r="DF91">
            <v>135.46523318072835</v>
          </cell>
          <cell r="DG91">
            <v>131.93051833487434</v>
          </cell>
          <cell r="DH91">
            <v>131.20703009229342</v>
          </cell>
          <cell r="DI91">
            <v>138.88872215956223</v>
          </cell>
          <cell r="DJ91">
            <v>129.44992632135163</v>
          </cell>
          <cell r="DK91">
            <v>129.5808072262692</v>
          </cell>
          <cell r="DL91">
            <v>130.03172746153848</v>
          </cell>
          <cell r="DM91">
            <v>129.913417099486</v>
          </cell>
          <cell r="DN91">
            <v>126.65050553235464</v>
          </cell>
          <cell r="DO91">
            <v>125.98939471538297</v>
          </cell>
          <cell r="DP91">
            <v>125.38035539235035</v>
          </cell>
          <cell r="DQ91">
            <v>137.38880380408628</v>
          </cell>
          <cell r="DR91">
            <v>129.04179749535118</v>
          </cell>
          <cell r="DS91">
            <v>122.66395020962189</v>
          </cell>
          <cell r="DT91">
            <v>122.15280300225837</v>
          </cell>
          <cell r="DU91">
            <v>127.32179629934612</v>
          </cell>
          <cell r="DV91">
            <v>123.59100677508472</v>
          </cell>
        </row>
        <row r="107">
          <cell r="E107" t="str">
            <v>Médicaments de ville</v>
          </cell>
          <cell r="BZ107">
            <v>120.25340671485105</v>
          </cell>
          <cell r="CA107">
            <v>122.08591289224537</v>
          </cell>
          <cell r="CB107">
            <v>118.36162640521653</v>
          </cell>
          <cell r="CC107">
            <v>120.39505714282737</v>
          </cell>
          <cell r="CD107">
            <v>119.3641712436974</v>
          </cell>
          <cell r="CE107">
            <v>116.5840241025909</v>
          </cell>
          <cell r="CF107">
            <v>120.79141857080306</v>
          </cell>
          <cell r="CG107">
            <v>120.43633946737717</v>
          </cell>
          <cell r="CH107">
            <v>122.1694660457235</v>
          </cell>
          <cell r="CI107">
            <v>119.30264814940146</v>
          </cell>
          <cell r="CJ107">
            <v>123.68010367300373</v>
          </cell>
          <cell r="CK107">
            <v>126.77455885960134</v>
          </cell>
          <cell r="CL107">
            <v>123.60161900754649</v>
          </cell>
          <cell r="CM107">
            <v>123.52740110383024</v>
          </cell>
          <cell r="CN107">
            <v>122.82734003207632</v>
          </cell>
          <cell r="CO107">
            <v>126.41827690008907</v>
          </cell>
          <cell r="CP107">
            <v>124.87371631366064</v>
          </cell>
          <cell r="CQ107">
            <v>130.83739181539329</v>
          </cell>
          <cell r="CR107">
            <v>126.19296591859481</v>
          </cell>
          <cell r="CS107">
            <v>127.61050015949597</v>
          </cell>
          <cell r="CT107">
            <v>124.9566659509409</v>
          </cell>
          <cell r="CU107">
            <v>129.56035928561792</v>
          </cell>
          <cell r="CV107">
            <v>128.16712584771309</v>
          </cell>
          <cell r="CW107">
            <v>122.48212578216847</v>
          </cell>
          <cell r="CX107">
            <v>127.1702580794027</v>
          </cell>
          <cell r="CY107">
            <v>128.32678665842684</v>
          </cell>
          <cell r="CZ107">
            <v>130.35728337789573</v>
          </cell>
          <cell r="DA107">
            <v>126.37588946236696</v>
          </cell>
          <cell r="DB107">
            <v>132.33661131251409</v>
          </cell>
          <cell r="DC107">
            <v>131.6857834062649</v>
          </cell>
          <cell r="DD107">
            <v>132.01184647504562</v>
          </cell>
          <cell r="DE107">
            <v>132.25659546812054</v>
          </cell>
          <cell r="DF107">
            <v>132.82841164565949</v>
          </cell>
          <cell r="DG107">
            <v>133.32485498285547</v>
          </cell>
          <cell r="DH107">
            <v>137.0173075567161</v>
          </cell>
          <cell r="DI107">
            <v>138.67881742613682</v>
          </cell>
          <cell r="DJ107">
            <v>137.38235018811937</v>
          </cell>
          <cell r="DK107">
            <v>135.42099739372631</v>
          </cell>
          <cell r="DL107">
            <v>140.1744519549699</v>
          </cell>
          <cell r="DM107">
            <v>139.78940828285022</v>
          </cell>
          <cell r="DN107">
            <v>137.50152998906236</v>
          </cell>
          <cell r="DO107">
            <v>139.44449837734436</v>
          </cell>
          <cell r="DP107">
            <v>135.27638608118724</v>
          </cell>
          <cell r="DQ107">
            <v>140.57425580841556</v>
          </cell>
          <cell r="DR107">
            <v>139.67147917819142</v>
          </cell>
          <cell r="DS107">
            <v>139.1422070777289</v>
          </cell>
          <cell r="DT107">
            <v>137.95580683203309</v>
          </cell>
          <cell r="DU107">
            <v>139.30148254372423</v>
          </cell>
          <cell r="DV107">
            <v>141.45754666070729</v>
          </cell>
        </row>
        <row r="108">
          <cell r="E108" t="str">
            <v>Médicaments rétrocédés</v>
          </cell>
          <cell r="BZ108">
            <v>83.36808890011929</v>
          </cell>
          <cell r="CA108">
            <v>81.101690190027981</v>
          </cell>
          <cell r="CB108">
            <v>82.622799135485607</v>
          </cell>
          <cell r="CC108">
            <v>84.142220600408265</v>
          </cell>
          <cell r="CD108">
            <v>88.721559611346379</v>
          </cell>
          <cell r="CE108">
            <v>78.638474167890436</v>
          </cell>
          <cell r="CF108">
            <v>83.486221129203074</v>
          </cell>
          <cell r="CG108">
            <v>83.697945283893787</v>
          </cell>
          <cell r="CH108">
            <v>81.696037720666197</v>
          </cell>
          <cell r="CI108">
            <v>73.410255501157124</v>
          </cell>
          <cell r="CJ108">
            <v>76.521736617087925</v>
          </cell>
          <cell r="CK108">
            <v>80.582085778291088</v>
          </cell>
          <cell r="CL108">
            <v>81.5267911219496</v>
          </cell>
          <cell r="CM108">
            <v>82.877274509602088</v>
          </cell>
          <cell r="CN108">
            <v>82.355285336948967</v>
          </cell>
          <cell r="CO108">
            <v>72.67800213565485</v>
          </cell>
          <cell r="CP108">
            <v>80.446791878553185</v>
          </cell>
          <cell r="CQ108">
            <v>78.619437963755729</v>
          </cell>
          <cell r="CR108">
            <v>75.570266507423298</v>
          </cell>
          <cell r="CS108">
            <v>85.768748310155146</v>
          </cell>
          <cell r="CT108">
            <v>71.064236708456733</v>
          </cell>
          <cell r="CU108">
            <v>77.606002300726999</v>
          </cell>
          <cell r="CV108">
            <v>81.406226248192752</v>
          </cell>
          <cell r="CW108">
            <v>77.259978092200214</v>
          </cell>
          <cell r="CX108">
            <v>76.487457432660165</v>
          </cell>
          <cell r="CY108">
            <v>74.716173669657977</v>
          </cell>
          <cell r="CZ108">
            <v>74.630332427820107</v>
          </cell>
          <cell r="DA108">
            <v>71.326631217874379</v>
          </cell>
          <cell r="DB108">
            <v>73.031334276367062</v>
          </cell>
          <cell r="DC108">
            <v>72.384602017162308</v>
          </cell>
          <cell r="DD108">
            <v>73.616289692754648</v>
          </cell>
          <cell r="DE108">
            <v>64.429246215357452</v>
          </cell>
          <cell r="DF108">
            <v>74.990240909288318</v>
          </cell>
          <cell r="DG108">
            <v>51.269856645339409</v>
          </cell>
          <cell r="DH108">
            <v>127.76439166271494</v>
          </cell>
          <cell r="DI108">
            <v>69.500648411122441</v>
          </cell>
          <cell r="DJ108">
            <v>76.581198110916546</v>
          </cell>
          <cell r="DK108">
            <v>87.851610079533486</v>
          </cell>
          <cell r="DL108">
            <v>80.786493549119314</v>
          </cell>
          <cell r="DM108">
            <v>78.662298709938725</v>
          </cell>
          <cell r="DN108">
            <v>71.272956549482032</v>
          </cell>
          <cell r="DO108">
            <v>77.422554788047165</v>
          </cell>
          <cell r="DP108">
            <v>76.431805412028751</v>
          </cell>
          <cell r="DQ108">
            <v>75.886460801501741</v>
          </cell>
          <cell r="DR108">
            <v>82.466742533580089</v>
          </cell>
          <cell r="DS108">
            <v>93.077644121635757</v>
          </cell>
          <cell r="DT108">
            <v>78.800146974422717</v>
          </cell>
          <cell r="DU108">
            <v>84.919159037176826</v>
          </cell>
          <cell r="DV108">
            <v>69.060137690745364</v>
          </cell>
        </row>
        <row r="118">
          <cell r="E118" t="str">
            <v>TOTAL médicaments</v>
          </cell>
          <cell r="BZ118">
            <v>116.78985295586006</v>
          </cell>
          <cell r="CA118">
            <v>118.23746947330605</v>
          </cell>
          <cell r="CB118">
            <v>115.00572880515382</v>
          </cell>
          <cell r="CC118">
            <v>116.99089375968219</v>
          </cell>
          <cell r="CD118">
            <v>116.48681138909036</v>
          </cell>
          <cell r="CE118">
            <v>113.02091390320359</v>
          </cell>
          <cell r="CF118">
            <v>117.2884378596771</v>
          </cell>
          <cell r="CG118">
            <v>116.98658192664979</v>
          </cell>
          <cell r="CH118">
            <v>118.36898652922281</v>
          </cell>
          <cell r="CI118">
            <v>114.9933245897049</v>
          </cell>
          <cell r="CJ118">
            <v>119.25190434706056</v>
          </cell>
          <cell r="CK118">
            <v>122.43705756487304</v>
          </cell>
          <cell r="CL118">
            <v>119.6507670990981</v>
          </cell>
          <cell r="CM118">
            <v>119.71032951247021</v>
          </cell>
          <cell r="CN118">
            <v>119.02698950026085</v>
          </cell>
          <cell r="CO118">
            <v>121.37203244031581</v>
          </cell>
          <cell r="CP118">
            <v>120.70200110978162</v>
          </cell>
          <cell r="CQ118">
            <v>125.93409421448649</v>
          </cell>
          <cell r="CR118">
            <v>121.43946367912631</v>
          </cell>
          <cell r="CS118">
            <v>123.68153423249851</v>
          </cell>
          <cell r="CT118">
            <v>119.89613409321042</v>
          </cell>
          <cell r="CU118">
            <v>124.68181359069345</v>
          </cell>
          <cell r="CV118">
            <v>123.77624895747701</v>
          </cell>
          <cell r="CW118">
            <v>118.23573863137973</v>
          </cell>
          <cell r="CX118">
            <v>122.41111229738894</v>
          </cell>
          <cell r="CY118">
            <v>123.29271751818744</v>
          </cell>
          <cell r="CZ118">
            <v>125.12448881693483</v>
          </cell>
          <cell r="DA118">
            <v>121.20673065831218</v>
          </cell>
          <cell r="DB118">
            <v>126.76780975742727</v>
          </cell>
          <cell r="DC118">
            <v>126.11736643492459</v>
          </cell>
          <cell r="DD118">
            <v>126.52846820465702</v>
          </cell>
          <cell r="DE118">
            <v>125.88756615280374</v>
          </cell>
          <cell r="DF118">
            <v>127.3973722637211</v>
          </cell>
          <cell r="DG118">
            <v>125.61984077195999</v>
          </cell>
          <cell r="DH118">
            <v>136.14845313102654</v>
          </cell>
          <cell r="DI118">
            <v>132.18294531421552</v>
          </cell>
          <cell r="DJ118">
            <v>131.67308505759442</v>
          </cell>
          <cell r="DK118">
            <v>130.95420301574299</v>
          </cell>
          <cell r="DL118">
            <v>134.59788656902026</v>
          </cell>
          <cell r="DM118">
            <v>134.04953554538514</v>
          </cell>
          <cell r="DN118">
            <v>131.28262669422196</v>
          </cell>
          <cell r="DO118">
            <v>133.62060018192631</v>
          </cell>
          <cell r="DP118">
            <v>129.75084419493805</v>
          </cell>
          <cell r="DQ118">
            <v>134.50003254477454</v>
          </cell>
          <cell r="DR118">
            <v>134.29991964242399</v>
          </cell>
          <cell r="DS118">
            <v>134.81671662149287</v>
          </cell>
          <cell r="DT118">
            <v>132.40105442093719</v>
          </cell>
          <cell r="DU118">
            <v>134.19494931687646</v>
          </cell>
          <cell r="DV118">
            <v>134.65938596059877</v>
          </cell>
        </row>
        <row r="126">
          <cell r="E126" t="str">
            <v>Produits de LPP</v>
          </cell>
          <cell r="BZ126">
            <v>108.01383314694955</v>
          </cell>
          <cell r="CA126">
            <v>111.34236836536712</v>
          </cell>
          <cell r="CB126">
            <v>108.36151819971467</v>
          </cell>
          <cell r="CC126">
            <v>106.37239605527627</v>
          </cell>
          <cell r="CD126">
            <v>108.14457288745582</v>
          </cell>
          <cell r="CE126">
            <v>104.40809713951307</v>
          </cell>
          <cell r="CF126">
            <v>110.71222450906714</v>
          </cell>
          <cell r="CG126">
            <v>108.09082882235647</v>
          </cell>
          <cell r="CH126">
            <v>108.3310169699907</v>
          </cell>
          <cell r="CI126">
            <v>104.48370005352375</v>
          </cell>
          <cell r="CJ126">
            <v>106.14663229833863</v>
          </cell>
          <cell r="CK126">
            <v>108.33944865365075</v>
          </cell>
          <cell r="CL126">
            <v>109.97837459394906</v>
          </cell>
          <cell r="CM126">
            <v>106.10234990902541</v>
          </cell>
          <cell r="CN126">
            <v>106.85253394211027</v>
          </cell>
          <cell r="CO126">
            <v>108.57284857436855</v>
          </cell>
          <cell r="CP126">
            <v>104.63114038049784</v>
          </cell>
          <cell r="CQ126">
            <v>112.41946560447641</v>
          </cell>
          <cell r="CR126">
            <v>106.42377405537951</v>
          </cell>
          <cell r="CS126">
            <v>111.88672555325148</v>
          </cell>
          <cell r="CT126">
            <v>107.89147239923697</v>
          </cell>
          <cell r="CU126">
            <v>112.02881549536497</v>
          </cell>
          <cell r="CV126">
            <v>112.04741175960704</v>
          </cell>
          <cell r="CW126">
            <v>107.43810092816508</v>
          </cell>
          <cell r="CX126">
            <v>110.7004095972439</v>
          </cell>
          <cell r="CY126">
            <v>112.30167697188591</v>
          </cell>
          <cell r="CZ126">
            <v>112.72680902181669</v>
          </cell>
          <cell r="DA126">
            <v>107.58563404079298</v>
          </cell>
          <cell r="DB126">
            <v>111.27357377796181</v>
          </cell>
          <cell r="DC126">
            <v>113.86003954787381</v>
          </cell>
          <cell r="DD126">
            <v>113.85147046198954</v>
          </cell>
          <cell r="DE126">
            <v>113.58944255043473</v>
          </cell>
          <cell r="DF126">
            <v>114.03259304286331</v>
          </cell>
          <cell r="DG126">
            <v>111.29749029136673</v>
          </cell>
          <cell r="DH126">
            <v>114.58795020712947</v>
          </cell>
          <cell r="DI126">
            <v>116.39853365000423</v>
          </cell>
          <cell r="DJ126">
            <v>113.88700151793773</v>
          </cell>
          <cell r="DK126">
            <v>114.99614794177685</v>
          </cell>
          <cell r="DL126">
            <v>114.17018628813737</v>
          </cell>
          <cell r="DM126">
            <v>117.13278983121647</v>
          </cell>
          <cell r="DN126">
            <v>116.0755317746799</v>
          </cell>
          <cell r="DO126">
            <v>118.65862506136047</v>
          </cell>
          <cell r="DP126">
            <v>113.50079250478051</v>
          </cell>
          <cell r="DQ126">
            <v>115.02677358844213</v>
          </cell>
          <cell r="DR126">
            <v>116.60823739780714</v>
          </cell>
          <cell r="DS126">
            <v>116.43143354576702</v>
          </cell>
          <cell r="DT126">
            <v>115.55617900104454</v>
          </cell>
          <cell r="DU126">
            <v>115.95747681116735</v>
          </cell>
          <cell r="DV126">
            <v>120.29823547475947</v>
          </cell>
        </row>
        <row r="134">
          <cell r="E134" t="str">
            <v xml:space="preserve">TOTAL SOINS DE VILLE </v>
          </cell>
          <cell r="BZ134">
            <v>110.29571021969164</v>
          </cell>
          <cell r="CA134">
            <v>112.32963884436624</v>
          </cell>
          <cell r="CB134">
            <v>109.9580547670197</v>
          </cell>
          <cell r="CC134">
            <v>110.54693192785679</v>
          </cell>
          <cell r="CD134">
            <v>108.83792184670466</v>
          </cell>
          <cell r="CE134">
            <v>106.6444154454327</v>
          </cell>
          <cell r="CF134">
            <v>110.27821183946726</v>
          </cell>
          <cell r="CG134">
            <v>108.2070109871228</v>
          </cell>
          <cell r="CH134">
            <v>109.02760538143552</v>
          </cell>
          <cell r="CI134">
            <v>107.77298932845423</v>
          </cell>
          <cell r="CJ134">
            <v>110.32525397973112</v>
          </cell>
          <cell r="CK134">
            <v>111.66397662721043</v>
          </cell>
          <cell r="CL134">
            <v>110.3967031354122</v>
          </cell>
          <cell r="CM134">
            <v>108.57131398877978</v>
          </cell>
          <cell r="CN134">
            <v>109.28596223076529</v>
          </cell>
          <cell r="CO134">
            <v>111.34116668678402</v>
          </cell>
          <cell r="CP134">
            <v>108.46894719793801</v>
          </cell>
          <cell r="CQ134">
            <v>115.129569317036</v>
          </cell>
          <cell r="CR134">
            <v>109.97775214696989</v>
          </cell>
          <cell r="CS134">
            <v>111.82176622587585</v>
          </cell>
          <cell r="CT134">
            <v>108.83043505957843</v>
          </cell>
          <cell r="CU134">
            <v>112.55747823096614</v>
          </cell>
          <cell r="CV134">
            <v>114.43921994679829</v>
          </cell>
          <cell r="CW134">
            <v>109.08472714849114</v>
          </cell>
          <cell r="CX134">
            <v>111.6484404371874</v>
          </cell>
          <cell r="CY134">
            <v>111.48227153935353</v>
          </cell>
          <cell r="CZ134">
            <v>112.60252913520247</v>
          </cell>
          <cell r="DA134">
            <v>108.95624813478277</v>
          </cell>
          <cell r="DB134">
            <v>113.96129581414203</v>
          </cell>
          <cell r="DC134">
            <v>115.15692495595428</v>
          </cell>
          <cell r="DD134">
            <v>114.39466245098279</v>
          </cell>
          <cell r="DE134">
            <v>114.31343157645502</v>
          </cell>
          <cell r="DF134">
            <v>114.66913195194725</v>
          </cell>
          <cell r="DG134">
            <v>110.01261235546001</v>
          </cell>
          <cell r="DH134">
            <v>123.14502616872052</v>
          </cell>
          <cell r="DI134">
            <v>117.56424679999849</v>
          </cell>
          <cell r="DJ134">
            <v>115.69117663915149</v>
          </cell>
          <cell r="DK134">
            <v>115.20494187482065</v>
          </cell>
          <cell r="DL134">
            <v>116.54167956600232</v>
          </cell>
          <cell r="DM134">
            <v>116.33459421130472</v>
          </cell>
          <cell r="DN134">
            <v>114.16196442194982</v>
          </cell>
          <cell r="DO134">
            <v>116.58629735025023</v>
          </cell>
          <cell r="DP134">
            <v>112.36193552607712</v>
          </cell>
          <cell r="DQ134">
            <v>116.72144684725963</v>
          </cell>
          <cell r="DR134">
            <v>119.03163809866344</v>
          </cell>
          <cell r="DS134">
            <v>118.24229353854048</v>
          </cell>
          <cell r="DT134">
            <v>113.44559148565617</v>
          </cell>
          <cell r="DU134">
            <v>115.70858061268088</v>
          </cell>
          <cell r="DV134">
            <v>116.54316211553208</v>
          </cell>
        </row>
      </sheetData>
      <sheetData sheetId="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is"/>
      <sheetName val="Cumul PCAP"/>
      <sheetName val="Cumul ACM"/>
      <sheetName val="Evo mois"/>
      <sheetName val="Evo Mois-1"/>
      <sheetName val="Evo PCAP"/>
      <sheetName val="Evo ACM"/>
      <sheetName val="Base 100"/>
    </sheetNames>
    <sheetDataSet>
      <sheetData sheetId="0">
        <row r="5">
          <cell r="EH5">
            <v>55226286.659999996</v>
          </cell>
        </row>
        <row r="6">
          <cell r="EH6">
            <v>44773625.010000005</v>
          </cell>
        </row>
        <row r="7">
          <cell r="EH7">
            <v>5596061.7999999998</v>
          </cell>
        </row>
        <row r="8">
          <cell r="EH8">
            <v>4856599.8499999996</v>
          </cell>
        </row>
      </sheetData>
      <sheetData sheetId="1"/>
      <sheetData sheetId="2">
        <row r="5">
          <cell r="EH5">
            <v>717022581.0200001</v>
          </cell>
        </row>
        <row r="6">
          <cell r="EH6">
            <v>574354815.76000011</v>
          </cell>
        </row>
        <row r="7">
          <cell r="EH7">
            <v>75270487.870000005</v>
          </cell>
        </row>
        <row r="8">
          <cell r="EH8">
            <v>67397277.390000001</v>
          </cell>
        </row>
      </sheetData>
      <sheetData sheetId="3">
        <row r="5">
          <cell r="EH5">
            <v>-4.2092106146815467E-2</v>
          </cell>
        </row>
        <row r="6">
          <cell r="EH6">
            <v>-2.9637381086622949E-2</v>
          </cell>
        </row>
        <row r="7">
          <cell r="EH7">
            <v>-0.10033037638751763</v>
          </cell>
        </row>
        <row r="8">
          <cell r="EH8">
            <v>-8.2234738713699906E-2</v>
          </cell>
        </row>
      </sheetData>
      <sheetData sheetId="4"/>
      <sheetData sheetId="5">
        <row r="5">
          <cell r="EH5">
            <v>7.8906927333655119E-3</v>
          </cell>
        </row>
        <row r="6">
          <cell r="EH6">
            <v>1.5436468000364467E-2</v>
          </cell>
        </row>
        <row r="7">
          <cell r="EH7">
            <v>7.3897873807811099E-3</v>
          </cell>
        </row>
        <row r="8">
          <cell r="EH8">
            <v>-5.2393458578781305E-2</v>
          </cell>
        </row>
      </sheetData>
      <sheetData sheetId="6">
        <row r="5">
          <cell r="EH5">
            <v>3.4436466948765787E-2</v>
          </cell>
        </row>
        <row r="6">
          <cell r="EH6">
            <v>3.9497688434583011E-2</v>
          </cell>
        </row>
        <row r="7">
          <cell r="EH7">
            <v>2.0581552680544402E-2</v>
          </cell>
        </row>
        <row r="8">
          <cell r="EH8">
            <v>7.8973799657446886E-3</v>
          </cell>
        </row>
      </sheetData>
      <sheetData sheetId="7"/>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is"/>
      <sheetName val="Cumul PCAP"/>
      <sheetName val="Cumul ACM"/>
      <sheetName val="Evo Mois"/>
      <sheetName val="Evo Mois-1"/>
      <sheetName val="Evo PCAP"/>
      <sheetName val="Evo ACM"/>
      <sheetName val="Base 100"/>
      <sheetName val="Poids ACM"/>
      <sheetName val="Contribution ACM"/>
      <sheetName val="Evo PCAP moy 19-21"/>
    </sheetNames>
    <sheetDataSet>
      <sheetData sheetId="0"/>
      <sheetData sheetId="1">
        <row r="5">
          <cell r="EE5">
            <v>123308430.7013869</v>
          </cell>
        </row>
      </sheetData>
      <sheetData sheetId="2"/>
      <sheetData sheetId="3">
        <row r="5">
          <cell r="EH5">
            <v>3.3970918499015568E-4</v>
          </cell>
        </row>
        <row r="6">
          <cell r="EH6">
            <v>8.4468347501462926E-3</v>
          </cell>
        </row>
        <row r="7">
          <cell r="EH7">
            <v>-3.7309172388033551E-2</v>
          </cell>
        </row>
        <row r="8">
          <cell r="EH8">
            <v>-2.583760025850157E-2</v>
          </cell>
        </row>
      </sheetData>
      <sheetData sheetId="4">
        <row r="5">
          <cell r="EH5">
            <v>-3.1347720077419816E-2</v>
          </cell>
        </row>
        <row r="6">
          <cell r="EH6">
            <v>-3.3515290286245447E-2</v>
          </cell>
        </row>
        <row r="7">
          <cell r="EH7">
            <v>-4.548818088741502E-2</v>
          </cell>
        </row>
        <row r="8">
          <cell r="EH8">
            <v>4.6957569834238377E-3</v>
          </cell>
        </row>
      </sheetData>
      <sheetData sheetId="5">
        <row r="4">
          <cell r="EG4">
            <v>46113</v>
          </cell>
        </row>
        <row r="5">
          <cell r="EH5">
            <v>4.7286910170643015E-2</v>
          </cell>
        </row>
        <row r="6">
          <cell r="EH6">
            <v>5.6474215611858725E-2</v>
          </cell>
        </row>
        <row r="7">
          <cell r="EH7">
            <v>3.1039793440258645E-2</v>
          </cell>
        </row>
        <row r="8">
          <cell r="EH8">
            <v>-1.060024149038219E-2</v>
          </cell>
        </row>
      </sheetData>
      <sheetData sheetId="6">
        <row r="5">
          <cell r="DV5">
            <v>2.9580031736356815E-2</v>
          </cell>
          <cell r="EH5">
            <v>4.4769272477437561E-2</v>
          </cell>
        </row>
        <row r="6">
          <cell r="DV6">
            <v>2.1696960155751066E-2</v>
          </cell>
          <cell r="EH6">
            <v>5.0684510012778405E-2</v>
          </cell>
        </row>
        <row r="7">
          <cell r="DV7">
            <v>0.11997870058534121</v>
          </cell>
          <cell r="EH7">
            <v>2.6661167419788967E-2</v>
          </cell>
        </row>
        <row r="8">
          <cell r="DV8">
            <v>4.1578704702947E-3</v>
          </cell>
          <cell r="EH8">
            <v>1.5876671982165025E-2</v>
          </cell>
        </row>
      </sheetData>
      <sheetData sheetId="7"/>
      <sheetData sheetId="8"/>
      <sheetData sheetId="9"/>
      <sheetData sheetId="1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is"/>
      <sheetName val="Cumul PCAP"/>
      <sheetName val="Cumul ACM"/>
      <sheetName val="Evo mois"/>
      <sheetName val="Evo Mois-1"/>
      <sheetName val="Evo PCAP"/>
      <sheetName val="Evo ACM"/>
      <sheetName val="Base 100"/>
    </sheetNames>
    <sheetDataSet>
      <sheetData sheetId="0">
        <row r="5">
          <cell r="EH5">
            <v>26253208.02</v>
          </cell>
        </row>
        <row r="6">
          <cell r="EH6">
            <v>21162229.960000001</v>
          </cell>
        </row>
        <row r="7">
          <cell r="EH7">
            <v>2487697.13</v>
          </cell>
        </row>
        <row r="8">
          <cell r="EH8">
            <v>2603280.9300000002</v>
          </cell>
        </row>
      </sheetData>
      <sheetData sheetId="1"/>
      <sheetData sheetId="2">
        <row r="5">
          <cell r="EH5">
            <v>343786752.52999997</v>
          </cell>
        </row>
        <row r="6">
          <cell r="EH6">
            <v>272734595.75999999</v>
          </cell>
        </row>
        <row r="7">
          <cell r="EH7">
            <v>33865542.639999993</v>
          </cell>
        </row>
        <row r="8">
          <cell r="EH8">
            <v>37186614.130000003</v>
          </cell>
        </row>
      </sheetData>
      <sheetData sheetId="3">
        <row r="5">
          <cell r="EH5">
            <v>-6.6375237269431064E-2</v>
          </cell>
        </row>
        <row r="6">
          <cell r="EH6">
            <v>-4.5018026223819563E-2</v>
          </cell>
        </row>
        <row r="7">
          <cell r="EH7">
            <v>-0.12554883851401044</v>
          </cell>
        </row>
        <row r="8">
          <cell r="EH8">
            <v>-0.16426738197573143</v>
          </cell>
        </row>
      </sheetData>
      <sheetData sheetId="4"/>
      <sheetData sheetId="5">
        <row r="5">
          <cell r="EH5">
            <v>-1.8823776733884467E-2</v>
          </cell>
        </row>
        <row r="6">
          <cell r="EH6">
            <v>-1.3134886925193157E-2</v>
          </cell>
        </row>
        <row r="7">
          <cell r="EH7">
            <v>1.6047374429022376E-3</v>
          </cell>
        </row>
        <row r="8">
          <cell r="EH8">
            <v>-7.521642918061433E-2</v>
          </cell>
        </row>
      </sheetData>
      <sheetData sheetId="6">
        <row r="5">
          <cell r="EH5">
            <v>1.1110091012627388E-2</v>
          </cell>
        </row>
        <row r="6">
          <cell r="EH6">
            <v>1.448068736317909E-2</v>
          </cell>
        </row>
        <row r="7">
          <cell r="EH7">
            <v>2.0456013708790799E-2</v>
          </cell>
        </row>
        <row r="8">
          <cell r="EH8">
            <v>-2.0914286666431914E-2</v>
          </cell>
        </row>
      </sheetData>
      <sheetData sheetId="7"/>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is"/>
      <sheetName val="Cumul PCAP"/>
      <sheetName val="Cumul ACM"/>
      <sheetName val="Evo Mois"/>
      <sheetName val="Evo Mois-1"/>
      <sheetName val="Evo PCAP"/>
      <sheetName val="Evo ACM"/>
      <sheetName val="Base 100"/>
      <sheetName val="Poids ACM"/>
      <sheetName val="Contribution ACM"/>
      <sheetName val="Evo PCAP moy 19-21"/>
    </sheetNames>
    <sheetDataSet>
      <sheetData sheetId="0"/>
      <sheetData sheetId="1"/>
      <sheetData sheetId="2"/>
      <sheetData sheetId="3">
        <row r="5">
          <cell r="EH5">
            <v>-2.3217714141114731E-2</v>
          </cell>
        </row>
        <row r="6">
          <cell r="EH6">
            <v>-6.8151707383465876E-3</v>
          </cell>
        </row>
        <row r="7">
          <cell r="EH7">
            <v>-5.2202584585980372E-2</v>
          </cell>
        </row>
        <row r="8">
          <cell r="EH8">
            <v>-0.10906470230804155</v>
          </cell>
        </row>
      </sheetData>
      <sheetData sheetId="4">
        <row r="5">
          <cell r="EH5">
            <v>-1.9649713660490176E-2</v>
          </cell>
        </row>
        <row r="6">
          <cell r="EH6">
            <v>-2.3362717929669041E-2</v>
          </cell>
        </row>
        <row r="7">
          <cell r="EH7">
            <v>-2.0234124279421284E-2</v>
          </cell>
        </row>
        <row r="8">
          <cell r="EH8">
            <v>9.7168099236719652E-3</v>
          </cell>
        </row>
      </sheetData>
      <sheetData sheetId="5">
        <row r="5">
          <cell r="EH5">
            <v>2.0178046755390699E-2</v>
          </cell>
        </row>
        <row r="6">
          <cell r="EH6">
            <v>2.6878210154382964E-2</v>
          </cell>
        </row>
        <row r="7">
          <cell r="EH7">
            <v>2.8878873752682388E-2</v>
          </cell>
        </row>
        <row r="8">
          <cell r="EH8">
            <v>-3.4408197822984543E-2</v>
          </cell>
        </row>
      </sheetData>
      <sheetData sheetId="6">
        <row r="5">
          <cell r="DV5">
            <v>1.1257051890564362E-2</v>
          </cell>
          <cell r="EH5">
            <v>2.3952261759982107E-2</v>
          </cell>
        </row>
        <row r="6">
          <cell r="DV6">
            <v>-1.6523087156337102E-3</v>
          </cell>
          <cell r="EH6">
            <v>2.7934629655560483E-2</v>
          </cell>
        </row>
        <row r="7">
          <cell r="DV7">
            <v>0.17401600223532476</v>
          </cell>
          <cell r="EH7">
            <v>3.2807110429403208E-2</v>
          </cell>
        </row>
        <row r="8">
          <cell r="DV8">
            <v>-1.7691635752699053E-2</v>
          </cell>
          <cell r="EH8">
            <v>-1.186535075582118E-2</v>
          </cell>
        </row>
      </sheetData>
      <sheetData sheetId="7"/>
      <sheetData sheetId="8"/>
      <sheetData sheetId="9"/>
      <sheetData sheetId="1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is"/>
      <sheetName val="Cumul PCAP"/>
      <sheetName val="Cumul ACM"/>
      <sheetName val="Evo mois"/>
      <sheetName val="Evo Mois-1"/>
      <sheetName val="Evo PCAP"/>
      <sheetName val="Evo ACM"/>
      <sheetName val="Base 100"/>
    </sheetNames>
    <sheetDataSet>
      <sheetData sheetId="0">
        <row r="5">
          <cell r="EH5">
            <v>28973078.640000001</v>
          </cell>
        </row>
        <row r="6">
          <cell r="EH6">
            <v>23611395.050000001</v>
          </cell>
        </row>
        <row r="7">
          <cell r="EH7">
            <v>3108364.67</v>
          </cell>
        </row>
        <row r="8">
          <cell r="EH8">
            <v>2253318.92</v>
          </cell>
        </row>
      </sheetData>
      <sheetData sheetId="1"/>
      <sheetData sheetId="2">
        <row r="5">
          <cell r="EH5">
            <v>373235828.49000001</v>
          </cell>
        </row>
        <row r="6">
          <cell r="EH6">
            <v>301620220</v>
          </cell>
        </row>
        <row r="7">
          <cell r="EH7">
            <v>41404945.229999997</v>
          </cell>
        </row>
        <row r="8">
          <cell r="EH8">
            <v>30210663.259999998</v>
          </cell>
        </row>
      </sheetData>
      <sheetData sheetId="3">
        <row r="5">
          <cell r="EH5">
            <v>-1.8971365545224828E-2</v>
          </cell>
        </row>
        <row r="6">
          <cell r="EH6">
            <v>-1.5424962805820175E-2</v>
          </cell>
        </row>
        <row r="7">
          <cell r="EH7">
            <v>-7.9074797403188901E-2</v>
          </cell>
        </row>
        <row r="8">
          <cell r="EH8">
            <v>3.5152858263979292E-2</v>
          </cell>
        </row>
      </sheetData>
      <sheetData sheetId="4"/>
      <sheetData sheetId="5">
        <row r="5">
          <cell r="EH5">
            <v>3.2978300968828256E-2</v>
          </cell>
        </row>
        <row r="6">
          <cell r="EH6">
            <v>4.1825523911431794E-2</v>
          </cell>
        </row>
        <row r="7">
          <cell r="EH7">
            <v>1.2051560942820672E-2</v>
          </cell>
        </row>
        <row r="8">
          <cell r="EH8">
            <v>-2.3698433200677105E-2</v>
          </cell>
        </row>
      </sheetData>
      <sheetData sheetId="6">
        <row r="5">
          <cell r="EH5">
            <v>5.6895269164656037E-2</v>
          </cell>
        </row>
        <row r="6">
          <cell r="EH6">
            <v>6.3205331912406404E-2</v>
          </cell>
        </row>
        <row r="7">
          <cell r="EH7">
            <v>2.068425529933049E-2</v>
          </cell>
        </row>
        <row r="8">
          <cell r="EH8">
            <v>4.5777680280313815E-2</v>
          </cell>
        </row>
      </sheetData>
      <sheetData sheetId="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is"/>
      <sheetName val="Cumul PCAP"/>
      <sheetName val="Cumul ACM"/>
      <sheetName val="Evo Mois"/>
      <sheetName val="Evo Mois-1"/>
      <sheetName val="Evo PCAP"/>
      <sheetName val="Evo ACM"/>
      <sheetName val="Base 100"/>
      <sheetName val="Poids ACM"/>
      <sheetName val="Contribution ACM"/>
      <sheetName val="Evo PCAP moy 19-21"/>
    </sheetNames>
    <sheetDataSet>
      <sheetData sheetId="0"/>
      <sheetData sheetId="1"/>
      <sheetData sheetId="2"/>
      <sheetData sheetId="3">
        <row r="5">
          <cell r="EH5">
            <v>2.3050691687046987E-2</v>
          </cell>
        </row>
        <row r="6">
          <cell r="EH6">
            <v>2.2646298995886216E-2</v>
          </cell>
        </row>
        <row r="7">
          <cell r="EH7">
            <v>-2.4712566243709211E-2</v>
          </cell>
        </row>
        <row r="8">
          <cell r="EH8">
            <v>0.10006524333246047</v>
          </cell>
        </row>
      </sheetData>
      <sheetData sheetId="4">
        <row r="5">
          <cell r="EH5">
            <v>-4.18712923041622E-2</v>
          </cell>
        </row>
        <row r="6">
          <cell r="EH6">
            <v>-4.2509074027087368E-2</v>
          </cell>
        </row>
        <row r="7">
          <cell r="EH7">
            <v>-6.5291021294389018E-2</v>
          </cell>
        </row>
        <row r="8">
          <cell r="EH8">
            <v>-1.3882593312960489E-3</v>
          </cell>
        </row>
      </sheetData>
      <sheetData sheetId="5">
        <row r="5">
          <cell r="EH5">
            <v>7.297448319334876E-2</v>
          </cell>
        </row>
        <row r="6">
          <cell r="EH6">
            <v>8.3983223623120384E-2</v>
          </cell>
        </row>
        <row r="7">
          <cell r="EH7">
            <v>3.2811345225848942E-2</v>
          </cell>
        </row>
        <row r="8">
          <cell r="EH8">
            <v>2.0404431148437041E-2</v>
          </cell>
        </row>
      </sheetData>
      <sheetData sheetId="6">
        <row r="5">
          <cell r="DV5">
            <v>4.7854679215947993E-2</v>
          </cell>
          <cell r="EH5">
            <v>6.4806229933671577E-2</v>
          </cell>
        </row>
        <row r="6">
          <cell r="DV6">
            <v>4.4837801111119235E-2</v>
          </cell>
          <cell r="EH6">
            <v>7.2228091798417493E-2</v>
          </cell>
        </row>
        <row r="7">
          <cell r="DV7">
            <v>7.9430978806380503E-2</v>
          </cell>
          <cell r="EH7">
            <v>2.1645364418406698E-2</v>
          </cell>
        </row>
        <row r="8">
          <cell r="DV8">
            <v>3.4589808914511577E-2</v>
          </cell>
          <cell r="EH8">
            <v>5.2563127928013875E-2</v>
          </cell>
        </row>
      </sheetData>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Patients"/>
      <sheetName val="2-Tableau-de-marche"/>
      <sheetName val="3-SDV-DTR-CVS-CJO"/>
      <sheetName val="4-SDV-DTS-CVS-CJO"/>
      <sheetName val="5-Cliniques privées DTS CVS CJO"/>
      <sheetName val="6-Actualités"/>
      <sheetName val="Graphs_DTR"/>
      <sheetName val="Date_rbts"/>
      <sheetName val="Date_soins"/>
      <sheetName val="Révisions_date_soins"/>
      <sheetName val="Titres"/>
      <sheetName val="lisez-moi!"/>
      <sheetName val="annexe1-SDV_DTR_hors_Covid"/>
      <sheetName val="7-Pt IJ"/>
      <sheetName val="Date_rbts_hors_covid"/>
    </sheetNames>
    <sheetDataSet>
      <sheetData sheetId="0"/>
      <sheetData sheetId="1"/>
      <sheetData sheetId="2"/>
      <sheetData sheetId="3"/>
      <sheetData sheetId="4"/>
      <sheetData sheetId="5"/>
      <sheetData sheetId="6"/>
      <sheetData sheetId="7"/>
      <sheetData sheetId="8"/>
      <sheetData sheetId="9"/>
      <sheetData sheetId="10">
        <row r="6">
          <cell r="B6" t="str">
            <v>avril</v>
          </cell>
        </row>
        <row r="7">
          <cell r="B7" t="str">
            <v>mai</v>
          </cell>
        </row>
        <row r="8">
          <cell r="B8" t="str">
            <v>juin</v>
          </cell>
        </row>
        <row r="9">
          <cell r="A9" t="str">
            <v>juillet</v>
          </cell>
          <cell r="B9" t="str">
            <v>juil</v>
          </cell>
        </row>
        <row r="19">
          <cell r="A19">
            <v>2026</v>
          </cell>
        </row>
        <row r="20">
          <cell r="A20">
            <v>2026</v>
          </cell>
        </row>
        <row r="23">
          <cell r="A23">
            <v>2026</v>
          </cell>
        </row>
        <row r="24">
          <cell r="A24">
            <v>2026</v>
          </cell>
        </row>
      </sheetData>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_DTR"/>
      <sheetName val="NSA_DTR"/>
      <sheetName val="SA_DTR"/>
      <sheetName val="VERIF_DTR"/>
      <sheetName val="RA_DTR_hors_covid"/>
      <sheetName val="NSA_DTR_hors_covid"/>
      <sheetName val="SA_DTR_hors_covid"/>
      <sheetName val="RA_DTS"/>
      <sheetName val="NSA_DTS"/>
      <sheetName val="SA_DTS"/>
      <sheetName val="VERIF_DTS"/>
      <sheetName val="RA_DTS_hors_covid"/>
      <sheetName val="NSA_DTS_hors_covid"/>
      <sheetName val="SA_DTS_hors_covid"/>
    </sheetNames>
    <sheetDataSet>
      <sheetData sheetId="0">
        <row r="5">
          <cell r="FU5">
            <v>463.20709073</v>
          </cell>
        </row>
        <row r="6">
          <cell r="FU6">
            <v>280.23544952999998</v>
          </cell>
        </row>
        <row r="7">
          <cell r="FU7">
            <v>89.222180850000001</v>
          </cell>
        </row>
        <row r="8">
          <cell r="FU8">
            <v>21.457966310000003</v>
          </cell>
        </row>
        <row r="9">
          <cell r="FU9">
            <v>52.018255359999998</v>
          </cell>
        </row>
        <row r="10">
          <cell r="FU10">
            <v>14.51187882</v>
          </cell>
        </row>
        <row r="12">
          <cell r="FU12">
            <v>84.92390297</v>
          </cell>
        </row>
        <row r="13">
          <cell r="FU13">
            <v>22.420725559999998</v>
          </cell>
        </row>
        <row r="14">
          <cell r="FU14">
            <v>57.872034150000005</v>
          </cell>
        </row>
        <row r="16">
          <cell r="FU16">
            <v>11.587409409999999</v>
          </cell>
        </row>
        <row r="17">
          <cell r="FU17">
            <v>27.789989949999999</v>
          </cell>
        </row>
        <row r="18">
          <cell r="FU18">
            <v>61.119316529999999</v>
          </cell>
        </row>
        <row r="19">
          <cell r="FU19">
            <v>40.426651460000002</v>
          </cell>
        </row>
        <row r="20">
          <cell r="FU20">
            <v>20.69266507</v>
          </cell>
        </row>
        <row r="22">
          <cell r="FU22">
            <v>182.97164120000002</v>
          </cell>
        </row>
        <row r="23">
          <cell r="FU23">
            <v>139.10972659999999</v>
          </cell>
        </row>
        <row r="24">
          <cell r="FU24">
            <v>132.36400763</v>
          </cell>
        </row>
        <row r="25">
          <cell r="FU25">
            <v>6.7457189699999995</v>
          </cell>
        </row>
        <row r="26">
          <cell r="FU26">
            <v>43.861914600000006</v>
          </cell>
        </row>
        <row r="27">
          <cell r="FU27">
            <v>402.08777420000001</v>
          </cell>
        </row>
        <row r="55">
          <cell r="FU55">
            <v>-4.1408347741130891E-3</v>
          </cell>
        </row>
        <row r="56">
          <cell r="FU56">
            <v>-2.0219982915802293E-2</v>
          </cell>
        </row>
        <row r="58">
          <cell r="FU58">
            <v>-6.2725710492864239E-2</v>
          </cell>
        </row>
        <row r="59">
          <cell r="FU59">
            <v>-2.6639907692384557E-2</v>
          </cell>
        </row>
        <row r="60">
          <cell r="FU60">
            <v>-2.5731891711974986E-2</v>
          </cell>
        </row>
        <row r="62">
          <cell r="FU62">
            <v>1.1213439300208572E-2</v>
          </cell>
        </row>
        <row r="63">
          <cell r="FU63">
            <v>6.5115959828145442E-2</v>
          </cell>
        </row>
        <row r="64">
          <cell r="FU64">
            <v>-9.5198283991649868E-3</v>
          </cell>
        </row>
        <row r="66">
          <cell r="FU66">
            <v>1.2138096046713898E-2</v>
          </cell>
        </row>
        <row r="67">
          <cell r="FU67">
            <v>-4.2339279879355374E-2</v>
          </cell>
        </row>
        <row r="68">
          <cell r="FU68">
            <v>-3.0008022302664084E-2</v>
          </cell>
        </row>
        <row r="69">
          <cell r="FU69">
            <v>-1.1032751692543696E-2</v>
          </cell>
        </row>
        <row r="70">
          <cell r="FU70">
            <v>-6.5054447896129908E-2</v>
          </cell>
        </row>
        <row r="72">
          <cell r="FU72">
            <v>2.1535147146619416E-2</v>
          </cell>
        </row>
        <row r="73">
          <cell r="FU73">
            <v>1.1638663828732465E-2</v>
          </cell>
        </row>
        <row r="74">
          <cell r="FU74">
            <v>1.7858843524274581E-2</v>
          </cell>
        </row>
        <row r="75">
          <cell r="FU75">
            <v>-9.667896939572973E-2</v>
          </cell>
        </row>
        <row r="76">
          <cell r="FU76">
            <v>5.4244094411761701E-2</v>
          </cell>
        </row>
        <row r="77">
          <cell r="FU77">
            <v>-8.7610456542486226E-5</v>
          </cell>
        </row>
        <row r="80">
          <cell r="FU80">
            <v>7.3643081618746109E-3</v>
          </cell>
        </row>
        <row r="81">
          <cell r="FU81">
            <v>-7.1621184072174771E-3</v>
          </cell>
        </row>
        <row r="82">
          <cell r="FU82">
            <v>-3.2565785324537244E-2</v>
          </cell>
        </row>
        <row r="83">
          <cell r="FU83">
            <v>-4.941752658177645E-2</v>
          </cell>
        </row>
        <row r="84">
          <cell r="FU84">
            <v>-2.934424087445564E-2</v>
          </cell>
        </row>
        <row r="85">
          <cell r="FU85">
            <v>-1.8160554610118895E-2</v>
          </cell>
        </row>
        <row r="87">
          <cell r="FU87">
            <v>3.5752525460793549E-2</v>
          </cell>
        </row>
        <row r="88">
          <cell r="FU88">
            <v>5.2139465116808337E-2</v>
          </cell>
        </row>
        <row r="89">
          <cell r="FU89">
            <v>3.159686699531461E-2</v>
          </cell>
        </row>
        <row r="91">
          <cell r="FU91">
            <v>2.3534129108361945E-2</v>
          </cell>
        </row>
        <row r="92">
          <cell r="FU92">
            <v>-4.2707790431059767E-2</v>
          </cell>
        </row>
        <row r="93">
          <cell r="FU93">
            <v>-8.2616036828615513E-3</v>
          </cell>
        </row>
        <row r="94">
          <cell r="FU94">
            <v>1.2302568267775094E-2</v>
          </cell>
        </row>
        <row r="95">
          <cell r="FU95">
            <v>-4.5260122680351955E-2</v>
          </cell>
        </row>
        <row r="97">
          <cell r="FU97">
            <v>3.0463441337026609E-2</v>
          </cell>
        </row>
        <row r="98">
          <cell r="FU98">
            <v>2.2679660780319244E-2</v>
          </cell>
        </row>
        <row r="99">
          <cell r="FU99">
            <v>2.9663173377131091E-2</v>
          </cell>
        </row>
        <row r="100">
          <cell r="FU100">
            <v>-9.821027361413226E-2</v>
          </cell>
        </row>
        <row r="101">
          <cell r="FU101">
            <v>5.6294694489888109E-2</v>
          </cell>
        </row>
        <row r="102">
          <cell r="FU102">
            <v>9.8149515787215869E-3</v>
          </cell>
        </row>
        <row r="130">
          <cell r="FU130">
            <v>5372.5817404200006</v>
          </cell>
        </row>
        <row r="131">
          <cell r="FU131">
            <v>3272.3076335999999</v>
          </cell>
        </row>
        <row r="132">
          <cell r="FU132">
            <v>1075.0024227900001</v>
          </cell>
        </row>
        <row r="133">
          <cell r="FU133">
            <v>272.18611604</v>
          </cell>
        </row>
        <row r="134">
          <cell r="FU134">
            <v>628.12986623999996</v>
          </cell>
        </row>
        <row r="135">
          <cell r="FU135">
            <v>160.20521233000002</v>
          </cell>
        </row>
        <row r="137">
          <cell r="FU137">
            <v>957.95508873000017</v>
          </cell>
        </row>
        <row r="138">
          <cell r="FU138">
            <v>239.41763103999997</v>
          </cell>
        </row>
        <row r="139">
          <cell r="FU139">
            <v>669.75034921999998</v>
          </cell>
        </row>
        <row r="141">
          <cell r="FU141">
            <v>136.53429752999998</v>
          </cell>
        </row>
        <row r="142">
          <cell r="FU142">
            <v>315.90201681999997</v>
          </cell>
        </row>
        <row r="143">
          <cell r="FU143">
            <v>720.82770605000007</v>
          </cell>
        </row>
        <row r="144">
          <cell r="FU144">
            <v>464.95967866999996</v>
          </cell>
        </row>
        <row r="145">
          <cell r="FU145">
            <v>255.86802738000003</v>
          </cell>
        </row>
        <row r="147">
          <cell r="FU147">
            <v>2100.2741068200003</v>
          </cell>
        </row>
        <row r="148">
          <cell r="FU148">
            <v>1611.1578347299999</v>
          </cell>
        </row>
        <row r="149">
          <cell r="FU149">
            <v>1520.75957922</v>
          </cell>
        </row>
        <row r="150">
          <cell r="FU150">
            <v>90.398255509999998</v>
          </cell>
        </row>
        <row r="151">
          <cell r="FU151">
            <v>489.11627209000005</v>
          </cell>
        </row>
        <row r="152">
          <cell r="FU152">
            <v>4651.7540343700002</v>
          </cell>
        </row>
        <row r="155">
          <cell r="FU155">
            <v>1.9982277758475719E-2</v>
          </cell>
        </row>
        <row r="156">
          <cell r="FU156">
            <v>2.564818618431719E-3</v>
          </cell>
        </row>
        <row r="157">
          <cell r="FU157">
            <v>2.4548438290485253E-2</v>
          </cell>
        </row>
        <row r="158">
          <cell r="FU158">
            <v>-3.3573679947533908E-3</v>
          </cell>
        </row>
        <row r="159">
          <cell r="FU159">
            <v>3.3651950661460317E-2</v>
          </cell>
        </row>
        <row r="160">
          <cell r="FU160">
            <v>3.6990078643956092E-2</v>
          </cell>
        </row>
        <row r="162">
          <cell r="FU162">
            <v>1.3769360022228838E-3</v>
          </cell>
        </row>
        <row r="163">
          <cell r="FU163">
            <v>3.0647385735357746E-2</v>
          </cell>
        </row>
        <row r="164">
          <cell r="FU164">
            <v>-1.3138082017880248E-2</v>
          </cell>
        </row>
        <row r="166">
          <cell r="FU166">
            <v>1.9249161987779706E-2</v>
          </cell>
        </row>
        <row r="167">
          <cell r="FU167">
            <v>-3.3106033738190876E-2</v>
          </cell>
        </row>
        <row r="168">
          <cell r="FU168">
            <v>-1.7339152323229357E-2</v>
          </cell>
        </row>
        <row r="169">
          <cell r="FU169">
            <v>-1.3891225812934893E-2</v>
          </cell>
        </row>
        <row r="170">
          <cell r="FU170">
            <v>-2.3543347015887561E-2</v>
          </cell>
        </row>
        <row r="172">
          <cell r="FU172">
            <v>4.8358884875982389E-2</v>
          </cell>
        </row>
        <row r="173">
          <cell r="FU173">
            <v>5.2704269936141301E-2</v>
          </cell>
        </row>
        <row r="174">
          <cell r="FU174">
            <v>5.2074553043449434E-2</v>
          </cell>
        </row>
        <row r="175">
          <cell r="FU175">
            <v>6.341208670133236E-2</v>
          </cell>
        </row>
        <row r="176">
          <cell r="FU176">
            <v>3.4295415932965811E-2</v>
          </cell>
        </row>
        <row r="177">
          <cell r="FU177">
            <v>2.6020727925795128E-2</v>
          </cell>
        </row>
        <row r="180">
          <cell r="FU180">
            <v>1.3801213042252236E-2</v>
          </cell>
        </row>
        <row r="181">
          <cell r="FU181">
            <v>-3.7196100672758359E-3</v>
          </cell>
        </row>
        <row r="182">
          <cell r="FU182">
            <v>2.0133849485861832E-2</v>
          </cell>
        </row>
        <row r="183">
          <cell r="FU183">
            <v>-9.6150930048730654E-3</v>
          </cell>
        </row>
        <row r="184">
          <cell r="FU184">
            <v>3.0364682103754648E-2</v>
          </cell>
        </row>
        <row r="185">
          <cell r="FU185">
            <v>3.1273482787675499E-2</v>
          </cell>
        </row>
        <row r="187">
          <cell r="FU187">
            <v>-5.5062487224476486E-3</v>
          </cell>
        </row>
        <row r="188">
          <cell r="FU188">
            <v>2.3913901155609318E-2</v>
          </cell>
        </row>
        <row r="189">
          <cell r="FU189">
            <v>-2.0315832131422074E-2</v>
          </cell>
        </row>
        <row r="191">
          <cell r="FU191">
            <v>9.4777130158507639E-3</v>
          </cell>
        </row>
        <row r="192">
          <cell r="FU192">
            <v>-3.9561515509846878E-2</v>
          </cell>
        </row>
        <row r="193">
          <cell r="FU193">
            <v>-2.4770094583532409E-2</v>
          </cell>
        </row>
        <row r="194">
          <cell r="FU194">
            <v>-2.1645840895927693E-2</v>
          </cell>
        </row>
        <row r="195">
          <cell r="FU195">
            <v>-3.0394665453072345E-2</v>
          </cell>
        </row>
        <row r="197">
          <cell r="FU197">
            <v>4.238434128895352E-2</v>
          </cell>
        </row>
        <row r="198">
          <cell r="FU198">
            <v>4.6585986222152265E-2</v>
          </cell>
        </row>
        <row r="199">
          <cell r="FU199">
            <v>4.5917565009525374E-2</v>
          </cell>
        </row>
        <row r="200">
          <cell r="FU200">
            <v>5.7945910617861474E-2</v>
          </cell>
        </row>
        <row r="201">
          <cell r="FU201">
            <v>2.8788858091914005E-2</v>
          </cell>
        </row>
        <row r="202">
          <cell r="FU202">
            <v>2.0048134763575698E-2</v>
          </cell>
        </row>
        <row r="205">
          <cell r="FU205">
            <v>6.0679824863798526E-3</v>
          </cell>
        </row>
        <row r="206">
          <cell r="FU206">
            <v>-9.9500346901515435E-3</v>
          </cell>
        </row>
        <row r="207">
          <cell r="FU207">
            <v>1.2948112850992288E-3</v>
          </cell>
        </row>
        <row r="208">
          <cell r="FU208">
            <v>-4.336236824451567E-2</v>
          </cell>
        </row>
        <row r="209">
          <cell r="FU209">
            <v>1.7810000434735684E-2</v>
          </cell>
        </row>
        <row r="210">
          <cell r="FU210">
            <v>1.225662472131428E-2</v>
          </cell>
        </row>
        <row r="212">
          <cell r="FU212">
            <v>-2.4514617135653616E-3</v>
          </cell>
        </row>
        <row r="213">
          <cell r="FU213">
            <v>3.0917540703584434E-2</v>
          </cell>
        </row>
        <row r="214">
          <cell r="FU214">
            <v>-1.816731631541002E-2</v>
          </cell>
        </row>
        <row r="216">
          <cell r="FU216">
            <v>1.3164620350808454E-2</v>
          </cell>
        </row>
        <row r="217">
          <cell r="FU217">
            <v>-4.4333159437498493E-2</v>
          </cell>
        </row>
        <row r="218">
          <cell r="FU218">
            <v>-2.7074019908746583E-2</v>
          </cell>
        </row>
        <row r="219">
          <cell r="FU219">
            <v>-1.9667062998755092E-2</v>
          </cell>
        </row>
        <row r="220">
          <cell r="FU220">
            <v>-4.0586525079297053E-2</v>
          </cell>
        </row>
        <row r="222">
          <cell r="FU222">
            <v>3.2603648369929683E-2</v>
          </cell>
        </row>
        <row r="223">
          <cell r="FU223">
            <v>3.5419760982509985E-2</v>
          </cell>
        </row>
        <row r="224">
          <cell r="FU224">
            <v>3.4770796707739304E-2</v>
          </cell>
        </row>
        <row r="225">
          <cell r="FU225">
            <v>4.6485658175882794E-2</v>
          </cell>
        </row>
        <row r="226">
          <cell r="FU226">
            <v>2.3586494359514765E-2</v>
          </cell>
        </row>
        <row r="227">
          <cell r="FU227">
            <v>1.146047303227582E-2</v>
          </cell>
        </row>
        <row r="230">
          <cell r="FU230">
            <v>2.7962304752342515E-3</v>
          </cell>
        </row>
        <row r="231">
          <cell r="FU231">
            <v>-1.3508591734545439E-2</v>
          </cell>
        </row>
        <row r="232">
          <cell r="FU232">
            <v>4.1923848848179901E-4</v>
          </cell>
        </row>
        <row r="233">
          <cell r="FU233">
            <v>-4.6520724243052758E-2</v>
          </cell>
        </row>
        <row r="234">
          <cell r="FU234">
            <v>1.9014443569961292E-2</v>
          </cell>
        </row>
        <row r="235">
          <cell r="FU235">
            <v>8.8128316027131781E-3</v>
          </cell>
        </row>
        <row r="237">
          <cell r="FU237">
            <v>-7.4595241893580244E-3</v>
          </cell>
        </row>
        <row r="238">
          <cell r="FU238">
            <v>2.7736187842290372E-2</v>
          </cell>
        </row>
        <row r="239">
          <cell r="FU239">
            <v>-2.3950737010146717E-2</v>
          </cell>
        </row>
        <row r="241">
          <cell r="FU241">
            <v>8.0877828457941447E-3</v>
          </cell>
        </row>
        <row r="242">
          <cell r="FU242">
            <v>-4.9997725157048256E-2</v>
          </cell>
        </row>
        <row r="243">
          <cell r="FU243">
            <v>-3.0950419970769083E-2</v>
          </cell>
        </row>
        <row r="244">
          <cell r="FU244">
            <v>-2.3317273230332836E-2</v>
          </cell>
        </row>
        <row r="245">
          <cell r="FU245">
            <v>-4.4605265279135109E-2</v>
          </cell>
        </row>
        <row r="247">
          <cell r="FU247">
            <v>2.9296120255069447E-2</v>
          </cell>
        </row>
        <row r="248">
          <cell r="FU248">
            <v>3.2233218044915413E-2</v>
          </cell>
        </row>
        <row r="249">
          <cell r="FU249">
            <v>3.1668229592506369E-2</v>
          </cell>
        </row>
        <row r="250">
          <cell r="FU250">
            <v>4.179159473095595E-2</v>
          </cell>
        </row>
        <row r="251">
          <cell r="FU251">
            <v>1.9726390594565268E-2</v>
          </cell>
        </row>
        <row r="252">
          <cell r="FU252">
            <v>8.2207812076982023E-3</v>
          </cell>
        </row>
        <row r="255">
          <cell r="FU255">
            <v>3.0644608929803585E-2</v>
          </cell>
        </row>
        <row r="256">
          <cell r="FU256">
            <v>2.2740139344467725E-2</v>
          </cell>
        </row>
        <row r="257">
          <cell r="FU257">
            <v>3.690914430073744E-2</v>
          </cell>
        </row>
        <row r="258">
          <cell r="FU258">
            <v>5.2321924673917053E-3</v>
          </cell>
        </row>
        <row r="259">
          <cell r="FU259">
            <v>5.4861476978781631E-2</v>
          </cell>
        </row>
        <row r="260">
          <cell r="FU260">
            <v>1.8019560703740778E-2</v>
          </cell>
        </row>
        <row r="262">
          <cell r="FU262">
            <v>1.7086713876514281E-2</v>
          </cell>
        </row>
        <row r="263">
          <cell r="FU263">
            <v>2.9557227127222641E-2</v>
          </cell>
        </row>
        <row r="264">
          <cell r="FU264">
            <v>5.2335230868960636E-3</v>
          </cell>
        </row>
        <row r="266">
          <cell r="FU266">
            <v>-0.11597222003247942</v>
          </cell>
        </row>
        <row r="267">
          <cell r="FU267">
            <v>2.8727248806561079E-2</v>
          </cell>
        </row>
        <row r="268">
          <cell r="FU268">
            <v>3.3116215315761366E-2</v>
          </cell>
        </row>
        <row r="269">
          <cell r="FU269">
            <v>4.0833908116984174E-2</v>
          </cell>
        </row>
        <row r="270">
          <cell r="FU270">
            <v>1.9506805659901261E-2</v>
          </cell>
        </row>
        <row r="272">
          <cell r="FU272">
            <v>4.3805407036225485E-2</v>
          </cell>
        </row>
        <row r="273">
          <cell r="FU273">
            <v>4.5917478606457118E-2</v>
          </cell>
        </row>
        <row r="274">
          <cell r="FU274">
            <v>5.1470466745978882E-2</v>
          </cell>
        </row>
        <row r="275">
          <cell r="FU275">
            <v>-4.0226265668776739E-2</v>
          </cell>
        </row>
        <row r="276">
          <cell r="FU276">
            <v>3.7029342192251846E-2</v>
          </cell>
        </row>
        <row r="277">
          <cell r="FU277">
            <v>3.0245425480097676E-2</v>
          </cell>
        </row>
        <row r="305">
          <cell r="FU305">
            <v>7.2127883552979277E-3</v>
          </cell>
        </row>
        <row r="306">
          <cell r="FU306">
            <v>4.5487461878648272E-3</v>
          </cell>
        </row>
        <row r="307">
          <cell r="FU307">
            <v>-7.5905721225456579E-3</v>
          </cell>
        </row>
        <row r="308">
          <cell r="FU308">
            <v>-5.1638107053165738E-3</v>
          </cell>
        </row>
        <row r="309">
          <cell r="FU309">
            <v>-1.2886094030169937E-2</v>
          </cell>
        </row>
        <row r="310">
          <cell r="FU310">
            <v>9.1767261603383776E-3</v>
          </cell>
        </row>
        <row r="312">
          <cell r="FU312">
            <v>2.4211490693314186E-2</v>
          </cell>
        </row>
        <row r="313">
          <cell r="FU313">
            <v>9.2520670447380216E-3</v>
          </cell>
        </row>
        <row r="314">
          <cell r="FU314">
            <v>3.1735593873535084E-2</v>
          </cell>
        </row>
        <row r="316">
          <cell r="FU316">
            <v>8.8297249425042246E-3</v>
          </cell>
        </row>
        <row r="317">
          <cell r="FU317">
            <v>-1.6260407010881384E-2</v>
          </cell>
        </row>
        <row r="318">
          <cell r="FU318">
            <v>9.0757254711524293E-3</v>
          </cell>
        </row>
        <row r="319">
          <cell r="FU319">
            <v>3.0431554439340314E-2</v>
          </cell>
        </row>
        <row r="320">
          <cell r="FU320">
            <v>-2.9302049081132542E-2</v>
          </cell>
        </row>
        <row r="322">
          <cell r="FU322">
            <v>1.1321844802892889E-2</v>
          </cell>
        </row>
        <row r="323">
          <cell r="FU323">
            <v>3.4609100125344572E-3</v>
          </cell>
        </row>
        <row r="324">
          <cell r="FU324">
            <v>1.5477682488456601E-2</v>
          </cell>
        </row>
        <row r="325">
          <cell r="FU325">
            <v>-0.1867543381993283</v>
          </cell>
        </row>
        <row r="326">
          <cell r="FU326">
            <v>3.7434055853603043E-2</v>
          </cell>
        </row>
        <row r="327">
          <cell r="FU327">
            <v>6.9264613736037539E-3</v>
          </cell>
        </row>
      </sheetData>
      <sheetData sheetId="1">
        <row r="5">
          <cell r="FU5">
            <v>203.33564227000002</v>
          </cell>
        </row>
        <row r="6">
          <cell r="FU6">
            <v>114.77306666000003</v>
          </cell>
        </row>
        <row r="7">
          <cell r="FU7">
            <v>36.340849509999998</v>
          </cell>
        </row>
        <row r="8">
          <cell r="FU8">
            <v>9.0425815000000007</v>
          </cell>
        </row>
        <row r="9">
          <cell r="FU9">
            <v>21.738178059999999</v>
          </cell>
        </row>
        <row r="10">
          <cell r="FU10">
            <v>5.3698101399999993</v>
          </cell>
        </row>
        <row r="12">
          <cell r="FU12">
            <v>48.337874020000001</v>
          </cell>
        </row>
        <row r="13">
          <cell r="FU13">
            <v>11.02410225</v>
          </cell>
        </row>
        <row r="14">
          <cell r="FU14">
            <v>35.629976280000001</v>
          </cell>
        </row>
        <row r="16">
          <cell r="FU16">
            <v>4.9943493699999992</v>
          </cell>
        </row>
        <row r="17">
          <cell r="FU17">
            <v>13.335127789999998</v>
          </cell>
        </row>
        <row r="18">
          <cell r="FU18">
            <v>9.4555081199999993</v>
          </cell>
        </row>
        <row r="19">
          <cell r="FU19">
            <v>6.42753263</v>
          </cell>
        </row>
        <row r="20">
          <cell r="FU20">
            <v>3.0279754900000002</v>
          </cell>
        </row>
        <row r="22">
          <cell r="FU22">
            <v>88.562575609999996</v>
          </cell>
        </row>
        <row r="23">
          <cell r="FU23">
            <v>66.837054129999999</v>
          </cell>
        </row>
        <row r="24">
          <cell r="FU24">
            <v>64.638308630000012</v>
          </cell>
        </row>
        <row r="25">
          <cell r="FU25">
            <v>2.1987454999999998</v>
          </cell>
        </row>
        <row r="26">
          <cell r="FU26">
            <v>21.725521480000001</v>
          </cell>
        </row>
        <row r="27">
          <cell r="FU27">
            <v>193.88013415000003</v>
          </cell>
        </row>
        <row r="55">
          <cell r="FU55">
            <v>-2.7492888592488551E-2</v>
          </cell>
        </row>
        <row r="56">
          <cell r="FU56">
            <v>-4.0273005184015442E-2</v>
          </cell>
        </row>
        <row r="57">
          <cell r="FU57">
            <v>-5.6566763924052244E-2</v>
          </cell>
        </row>
        <row r="58">
          <cell r="FU58">
            <v>-9.1254713864525994E-2</v>
          </cell>
        </row>
        <row r="59">
          <cell r="FU59">
            <v>-4.2755204355815812E-2</v>
          </cell>
        </row>
        <row r="60">
          <cell r="FU60">
            <v>-5.2371700228580176E-2</v>
          </cell>
        </row>
        <row r="62">
          <cell r="FU62">
            <v>-2.1328049243654945E-2</v>
          </cell>
        </row>
        <row r="63">
          <cell r="FU63">
            <v>3.762578419307272E-2</v>
          </cell>
        </row>
        <row r="64">
          <cell r="FU64">
            <v>-4.011446748471359E-2</v>
          </cell>
        </row>
        <row r="66">
          <cell r="FU66">
            <v>2.1624470888625513E-2</v>
          </cell>
        </row>
        <row r="67">
          <cell r="FU67">
            <v>-8.1115278789719469E-2</v>
          </cell>
        </row>
        <row r="68">
          <cell r="FU68">
            <v>-2.1120145764283449E-2</v>
          </cell>
        </row>
        <row r="69">
          <cell r="FU69">
            <v>8.6323346398091694E-3</v>
          </cell>
        </row>
        <row r="70">
          <cell r="FU70">
            <v>-7.8801499976416056E-2</v>
          </cell>
        </row>
        <row r="72">
          <cell r="FU72">
            <v>-1.0415168845986478E-2</v>
          </cell>
        </row>
        <row r="73">
          <cell r="FU73">
            <v>-1.8038369026946888E-2</v>
          </cell>
        </row>
        <row r="74">
          <cell r="FU74">
            <v>-9.8809620081758975E-3</v>
          </cell>
        </row>
        <row r="75">
          <cell r="FU75">
            <v>-0.20949995081003403</v>
          </cell>
        </row>
        <row r="76">
          <cell r="FU76">
            <v>1.3797411449230523E-2</v>
          </cell>
        </row>
        <row r="77">
          <cell r="FU77">
            <v>-2.7801565030649233E-2</v>
          </cell>
        </row>
        <row r="80">
          <cell r="FU80">
            <v>-1.4587611524542576E-2</v>
          </cell>
        </row>
        <row r="81">
          <cell r="FU81">
            <v>-2.4719838181851972E-2</v>
          </cell>
        </row>
        <row r="82">
          <cell r="FU82">
            <v>-5.242755365638152E-2</v>
          </cell>
        </row>
        <row r="83">
          <cell r="FU83">
            <v>-8.0080449650578145E-2</v>
          </cell>
        </row>
        <row r="84">
          <cell r="FU84">
            <v>-4.0752018339126117E-2</v>
          </cell>
        </row>
        <row r="85">
          <cell r="FU85">
            <v>-5.0021929194218551E-2</v>
          </cell>
        </row>
        <row r="87">
          <cell r="FU87">
            <v>5.4565034441449445E-3</v>
          </cell>
        </row>
        <row r="88">
          <cell r="FU88">
            <v>2.6540038982233893E-2</v>
          </cell>
        </row>
        <row r="89">
          <cell r="FU89">
            <v>-5.4961483808346756E-4</v>
          </cell>
        </row>
        <row r="91">
          <cell r="FU91">
            <v>3.3217601993597912E-2</v>
          </cell>
        </row>
        <row r="92">
          <cell r="FU92">
            <v>-8.2851575441024727E-2</v>
          </cell>
        </row>
        <row r="93">
          <cell r="FU93">
            <v>1.4292879901959266E-2</v>
          </cell>
        </row>
        <row r="94">
          <cell r="FU94">
            <v>5.1823486328894219E-2</v>
          </cell>
        </row>
        <row r="95">
          <cell r="FU95">
            <v>-5.7033058931974967E-2</v>
          </cell>
        </row>
        <row r="97">
          <cell r="FU97">
            <v>-1.10985468384317E-3</v>
          </cell>
        </row>
        <row r="98">
          <cell r="FU98">
            <v>-6.2551043752592239E-3</v>
          </cell>
        </row>
        <row r="99">
          <cell r="FU99">
            <v>2.4493580592950259E-3</v>
          </cell>
        </row>
        <row r="100">
          <cell r="FU100">
            <v>-0.20826084603606287</v>
          </cell>
        </row>
        <row r="101">
          <cell r="FU101">
            <v>1.532323687633097E-2</v>
          </cell>
        </row>
        <row r="102">
          <cell r="FU102">
            <v>-1.6032528078532837E-2</v>
          </cell>
        </row>
        <row r="130">
          <cell r="FU130">
            <v>2384.6668330400003</v>
          </cell>
        </row>
        <row r="131">
          <cell r="FU131">
            <v>1352.6713231400001</v>
          </cell>
        </row>
        <row r="132">
          <cell r="FU132">
            <v>440.77780562999999</v>
          </cell>
        </row>
        <row r="133">
          <cell r="FU133">
            <v>114.90931907</v>
          </cell>
        </row>
        <row r="134">
          <cell r="FU134">
            <v>263.53217702000001</v>
          </cell>
        </row>
        <row r="135">
          <cell r="FU135">
            <v>60.066022570000001</v>
          </cell>
        </row>
        <row r="137">
          <cell r="FU137">
            <v>555.65641498000002</v>
          </cell>
        </row>
        <row r="138">
          <cell r="FU138">
            <v>120.43852713000001</v>
          </cell>
        </row>
        <row r="139">
          <cell r="FU139">
            <v>417.62978105000002</v>
          </cell>
        </row>
        <row r="141">
          <cell r="FU141">
            <v>58.179912950000009</v>
          </cell>
        </row>
        <row r="142">
          <cell r="FU142">
            <v>154.26901128</v>
          </cell>
        </row>
        <row r="143">
          <cell r="FU143">
            <v>115.38737762000002</v>
          </cell>
        </row>
        <row r="144">
          <cell r="FU144">
            <v>77.32563648</v>
          </cell>
        </row>
        <row r="145">
          <cell r="FU145">
            <v>38.061741140000002</v>
          </cell>
        </row>
        <row r="147">
          <cell r="FU147">
            <v>1031.9955098999999</v>
          </cell>
        </row>
        <row r="148">
          <cell r="FU148">
            <v>785.76047690999997</v>
          </cell>
        </row>
        <row r="149">
          <cell r="FU149">
            <v>753.17675772999996</v>
          </cell>
        </row>
        <row r="150">
          <cell r="FU150">
            <v>32.583719179999996</v>
          </cell>
        </row>
        <row r="151">
          <cell r="FU151">
            <v>246.23503298999995</v>
          </cell>
        </row>
        <row r="152">
          <cell r="FU152">
            <v>2269.2794554200004</v>
          </cell>
        </row>
        <row r="155">
          <cell r="FU155">
            <v>-2.6845854095780552E-3</v>
          </cell>
        </row>
        <row r="156">
          <cell r="FU156">
            <v>-2.0670975398363489E-2</v>
          </cell>
        </row>
        <row r="157">
          <cell r="FU157">
            <v>-1.2154517300487777E-3</v>
          </cell>
        </row>
        <row r="158">
          <cell r="FU158">
            <v>-3.3264851434885112E-2</v>
          </cell>
        </row>
        <row r="159">
          <cell r="FU159">
            <v>1.1351277311387964E-2</v>
          </cell>
        </row>
        <row r="160">
          <cell r="FU160">
            <v>6.1640520432264534E-3</v>
          </cell>
        </row>
        <row r="162">
          <cell r="FU162">
            <v>-2.7109723709157763E-2</v>
          </cell>
        </row>
        <row r="163">
          <cell r="FU163">
            <v>1.1530364384348957E-4</v>
          </cell>
        </row>
        <row r="164">
          <cell r="FU164">
            <v>-3.7227391640518248E-2</v>
          </cell>
        </row>
        <row r="166">
          <cell r="FU166">
            <v>-1.5664642918588489E-2</v>
          </cell>
        </row>
        <row r="167">
          <cell r="FU167">
            <v>-6.2256589709772103E-2</v>
          </cell>
        </row>
        <row r="168">
          <cell r="FU168">
            <v>-8.9699083947123448E-3</v>
          </cell>
        </row>
        <row r="169">
          <cell r="FU169">
            <v>1.4503446504272155E-2</v>
          </cell>
        </row>
        <row r="170">
          <cell r="FU170">
            <v>-5.3463146948499629E-2</v>
          </cell>
        </row>
        <row r="172">
          <cell r="FU172">
            <v>2.1915977478988546E-2</v>
          </cell>
        </row>
        <row r="173">
          <cell r="FU173">
            <v>3.0315251423122191E-2</v>
          </cell>
        </row>
        <row r="174">
          <cell r="FU174">
            <v>3.0299414721191242E-2</v>
          </cell>
        </row>
        <row r="175">
          <cell r="FU175">
            <v>3.0681454515049777E-2</v>
          </cell>
        </row>
        <row r="176">
          <cell r="FU176">
            <v>-3.994399764003731E-3</v>
          </cell>
        </row>
        <row r="177">
          <cell r="FU177">
            <v>-2.3628612401634941E-3</v>
          </cell>
        </row>
        <row r="180">
          <cell r="FU180">
            <v>-9.1304596642484137E-3</v>
          </cell>
        </row>
        <row r="181">
          <cell r="FU181">
            <v>-2.7704766792801094E-2</v>
          </cell>
        </row>
        <row r="182">
          <cell r="FU182">
            <v>-8.2883398200358505E-3</v>
          </cell>
        </row>
        <row r="183">
          <cell r="FU183">
            <v>-3.9492624245592522E-2</v>
          </cell>
        </row>
        <row r="184">
          <cell r="FU184">
            <v>3.5098845688146252E-3</v>
          </cell>
        </row>
        <row r="185">
          <cell r="FU185">
            <v>3.8190766621792882E-4</v>
          </cell>
        </row>
        <row r="187">
          <cell r="FU187">
            <v>-3.39470661873158E-2</v>
          </cell>
        </row>
        <row r="188">
          <cell r="FU188">
            <v>-6.5553382845453534E-3</v>
          </cell>
        </row>
        <row r="189">
          <cell r="FU189">
            <v>-4.4191552966189374E-2</v>
          </cell>
        </row>
        <row r="191">
          <cell r="FU191">
            <v>-2.5115032288200112E-2</v>
          </cell>
        </row>
        <row r="192">
          <cell r="FU192">
            <v>-6.8571116121917575E-2</v>
          </cell>
        </row>
        <row r="193">
          <cell r="FU193">
            <v>-1.7105596373764964E-2</v>
          </cell>
        </row>
        <row r="194">
          <cell r="FU194">
            <v>5.2596953629033827E-3</v>
          </cell>
        </row>
        <row r="195">
          <cell r="FU195">
            <v>-5.9411492594638515E-2</v>
          </cell>
        </row>
        <row r="197">
          <cell r="FU197">
            <v>1.6305832023972622E-2</v>
          </cell>
        </row>
        <row r="198">
          <cell r="FU198">
            <v>2.4551997441503381E-2</v>
          </cell>
        </row>
        <row r="199">
          <cell r="FU199">
            <v>2.4429885155490716E-2</v>
          </cell>
        </row>
        <row r="200">
          <cell r="FU200">
            <v>2.7379572493442694E-2</v>
          </cell>
        </row>
        <row r="201">
          <cell r="FU201">
            <v>-9.1091210983217374E-3</v>
          </cell>
        </row>
        <row r="202">
          <cell r="FU202">
            <v>-8.7227931235286382E-3</v>
          </cell>
        </row>
        <row r="205">
          <cell r="FU205">
            <v>-1.6742772353818602E-2</v>
          </cell>
        </row>
        <row r="206">
          <cell r="FU206">
            <v>-3.2221883893086001E-2</v>
          </cell>
        </row>
        <row r="207">
          <cell r="FU207">
            <v>-2.4146338861480876E-2</v>
          </cell>
        </row>
        <row r="208">
          <cell r="FU208">
            <v>-6.8810295570756019E-2</v>
          </cell>
        </row>
        <row r="209">
          <cell r="FU209">
            <v>-7.291730555369802E-3</v>
          </cell>
        </row>
        <row r="210">
          <cell r="FU210">
            <v>-1.2274295332261764E-2</v>
          </cell>
        </row>
        <row r="212">
          <cell r="FU212">
            <v>-3.0799550329269954E-2</v>
          </cell>
        </row>
        <row r="213">
          <cell r="FU213">
            <v>5.4022012926746577E-4</v>
          </cell>
        </row>
        <row r="214">
          <cell r="FU214">
            <v>-4.2226098770566711E-2</v>
          </cell>
        </row>
        <row r="216">
          <cell r="FU216">
            <v>-1.5401645841576439E-2</v>
          </cell>
        </row>
        <row r="217">
          <cell r="FU217">
            <v>-7.728359631351911E-2</v>
          </cell>
        </row>
        <row r="218">
          <cell r="FU218">
            <v>-1.637390078499712E-2</v>
          </cell>
        </row>
        <row r="219">
          <cell r="FU219">
            <v>1.2548244391425989E-2</v>
          </cell>
        </row>
        <row r="220">
          <cell r="FU220">
            <v>-7.1294753549861256E-2</v>
          </cell>
        </row>
        <row r="222">
          <cell r="FU222">
            <v>4.6869509093097061E-3</v>
          </cell>
        </row>
        <row r="223">
          <cell r="FU223">
            <v>1.1905980375884528E-2</v>
          </cell>
        </row>
        <row r="224">
          <cell r="FU224">
            <v>1.3150786387774449E-2</v>
          </cell>
        </row>
        <row r="225">
          <cell r="FU225">
            <v>-1.6663986706864309E-2</v>
          </cell>
        </row>
        <row r="226">
          <cell r="FU226">
            <v>-1.7387111184680282E-2</v>
          </cell>
        </row>
        <row r="227">
          <cell r="FU227">
            <v>-1.6761917920668501E-2</v>
          </cell>
        </row>
        <row r="230">
          <cell r="FU230">
            <v>-2.0703682010077662E-2</v>
          </cell>
        </row>
        <row r="231">
          <cell r="FU231">
            <v>-3.7487933378061777E-2</v>
          </cell>
        </row>
        <row r="232">
          <cell r="FU232">
            <v>-3.0357767124223667E-2</v>
          </cell>
        </row>
        <row r="233">
          <cell r="FU233">
            <v>-7.1649930089035307E-2</v>
          </cell>
        </row>
        <row r="234">
          <cell r="FU234">
            <v>-1.5333104644634776E-2</v>
          </cell>
        </row>
        <row r="235">
          <cell r="FU235">
            <v>-1.5504940899063624E-2</v>
          </cell>
        </row>
        <row r="237">
          <cell r="FU237">
            <v>-3.56303614148199E-2</v>
          </cell>
        </row>
        <row r="238">
          <cell r="FU238">
            <v>-2.6437061564059672E-3</v>
          </cell>
        </row>
        <row r="239">
          <cell r="FU239">
            <v>-4.7656063343893496E-2</v>
          </cell>
        </row>
        <row r="241">
          <cell r="FU241">
            <v>-1.8902960034916871E-2</v>
          </cell>
        </row>
        <row r="242">
          <cell r="FU242">
            <v>-8.256168619644777E-2</v>
          </cell>
        </row>
        <row r="243">
          <cell r="FU243">
            <v>-1.9407009851875157E-2</v>
          </cell>
        </row>
        <row r="244">
          <cell r="FU244">
            <v>1.0020356862411317E-2</v>
          </cell>
        </row>
        <row r="245">
          <cell r="FU245">
            <v>-7.4569088766807345E-2</v>
          </cell>
        </row>
        <row r="247">
          <cell r="FU247">
            <v>2.1356709867734747E-3</v>
          </cell>
        </row>
        <row r="248">
          <cell r="FU248">
            <v>9.4375972301690148E-3</v>
          </cell>
        </row>
        <row r="249">
          <cell r="FU249">
            <v>1.0503193319891357E-2</v>
          </cell>
        </row>
        <row r="250">
          <cell r="FU250">
            <v>-1.5330414679383009E-2</v>
          </cell>
        </row>
        <row r="251">
          <cell r="FU251">
            <v>-2.0588075501307923E-2</v>
          </cell>
        </row>
        <row r="252">
          <cell r="FU252">
            <v>-2.0769650129639161E-2</v>
          </cell>
        </row>
        <row r="255">
          <cell r="FU255">
            <v>4.2317477444175911E-3</v>
          </cell>
        </row>
        <row r="256">
          <cell r="FU256">
            <v>-7.9467264253597625E-3</v>
          </cell>
        </row>
        <row r="257">
          <cell r="FU257">
            <v>1.0193528681849973E-3</v>
          </cell>
        </row>
        <row r="258">
          <cell r="FU258">
            <v>-3.2693068018700311E-2</v>
          </cell>
        </row>
        <row r="259">
          <cell r="FU259">
            <v>2.1679712333713352E-2</v>
          </cell>
        </row>
        <row r="260">
          <cell r="FU260">
            <v>-2.1556251655160064E-2</v>
          </cell>
        </row>
        <row r="262">
          <cell r="FU262">
            <v>-1.0469120000951904E-2</v>
          </cell>
        </row>
        <row r="263">
          <cell r="FU263">
            <v>-1.9383534018461157E-3</v>
          </cell>
        </row>
        <row r="264">
          <cell r="FU264">
            <v>-1.6705957730490328E-2</v>
          </cell>
        </row>
        <row r="266">
          <cell r="FU266">
            <v>-0.15614424831530493</v>
          </cell>
        </row>
        <row r="267">
          <cell r="FU267">
            <v>7.0145327044082162E-3</v>
          </cell>
        </row>
        <row r="268">
          <cell r="FU268">
            <v>3.5008595233007256E-2</v>
          </cell>
        </row>
        <row r="269">
          <cell r="FU269">
            <v>4.3572629911140526E-2</v>
          </cell>
        </row>
        <row r="270">
          <cell r="FU270">
            <v>1.918751388373896E-2</v>
          </cell>
        </row>
        <row r="272">
          <cell r="FU272">
            <v>2.1402767554218105E-2</v>
          </cell>
        </row>
        <row r="273">
          <cell r="FU273">
            <v>2.72056561517795E-2</v>
          </cell>
        </row>
        <row r="274">
          <cell r="FU274">
            <v>3.4565011673227009E-2</v>
          </cell>
        </row>
        <row r="275">
          <cell r="FU275">
            <v>-0.11806369514751824</v>
          </cell>
        </row>
        <row r="276">
          <cell r="FU276">
            <v>3.9234409854398411E-3</v>
          </cell>
        </row>
        <row r="277">
          <cell r="FU277">
            <v>2.7076198099309501E-3</v>
          </cell>
        </row>
        <row r="305">
          <cell r="FU305">
            <v>9.8322785207287655E-3</v>
          </cell>
        </row>
        <row r="306">
          <cell r="FU306">
            <v>9.2536091343178306E-3</v>
          </cell>
        </row>
        <row r="307">
          <cell r="FU307">
            <v>-4.7127112789938641E-3</v>
          </cell>
        </row>
        <row r="308">
          <cell r="FU308">
            <v>-2.2727959507845563E-3</v>
          </cell>
        </row>
        <row r="309">
          <cell r="FU309">
            <v>-5.6793848725950058E-3</v>
          </cell>
        </row>
        <row r="310">
          <cell r="FU310">
            <v>-4.5468702501567648E-3</v>
          </cell>
        </row>
        <row r="312">
          <cell r="FU312">
            <v>2.2721635624104008E-2</v>
          </cell>
        </row>
        <row r="313">
          <cell r="FU313">
            <v>8.5246696399665645E-3</v>
          </cell>
        </row>
        <row r="314">
          <cell r="FU314">
            <v>2.7536136112609855E-2</v>
          </cell>
        </row>
        <row r="316">
          <cell r="FU316">
            <v>3.4289811619571786E-2</v>
          </cell>
        </row>
        <row r="317">
          <cell r="FU317">
            <v>-2.0961228221000217E-2</v>
          </cell>
        </row>
        <row r="318">
          <cell r="FU318">
            <v>3.749523893948159E-2</v>
          </cell>
        </row>
        <row r="319">
          <cell r="FU319">
            <v>6.9047959577521967E-2</v>
          </cell>
        </row>
        <row r="320">
          <cell r="FU320">
            <v>-2.359580831980157E-2</v>
          </cell>
        </row>
        <row r="322">
          <cell r="FU322">
            <v>1.0584814634720274E-2</v>
          </cell>
        </row>
        <row r="323">
          <cell r="FU323">
            <v>6.2633725548577601E-4</v>
          </cell>
        </row>
        <row r="324">
          <cell r="FU324">
            <v>1.0172368387620478E-2</v>
          </cell>
        </row>
        <row r="325">
          <cell r="FU325">
            <v>-0.21683525678615556</v>
          </cell>
        </row>
        <row r="326">
          <cell r="FU326">
            <v>4.3033929334492127E-2</v>
          </cell>
        </row>
        <row r="327">
          <cell r="FU327">
            <v>8.4455679456707511E-3</v>
          </cell>
        </row>
      </sheetData>
      <sheetData sheetId="2">
        <row r="5">
          <cell r="FU5">
            <v>259.87144846000001</v>
          </cell>
        </row>
        <row r="6">
          <cell r="FU6">
            <v>165.46238287</v>
          </cell>
        </row>
        <row r="7">
          <cell r="FU7">
            <v>52.881331340000003</v>
          </cell>
        </row>
        <row r="8">
          <cell r="FU8">
            <v>12.415384810000001</v>
          </cell>
        </row>
        <row r="9">
          <cell r="FU9">
            <v>30.280077300000002</v>
          </cell>
        </row>
        <row r="10">
          <cell r="FU10">
            <v>9.1420686799999995</v>
          </cell>
        </row>
        <row r="12">
          <cell r="FU12">
            <v>36.586028949999999</v>
          </cell>
        </row>
        <row r="13">
          <cell r="FU13">
            <v>11.396623310000001</v>
          </cell>
        </row>
        <row r="14">
          <cell r="FU14">
            <v>22.24205787</v>
          </cell>
        </row>
        <row r="16">
          <cell r="FU16">
            <v>6.5930600400000001</v>
          </cell>
        </row>
        <row r="17">
          <cell r="FU17">
            <v>14.454862160000001</v>
          </cell>
        </row>
        <row r="18">
          <cell r="FU18">
            <v>51.663808409999994</v>
          </cell>
        </row>
        <row r="19">
          <cell r="FU19">
            <v>33.99911883</v>
          </cell>
        </row>
        <row r="20">
          <cell r="FU20">
            <v>17.664689579999997</v>
          </cell>
        </row>
        <row r="22">
          <cell r="FU22">
            <v>94.409065590000012</v>
          </cell>
        </row>
        <row r="23">
          <cell r="FU23">
            <v>72.272672470000003</v>
          </cell>
        </row>
        <row r="24">
          <cell r="FU24">
            <v>67.725699000000006</v>
          </cell>
        </row>
        <row r="25">
          <cell r="FU25">
            <v>4.5469734700000002</v>
          </cell>
        </row>
        <row r="26">
          <cell r="FU26">
            <v>22.136393120000001</v>
          </cell>
        </row>
        <row r="27">
          <cell r="FU27">
            <v>208.20764005000001</v>
          </cell>
        </row>
        <row r="55">
          <cell r="FU55">
            <v>1.4927924832931483E-2</v>
          </cell>
        </row>
        <row r="56">
          <cell r="FU56">
            <v>-5.8107150459770773E-3</v>
          </cell>
        </row>
        <row r="57">
          <cell r="FU57">
            <v>-1.9955502437113748E-2</v>
          </cell>
        </row>
        <row r="58">
          <cell r="FU58">
            <v>-4.079317006693306E-2</v>
          </cell>
        </row>
        <row r="59">
          <cell r="FU59">
            <v>-1.4731989687427727E-2</v>
          </cell>
        </row>
        <row r="60">
          <cell r="FU60">
            <v>-9.3743859836064036E-3</v>
          </cell>
        </row>
        <row r="62">
          <cell r="FU62">
            <v>5.7678467867160244E-2</v>
          </cell>
        </row>
        <row r="63">
          <cell r="FU63">
            <v>9.3129991031836612E-2</v>
          </cell>
        </row>
        <row r="64">
          <cell r="FU64">
            <v>4.3773484100240845E-2</v>
          </cell>
        </row>
        <row r="66">
          <cell r="FU66">
            <v>5.0684685492441428E-3</v>
          </cell>
        </row>
        <row r="67">
          <cell r="FU67">
            <v>-3.5473061503812353E-3</v>
          </cell>
        </row>
        <row r="68">
          <cell r="FU68">
            <v>-3.1617237508244966E-2</v>
          </cell>
        </row>
        <row r="69">
          <cell r="FU69">
            <v>-1.4664566542485158E-2</v>
          </cell>
        </row>
        <row r="70">
          <cell r="FU70">
            <v>-6.2656711833495748E-2</v>
          </cell>
        </row>
        <row r="72">
          <cell r="FU72">
            <v>5.344088836412797E-2</v>
          </cell>
        </row>
        <row r="73">
          <cell r="FU73">
            <v>4.0726110172123242E-2</v>
          </cell>
        </row>
        <row r="74">
          <cell r="FU74">
            <v>4.5823592383025247E-2</v>
          </cell>
        </row>
        <row r="75">
          <cell r="FU75">
            <v>-2.9715224643511062E-2</v>
          </cell>
        </row>
        <row r="76">
          <cell r="FU76">
            <v>9.7205971292916526E-2</v>
          </cell>
        </row>
        <row r="77">
          <cell r="FU77">
            <v>2.7178691155737456E-2</v>
          </cell>
        </row>
        <row r="80">
          <cell r="FU80">
            <v>2.5330624334663376E-2</v>
          </cell>
        </row>
        <row r="81">
          <cell r="FU81">
            <v>5.4740777893091952E-3</v>
          </cell>
        </row>
        <row r="82">
          <cell r="FU82">
            <v>-1.8364962088282977E-2</v>
          </cell>
        </row>
        <row r="83">
          <cell r="FU83">
            <v>-2.6411136908202182E-2</v>
          </cell>
        </row>
        <row r="84">
          <cell r="FU84">
            <v>-2.0856759154050497E-2</v>
          </cell>
        </row>
        <row r="85">
          <cell r="FU85">
            <v>1.5402893515279459E-3</v>
          </cell>
        </row>
        <row r="87">
          <cell r="FU87">
            <v>7.9274195205152553E-2</v>
          </cell>
        </row>
        <row r="88">
          <cell r="FU88">
            <v>7.8737757464660163E-2</v>
          </cell>
        </row>
        <row r="89">
          <cell r="FU89">
            <v>8.7350230478194568E-2</v>
          </cell>
        </row>
        <row r="91">
          <cell r="FU91">
            <v>1.6256845277928811E-2</v>
          </cell>
        </row>
        <row r="92">
          <cell r="FU92">
            <v>-2.7863226777539163E-3</v>
          </cell>
        </row>
        <row r="93">
          <cell r="FU93">
            <v>-1.2499735640180476E-2</v>
          </cell>
        </row>
        <row r="94">
          <cell r="FU94">
            <v>4.7044622948908543E-3</v>
          </cell>
        </row>
        <row r="95">
          <cell r="FU95">
            <v>-4.3139094484012652E-2</v>
          </cell>
        </row>
        <row r="97">
          <cell r="FU97">
            <v>6.2073276643041186E-2</v>
          </cell>
        </row>
        <row r="98">
          <cell r="FU98">
            <v>5.1132872528732998E-2</v>
          </cell>
        </row>
        <row r="99">
          <cell r="FU99">
            <v>5.7181395608538299E-2</v>
          </cell>
        </row>
        <row r="100">
          <cell r="FU100">
            <v>-3.2169723548475027E-2</v>
          </cell>
        </row>
        <row r="101">
          <cell r="FU101">
            <v>9.9830480515702424E-2</v>
          </cell>
        </row>
        <row r="102">
          <cell r="FU102">
            <v>3.5237546471177605E-2</v>
          </cell>
        </row>
        <row r="130">
          <cell r="FU130">
            <v>2987.9149073799999</v>
          </cell>
        </row>
        <row r="131">
          <cell r="FU131">
            <v>1919.6363104600005</v>
          </cell>
        </row>
        <row r="132">
          <cell r="FU132">
            <v>634.22461715999987</v>
          </cell>
        </row>
        <row r="133">
          <cell r="FU133">
            <v>157.27679696999999</v>
          </cell>
        </row>
        <row r="134">
          <cell r="FU134">
            <v>364.59768922000001</v>
          </cell>
        </row>
        <row r="135">
          <cell r="FU135">
            <v>100.13918975999999</v>
          </cell>
        </row>
        <row r="137">
          <cell r="FU137">
            <v>402.29867375000009</v>
          </cell>
        </row>
        <row r="138">
          <cell r="FU138">
            <v>118.97910390999999</v>
          </cell>
        </row>
        <row r="139">
          <cell r="FU139">
            <v>252.12056817000001</v>
          </cell>
        </row>
        <row r="141">
          <cell r="FU141">
            <v>78.354384580000001</v>
          </cell>
        </row>
        <row r="142">
          <cell r="FU142">
            <v>161.63300554</v>
          </cell>
        </row>
        <row r="143">
          <cell r="FU143">
            <v>605.44032843000002</v>
          </cell>
        </row>
        <row r="144">
          <cell r="FU144">
            <v>387.63404219</v>
          </cell>
        </row>
        <row r="145">
          <cell r="FU145">
            <v>217.80628623999999</v>
          </cell>
        </row>
        <row r="147">
          <cell r="FU147">
            <v>1068.2785969199999</v>
          </cell>
        </row>
        <row r="148">
          <cell r="FU148">
            <v>825.39735782000002</v>
          </cell>
        </row>
        <row r="149">
          <cell r="FU149">
            <v>767.58282149000001</v>
          </cell>
        </row>
        <row r="150">
          <cell r="FU150">
            <v>57.814536329999996</v>
          </cell>
        </row>
        <row r="151">
          <cell r="FU151">
            <v>242.88123910000002</v>
          </cell>
        </row>
        <row r="152">
          <cell r="FU152">
            <v>2382.4745789500003</v>
          </cell>
        </row>
        <row r="155">
          <cell r="FU155">
            <v>3.8825756701586833E-2</v>
          </cell>
        </row>
        <row r="156">
          <cell r="FU156">
            <v>1.9611384236321694E-2</v>
          </cell>
        </row>
        <row r="157">
          <cell r="FU157">
            <v>4.3251173579198721E-2</v>
          </cell>
        </row>
        <row r="158">
          <cell r="FU158">
            <v>1.9690531083322638E-2</v>
          </cell>
        </row>
        <row r="159">
          <cell r="FU159">
            <v>5.039318918386404E-2</v>
          </cell>
        </row>
        <row r="160">
          <cell r="FU160">
            <v>5.6403559400305614E-2</v>
          </cell>
        </row>
        <row r="162">
          <cell r="FU162">
            <v>4.3581738017016702E-2</v>
          </cell>
        </row>
        <row r="163">
          <cell r="FU163">
            <v>6.3513167096178602E-2</v>
          </cell>
        </row>
        <row r="164">
          <cell r="FU164">
            <v>2.953201881732137E-2</v>
          </cell>
        </row>
        <row r="166">
          <cell r="FU166">
            <v>4.6819080917924749E-2</v>
          </cell>
        </row>
        <row r="167">
          <cell r="FU167">
            <v>-3.5415245037960785E-3</v>
          </cell>
        </row>
        <row r="168">
          <cell r="FU168">
            <v>-1.8918186633867795E-2</v>
          </cell>
        </row>
        <row r="169">
          <cell r="FU169">
            <v>-1.9366321733244041E-2</v>
          </cell>
        </row>
        <row r="170">
          <cell r="FU170">
            <v>-1.8119618016342987E-2</v>
          </cell>
        </row>
        <row r="172">
          <cell r="FU172">
            <v>7.5236535733784082E-2</v>
          </cell>
        </row>
        <row r="173">
          <cell r="FU173">
            <v>7.4941299936827077E-2</v>
          </cell>
        </row>
        <row r="174">
          <cell r="FU174">
            <v>7.435463552996624E-2</v>
          </cell>
        </row>
        <row r="175">
          <cell r="FU175">
            <v>8.2791397869966366E-2</v>
          </cell>
        </row>
        <row r="176">
          <cell r="FU176">
            <v>7.624106577375378E-2</v>
          </cell>
        </row>
        <row r="177">
          <cell r="FU177">
            <v>5.4599392195239238E-2</v>
          </cell>
        </row>
        <row r="180">
          <cell r="FU180">
            <v>3.2846331437482501E-2</v>
          </cell>
        </row>
        <row r="181">
          <cell r="FU181">
            <v>1.3861084549835034E-2</v>
          </cell>
        </row>
        <row r="182">
          <cell r="FU182">
            <v>4.0763956673488089E-2</v>
          </cell>
        </row>
        <row r="183">
          <cell r="FU183">
            <v>1.339776803174475E-2</v>
          </cell>
        </row>
        <row r="184">
          <cell r="FU184">
            <v>5.050448679841546E-2</v>
          </cell>
        </row>
        <row r="185">
          <cell r="FU185">
            <v>5.0787557355268742E-2</v>
          </cell>
        </row>
        <row r="187">
          <cell r="FU187">
            <v>3.6642288741722151E-2</v>
          </cell>
        </row>
        <row r="188">
          <cell r="FU188">
            <v>5.6748891851925443E-2</v>
          </cell>
        </row>
        <row r="189">
          <cell r="FU189">
            <v>2.1983413127105722E-2</v>
          </cell>
        </row>
        <row r="191">
          <cell r="FU191">
            <v>3.6740065891767371E-2</v>
          </cell>
        </row>
        <row r="192">
          <cell r="FU192">
            <v>-1.0105949786379798E-2</v>
          </cell>
        </row>
        <row r="193">
          <cell r="FU193">
            <v>-2.621156217058096E-2</v>
          </cell>
        </row>
        <row r="194">
          <cell r="FU194">
            <v>-2.6811764381289405E-2</v>
          </cell>
        </row>
        <row r="195">
          <cell r="FU195">
            <v>-2.5140943638877755E-2</v>
          </cell>
        </row>
        <row r="197">
          <cell r="FU197">
            <v>6.8869071311913999E-2</v>
          </cell>
        </row>
        <row r="198">
          <cell r="FU198">
            <v>6.8444418955736497E-2</v>
          </cell>
        </row>
        <row r="199">
          <cell r="FU199">
            <v>6.7880872525666547E-2</v>
          </cell>
        </row>
        <row r="200">
          <cell r="FU200">
            <v>7.5974349610973047E-2</v>
          </cell>
        </row>
        <row r="201">
          <cell r="FU201">
            <v>7.0314667403787112E-2</v>
          </cell>
        </row>
        <row r="202">
          <cell r="FU202">
            <v>4.8997917086697873E-2</v>
          </cell>
        </row>
        <row r="205">
          <cell r="FU205">
            <v>2.4671878609275666E-2</v>
          </cell>
        </row>
        <row r="206">
          <cell r="FU206">
            <v>6.0628087448257872E-3</v>
          </cell>
        </row>
        <row r="207">
          <cell r="FU207">
            <v>1.9491122667783412E-2</v>
          </cell>
        </row>
        <row r="208">
          <cell r="FU208">
            <v>-2.4059861061052956E-2</v>
          </cell>
        </row>
        <row r="209">
          <cell r="FU209">
            <v>3.6376921874878398E-2</v>
          </cell>
        </row>
        <row r="210">
          <cell r="FU210">
            <v>2.7514450417360781E-2</v>
          </cell>
        </row>
        <row r="212">
          <cell r="FU212">
            <v>3.8522032137747741E-2</v>
          </cell>
        </row>
        <row r="213">
          <cell r="FU213">
            <v>6.2812030312796141E-2</v>
          </cell>
        </row>
        <row r="214">
          <cell r="FU214">
            <v>2.3526290694837471E-2</v>
          </cell>
        </row>
        <row r="216">
          <cell r="FU216">
            <v>3.5115171912740273E-2</v>
          </cell>
        </row>
        <row r="217">
          <cell r="FU217">
            <v>-1.1470357279512622E-2</v>
          </cell>
        </row>
        <row r="218">
          <cell r="FU218">
            <v>-2.9087768055020002E-2</v>
          </cell>
        </row>
        <row r="219">
          <cell r="FU219">
            <v>-2.5831859402820179E-2</v>
          </cell>
        </row>
        <row r="220">
          <cell r="FU220">
            <v>-3.4983186431527091E-2</v>
          </cell>
        </row>
        <row r="222">
          <cell r="FU222">
            <v>6.0574934459487917E-2</v>
          </cell>
        </row>
        <row r="223">
          <cell r="FU223">
            <v>5.8461724093455514E-2</v>
          </cell>
        </row>
        <row r="224">
          <cell r="FU224">
            <v>5.6571642999488692E-2</v>
          </cell>
        </row>
        <row r="225">
          <cell r="FU225">
            <v>8.4056449502062813E-2</v>
          </cell>
        </row>
        <row r="226">
          <cell r="FU226">
            <v>6.7669312570797002E-2</v>
          </cell>
        </row>
        <row r="227">
          <cell r="FU227">
            <v>3.9293784686760702E-2</v>
          </cell>
        </row>
        <row r="230">
          <cell r="FU230">
            <v>2.2071201830335951E-2</v>
          </cell>
        </row>
        <row r="231">
          <cell r="FU231">
            <v>3.8236043198431879E-3</v>
          </cell>
        </row>
        <row r="232">
          <cell r="FU232">
            <v>2.2359491336567228E-2</v>
          </cell>
        </row>
        <row r="233">
          <cell r="FU233">
            <v>-2.7502940868404435E-2</v>
          </cell>
        </row>
        <row r="234">
          <cell r="FU234">
            <v>4.4268446595733701E-2</v>
          </cell>
        </row>
        <row r="235">
          <cell r="FU235">
            <v>2.3941014563338969E-2</v>
          </cell>
        </row>
        <row r="237">
          <cell r="FU237">
            <v>3.367400008740562E-2</v>
          </cell>
        </row>
        <row r="238">
          <cell r="FU238">
            <v>6.0057784190790775E-2</v>
          </cell>
        </row>
        <row r="239">
          <cell r="FU239">
            <v>1.7451139639210078E-2</v>
          </cell>
        </row>
        <row r="241">
          <cell r="FU241">
            <v>2.8974647453651414E-2</v>
          </cell>
        </row>
        <row r="242">
          <cell r="FU242">
            <v>-1.7136557602188462E-2</v>
          </cell>
        </row>
        <row r="243">
          <cell r="FU243">
            <v>-3.3108860743899737E-2</v>
          </cell>
        </row>
        <row r="244">
          <cell r="FU244">
            <v>-2.9674496466064237E-2</v>
          </cell>
        </row>
        <row r="245">
          <cell r="FU245">
            <v>-3.91994994766236E-2</v>
          </cell>
        </row>
        <row r="247">
          <cell r="FU247">
            <v>5.6576843618177719E-2</v>
          </cell>
        </row>
        <row r="248">
          <cell r="FU248">
            <v>5.4634386548568781E-2</v>
          </cell>
        </row>
        <row r="249">
          <cell r="FU249">
            <v>5.3112810499925667E-2</v>
          </cell>
        </row>
        <row r="250">
          <cell r="FU250">
            <v>7.4812331111606678E-2</v>
          </cell>
        </row>
        <row r="251">
          <cell r="FU251">
            <v>6.3212147104493521E-2</v>
          </cell>
        </row>
        <row r="252">
          <cell r="FU252">
            <v>3.6948677165712374E-2</v>
          </cell>
        </row>
        <row r="255">
          <cell r="FU255">
            <v>5.366062732040433E-2</v>
          </cell>
        </row>
        <row r="256">
          <cell r="FU256">
            <v>4.6466791295485921E-2</v>
          </cell>
        </row>
        <row r="257">
          <cell r="FU257">
            <v>6.4614569692341028E-2</v>
          </cell>
        </row>
        <row r="258">
          <cell r="FU258">
            <v>3.6534320587005897E-2</v>
          </cell>
        </row>
        <row r="259">
          <cell r="FU259">
            <v>8.1195816953228528E-2</v>
          </cell>
        </row>
        <row r="260">
          <cell r="FU260">
            <v>4.4712643494779547E-2</v>
          </cell>
        </row>
        <row r="262">
          <cell r="FU262">
            <v>6.0867734486719449E-2</v>
          </cell>
        </row>
        <row r="263">
          <cell r="FU263">
            <v>6.5801886215814509E-2</v>
          </cell>
        </row>
        <row r="264">
          <cell r="FU264">
            <v>4.6605083766165123E-2</v>
          </cell>
        </row>
        <row r="266">
          <cell r="FU266">
            <v>-8.151288284485636E-2</v>
          </cell>
        </row>
        <row r="267">
          <cell r="FU267">
            <v>5.1753216075694164E-2</v>
          </cell>
        </row>
        <row r="268">
          <cell r="FU268">
            <v>3.2761086924389282E-2</v>
          </cell>
        </row>
        <row r="269">
          <cell r="FU269">
            <v>4.0309711507895862E-2</v>
          </cell>
        </row>
        <row r="270">
          <cell r="FU270">
            <v>1.9564637305823585E-2</v>
          </cell>
        </row>
        <row r="272">
          <cell r="FU272">
            <v>6.7585727730797407E-2</v>
          </cell>
        </row>
        <row r="273">
          <cell r="FU273">
            <v>6.5166203241036058E-2</v>
          </cell>
        </row>
        <row r="274">
          <cell r="FU274">
            <v>6.9330792245968054E-2</v>
          </cell>
        </row>
        <row r="275">
          <cell r="FU275">
            <v>1.2478743140525328E-2</v>
          </cell>
        </row>
        <row r="276">
          <cell r="FU276">
            <v>7.5905283003969481E-2</v>
          </cell>
        </row>
        <row r="277">
          <cell r="FU277">
            <v>5.9524507506473201E-2</v>
          </cell>
        </row>
        <row r="305">
          <cell r="FU305">
            <v>5.1618898906256039E-3</v>
          </cell>
        </row>
        <row r="306">
          <cell r="FU306">
            <v>1.2902784586619198E-3</v>
          </cell>
        </row>
        <row r="307">
          <cell r="FU307">
            <v>-9.5671064892415281E-3</v>
          </cell>
        </row>
        <row r="308">
          <cell r="FU308">
            <v>-7.2032370079591068E-3</v>
          </cell>
        </row>
        <row r="309">
          <cell r="FU309">
            <v>-1.8073521033551643E-2</v>
          </cell>
        </row>
        <row r="310">
          <cell r="FU310">
            <v>1.7403046808763811E-2</v>
          </cell>
        </row>
        <row r="312">
          <cell r="FU312">
            <v>2.6212159362587251E-2</v>
          </cell>
        </row>
        <row r="313">
          <cell r="FU313">
            <v>9.9723086851730702E-3</v>
          </cell>
        </row>
        <row r="314">
          <cell r="FU314">
            <v>3.8501604832918312E-2</v>
          </cell>
        </row>
        <row r="316">
          <cell r="FU316">
            <v>-9.7941313720574241E-3</v>
          </cell>
        </row>
        <row r="317">
          <cell r="FU317">
            <v>-1.1921253846384761E-2</v>
          </cell>
        </row>
        <row r="318">
          <cell r="FU318">
            <v>3.7689340319921882E-3</v>
          </cell>
        </row>
        <row r="319">
          <cell r="FU319">
            <v>2.299399257101653E-2</v>
          </cell>
        </row>
        <row r="320">
          <cell r="FU320">
            <v>-3.0308200827208753E-2</v>
          </cell>
        </row>
        <row r="322">
          <cell r="FU322">
            <v>1.2016814364446349E-2</v>
          </cell>
        </row>
        <row r="323">
          <cell r="FU323">
            <v>6.1105692053231575E-3</v>
          </cell>
        </row>
        <row r="324">
          <cell r="FU324">
            <v>2.0617200238544076E-2</v>
          </cell>
        </row>
        <row r="325">
          <cell r="FU325">
            <v>-0.17112545066992502</v>
          </cell>
        </row>
        <row r="326">
          <cell r="FU326">
            <v>3.1999017513091754E-2</v>
          </cell>
        </row>
        <row r="327">
          <cell r="FU327">
            <v>5.5104564155299407E-3</v>
          </cell>
        </row>
      </sheetData>
      <sheetData sheetId="3" refreshError="1"/>
      <sheetData sheetId="4">
        <row r="3">
          <cell r="FC3">
            <v>45658</v>
          </cell>
        </row>
      </sheetData>
      <sheetData sheetId="5">
        <row r="3">
          <cell r="FC3">
            <v>45658</v>
          </cell>
        </row>
      </sheetData>
      <sheetData sheetId="6">
        <row r="3">
          <cell r="FC3">
            <v>45658</v>
          </cell>
        </row>
      </sheetData>
      <sheetData sheetId="7">
        <row r="5">
          <cell r="FS5">
            <v>424.86732947121772</v>
          </cell>
        </row>
        <row r="6">
          <cell r="FS6">
            <v>260.38351016309474</v>
          </cell>
        </row>
        <row r="7">
          <cell r="FS7">
            <v>81.381861826574308</v>
          </cell>
        </row>
        <row r="8">
          <cell r="FS8">
            <v>20.014610190315011</v>
          </cell>
        </row>
        <row r="9">
          <cell r="FS9">
            <v>20.014610190315011</v>
          </cell>
        </row>
        <row r="10">
          <cell r="FS10">
            <v>12.106925087085889</v>
          </cell>
        </row>
        <row r="12">
          <cell r="FS12">
            <v>80.728381103998501</v>
          </cell>
        </row>
        <row r="13">
          <cell r="FS13">
            <v>17.95502107189883</v>
          </cell>
        </row>
        <row r="14">
          <cell r="FS14">
            <v>58.865760888700308</v>
          </cell>
        </row>
        <row r="16">
          <cell r="FS16">
            <v>10.42599664032233</v>
          </cell>
        </row>
        <row r="17">
          <cell r="FS17">
            <v>24.298632075963098</v>
          </cell>
        </row>
        <row r="18">
          <cell r="FS18">
            <v>58.241491454578878</v>
          </cell>
        </row>
        <row r="19">
          <cell r="FS19">
            <v>38.532598783134858</v>
          </cell>
        </row>
        <row r="20">
          <cell r="FS20">
            <v>19.708892671444019</v>
          </cell>
        </row>
        <row r="22">
          <cell r="FS22">
            <v>164.48381930812297</v>
          </cell>
        </row>
        <row r="23">
          <cell r="FS23">
            <v>125.81105440647271</v>
          </cell>
        </row>
        <row r="24">
          <cell r="FS24">
            <v>118.8437157313535</v>
          </cell>
        </row>
        <row r="25">
          <cell r="FS25">
            <v>6.9673386751191995</v>
          </cell>
        </row>
        <row r="26">
          <cell r="FS26">
            <v>38.672764901650297</v>
          </cell>
        </row>
        <row r="27">
          <cell r="FS27">
            <v>366.62583801663885</v>
          </cell>
        </row>
        <row r="55">
          <cell r="FS55">
            <v>-3.146827801981833E-2</v>
          </cell>
        </row>
        <row r="56">
          <cell r="FS56">
            <v>-4.1442051382431511E-2</v>
          </cell>
        </row>
        <row r="58">
          <cell r="FS58">
            <v>-8.2229699464856032E-2</v>
          </cell>
        </row>
        <row r="59">
          <cell r="FS59">
            <v>-8.2229699464856032E-2</v>
          </cell>
        </row>
        <row r="60">
          <cell r="FS60">
            <v>-5.0680069678666229E-2</v>
          </cell>
        </row>
        <row r="62">
          <cell r="FS62">
            <v>-5.5076946370596902E-3</v>
          </cell>
        </row>
        <row r="63">
          <cell r="FS63">
            <v>-3.3713834929725905E-2</v>
          </cell>
        </row>
        <row r="64">
          <cell r="FS64">
            <v>3.2092375346599589E-3</v>
          </cell>
        </row>
        <row r="66">
          <cell r="FS66">
            <v>-5.4661561560228722E-2</v>
          </cell>
        </row>
        <row r="67">
          <cell r="FS67">
            <v>-8.6374337569671722E-2</v>
          </cell>
        </row>
        <row r="68">
          <cell r="FS68">
            <v>-4.4430438936761685E-2</v>
          </cell>
        </row>
        <row r="69">
          <cell r="FS69">
            <v>-2.231584968342204E-2</v>
          </cell>
        </row>
        <row r="70">
          <cell r="FS70">
            <v>-8.4898789948481879E-2</v>
          </cell>
        </row>
        <row r="72">
          <cell r="FS72">
            <v>-1.5248000159807207E-2</v>
          </cell>
        </row>
        <row r="73">
          <cell r="FS73">
            <v>-1.1323270266540564E-2</v>
          </cell>
        </row>
        <row r="74">
          <cell r="FS74">
            <v>-1.4464598598056044E-2</v>
          </cell>
        </row>
        <row r="75">
          <cell r="FS75">
            <v>4.5520510977195894E-2</v>
          </cell>
        </row>
        <row r="76">
          <cell r="FS76">
            <v>-2.7803188512177335E-2</v>
          </cell>
        </row>
        <row r="77">
          <cell r="FS77">
            <v>-2.9376694382550861E-2</v>
          </cell>
        </row>
        <row r="80">
          <cell r="FS80">
            <v>3.4795945607781764E-3</v>
          </cell>
        </row>
        <row r="81">
          <cell r="FS81">
            <v>-1.374031541252696E-2</v>
          </cell>
        </row>
        <row r="82">
          <cell r="FS82">
            <v>6.5225126902723751E-4</v>
          </cell>
        </row>
        <row r="83">
          <cell r="FS83">
            <v>-2.5668962100905968E-2</v>
          </cell>
        </row>
        <row r="84">
          <cell r="FS84">
            <v>5.560162891308007E-3</v>
          </cell>
        </row>
        <row r="85">
          <cell r="FS85">
            <v>2.5139689097983364E-2</v>
          </cell>
        </row>
        <row r="87">
          <cell r="FS87">
            <v>-4.2826502585190385E-3</v>
          </cell>
        </row>
        <row r="88">
          <cell r="FS88">
            <v>2.4790380173205229E-2</v>
          </cell>
        </row>
        <row r="89">
          <cell r="FS89">
            <v>-1.9008000717811724E-2</v>
          </cell>
        </row>
        <row r="91">
          <cell r="FS91">
            <v>6.1458234843332349E-3</v>
          </cell>
        </row>
        <row r="92">
          <cell r="FS92">
            <v>-2.9555345234130614E-2</v>
          </cell>
        </row>
        <row r="93">
          <cell r="FS93">
            <v>-4.3873909785478671E-2</v>
          </cell>
        </row>
        <row r="94">
          <cell r="FS94">
            <v>-2.3671920257611223E-2</v>
          </cell>
        </row>
        <row r="95">
          <cell r="FS95">
            <v>-8.0448561902909388E-2</v>
          </cell>
        </row>
        <row r="97">
          <cell r="FS97">
            <v>3.1170239179038051E-2</v>
          </cell>
        </row>
        <row r="98">
          <cell r="FS98">
            <v>3.7404469257814155E-2</v>
          </cell>
        </row>
        <row r="99">
          <cell r="FS99">
            <v>3.3351981932791874E-2</v>
          </cell>
        </row>
        <row r="100">
          <cell r="FS100">
            <v>0.10879569195785188</v>
          </cell>
        </row>
        <row r="101">
          <cell r="FS101">
            <v>1.0950786974253113E-2</v>
          </cell>
        </row>
        <row r="102">
          <cell r="FS102">
            <v>1.1054438329286986E-2</v>
          </cell>
        </row>
        <row r="130">
          <cell r="FS130">
            <v>5348.230940711268</v>
          </cell>
        </row>
        <row r="131">
          <cell r="FS131">
            <v>3260.902030558751</v>
          </cell>
        </row>
        <row r="132">
          <cell r="FS132">
            <v>1075.5334531765118</v>
          </cell>
        </row>
        <row r="133">
          <cell r="FS133">
            <v>272.16718762105654</v>
          </cell>
        </row>
        <row r="134">
          <cell r="FS134">
            <v>272.16718762105654</v>
          </cell>
        </row>
        <row r="135">
          <cell r="FS135">
            <v>159.10195278398237</v>
          </cell>
        </row>
        <row r="137">
          <cell r="FS137">
            <v>953.15904526803331</v>
          </cell>
        </row>
        <row r="138">
          <cell r="FS138">
            <v>236.28453003334641</v>
          </cell>
        </row>
        <row r="139">
          <cell r="FS139">
            <v>668.50025533575206</v>
          </cell>
        </row>
        <row r="141">
          <cell r="FS141">
            <v>135.53377527542634</v>
          </cell>
        </row>
        <row r="142">
          <cell r="FS142">
            <v>313.82494676563641</v>
          </cell>
        </row>
        <row r="143">
          <cell r="FS143">
            <v>716.97134494834347</v>
          </cell>
        </row>
        <row r="144">
          <cell r="FS144">
            <v>464.29994225338652</v>
          </cell>
        </row>
        <row r="145">
          <cell r="FS145">
            <v>252.67140269495701</v>
          </cell>
        </row>
        <row r="147">
          <cell r="FS147">
            <v>2087.328910152517</v>
          </cell>
        </row>
        <row r="148">
          <cell r="FS148">
            <v>1603.0465716715114</v>
          </cell>
        </row>
        <row r="149">
          <cell r="FS149">
            <v>1512.2921920185318</v>
          </cell>
        </row>
        <row r="150">
          <cell r="FS150">
            <v>90.754379652979409</v>
          </cell>
        </row>
        <row r="151">
          <cell r="FS151">
            <v>484.28233848100558</v>
          </cell>
        </row>
        <row r="152">
          <cell r="FS152">
            <v>4631.2595957629246</v>
          </cell>
        </row>
        <row r="155">
          <cell r="FS155">
            <v>2.0550665746445373E-2</v>
          </cell>
        </row>
        <row r="156">
          <cell r="FS156">
            <v>1.9566749438126863E-3</v>
          </cell>
        </row>
        <row r="157">
          <cell r="FS157">
            <v>2.8055009317215607E-2</v>
          </cell>
        </row>
        <row r="158">
          <cell r="FS158">
            <v>6.8220707416144499E-3</v>
          </cell>
        </row>
        <row r="159">
          <cell r="FS159">
            <v>6.8220707416144499E-3</v>
          </cell>
        </row>
        <row r="160">
          <cell r="FS160">
            <v>4.1333192883040493E-2</v>
          </cell>
        </row>
        <row r="162">
          <cell r="FS162">
            <v>-1.4424079825082758E-3</v>
          </cell>
        </row>
        <row r="163">
          <cell r="FS163">
            <v>1.6145834260640424E-2</v>
          </cell>
        </row>
        <row r="164">
          <cell r="FS164">
            <v>-1.2200149497228696E-2</v>
          </cell>
        </row>
        <row r="166">
          <cell r="FS166">
            <v>9.9903511735714989E-3</v>
          </cell>
        </row>
        <row r="167">
          <cell r="FS167">
            <v>-3.3292315971216513E-2</v>
          </cell>
        </row>
        <row r="168">
          <cell r="FS168">
            <v>-2.0308401801918619E-2</v>
          </cell>
        </row>
        <row r="169">
          <cell r="FS169">
            <v>-1.2082926555670004E-2</v>
          </cell>
        </row>
        <row r="170">
          <cell r="FS170">
            <v>-3.5071522509792952E-2</v>
          </cell>
        </row>
        <row r="172">
          <cell r="FS172">
            <v>5.1021340113948987E-2</v>
          </cell>
        </row>
        <row r="173">
          <cell r="FS173">
            <v>5.9337232229525583E-2</v>
          </cell>
        </row>
        <row r="174">
          <cell r="FS174">
            <v>5.8406107068054824E-2</v>
          </cell>
        </row>
        <row r="175">
          <cell r="FS175">
            <v>7.5097798424982987E-2</v>
          </cell>
        </row>
        <row r="176">
          <cell r="FS176">
            <v>2.4402283698570892E-2</v>
          </cell>
        </row>
        <row r="177">
          <cell r="FS177">
            <v>2.7182741144567757E-2</v>
          </cell>
        </row>
        <row r="180">
          <cell r="FS180">
            <v>2.3281899331891953E-2</v>
          </cell>
        </row>
        <row r="181">
          <cell r="FS181">
            <v>3.6811776645693239E-3</v>
          </cell>
        </row>
        <row r="182">
          <cell r="FS182">
            <v>3.2716013260438714E-2</v>
          </cell>
        </row>
        <row r="183">
          <cell r="FS183">
            <v>1.1859373286432051E-2</v>
          </cell>
        </row>
        <row r="184">
          <cell r="FS184">
            <v>3.8445011525352735E-2</v>
          </cell>
        </row>
        <row r="185">
          <cell r="FS185">
            <v>4.5558529290112171E-2</v>
          </cell>
        </row>
        <row r="187">
          <cell r="FS187">
            <v>-3.1804786643808702E-3</v>
          </cell>
        </row>
        <row r="188">
          <cell r="FS188">
            <v>2.035150391942997E-2</v>
          </cell>
        </row>
        <row r="189">
          <cell r="FS189">
            <v>-1.6263566646081418E-2</v>
          </cell>
        </row>
        <row r="191">
          <cell r="FS191">
            <v>1.8666059464981011E-2</v>
          </cell>
        </row>
        <row r="192">
          <cell r="FS192">
            <v>-3.0306784982238599E-2</v>
          </cell>
        </row>
        <row r="193">
          <cell r="FS193">
            <v>-1.9692059784256033E-2</v>
          </cell>
        </row>
        <row r="194">
          <cell r="FS194">
            <v>-1.2124300986512737E-2</v>
          </cell>
        </row>
        <row r="195">
          <cell r="FS195">
            <v>-3.3259570223089674E-2</v>
          </cell>
        </row>
        <row r="197">
          <cell r="FS197">
            <v>5.5324418780062334E-2</v>
          </cell>
        </row>
        <row r="198">
          <cell r="FS198">
            <v>6.3513099190822597E-2</v>
          </cell>
        </row>
        <row r="199">
          <cell r="FS199">
            <v>6.2933381871210337E-2</v>
          </cell>
        </row>
        <row r="200">
          <cell r="FS200">
            <v>7.3290377762212033E-2</v>
          </cell>
        </row>
        <row r="201">
          <cell r="FS201">
            <v>2.91541797343422E-2</v>
          </cell>
        </row>
        <row r="202">
          <cell r="FS202">
            <v>3.0243089393540368E-2</v>
          </cell>
        </row>
        <row r="205">
          <cell r="FS205">
            <v>-4.6898004087553291E-3</v>
          </cell>
        </row>
        <row r="206">
          <cell r="FS206">
            <v>-2.1569351340843146E-2</v>
          </cell>
        </row>
        <row r="207">
          <cell r="FS207">
            <v>-1.372045003183342E-2</v>
          </cell>
        </row>
        <row r="208">
          <cell r="FS208">
            <v>-5.4560059111048886E-2</v>
          </cell>
        </row>
        <row r="209">
          <cell r="FS209">
            <v>-5.4560059111048886E-2</v>
          </cell>
        </row>
        <row r="210">
          <cell r="FS210">
            <v>4.3122529710672985E-3</v>
          </cell>
        </row>
        <row r="212">
          <cell r="FS212">
            <v>-4.3420429429498197E-3</v>
          </cell>
        </row>
        <row r="213">
          <cell r="FS213">
            <v>1.5995747124902815E-2</v>
          </cell>
        </row>
        <row r="214">
          <cell r="FS214">
            <v>-1.5641025738317937E-2</v>
          </cell>
        </row>
        <row r="216">
          <cell r="FS216">
            <v>-4.3201090334837877E-3</v>
          </cell>
        </row>
        <row r="217">
          <cell r="FS217">
            <v>-6.4001859251606175E-2</v>
          </cell>
        </row>
        <row r="218">
          <cell r="FS218">
            <v>-4.0963284910580766E-2</v>
          </cell>
        </row>
        <row r="219">
          <cell r="FS219">
            <v>-2.936273517207888E-2</v>
          </cell>
        </row>
        <row r="220">
          <cell r="FS220">
            <v>-6.1513113623132387E-2</v>
          </cell>
        </row>
        <row r="222">
          <cell r="FS222">
            <v>2.4000017809126639E-2</v>
          </cell>
        </row>
        <row r="223">
          <cell r="FS223">
            <v>3.0485275721843452E-2</v>
          </cell>
        </row>
        <row r="224">
          <cell r="FS224">
            <v>2.9503680028793111E-2</v>
          </cell>
        </row>
        <row r="225">
          <cell r="FS225">
            <v>4.6715177279313291E-2</v>
          </cell>
        </row>
        <row r="226">
          <cell r="FS226">
            <v>3.792265594290134E-3</v>
          </cell>
        </row>
        <row r="227">
          <cell r="FS227">
            <v>1.4901031957743616E-3</v>
          </cell>
        </row>
        <row r="230">
          <cell r="FS230">
            <v>2.1684744792465072E-3</v>
          </cell>
        </row>
        <row r="231">
          <cell r="FS231">
            <v>-1.7492483149508575E-2</v>
          </cell>
        </row>
        <row r="232">
          <cell r="FS232">
            <v>-5.1649856732436383E-3</v>
          </cell>
        </row>
        <row r="233">
          <cell r="FS233">
            <v>-4.3622466196764131E-2</v>
          </cell>
        </row>
        <row r="234">
          <cell r="FS234">
            <v>6.3029479088372309E-3</v>
          </cell>
        </row>
        <row r="235">
          <cell r="FS235">
            <v>1.6117098612490777E-2</v>
          </cell>
        </row>
        <row r="237">
          <cell r="FS237">
            <v>-5.6533424925574449E-3</v>
          </cell>
        </row>
        <row r="238">
          <cell r="FS238">
            <v>2.6013644216609011E-2</v>
          </cell>
        </row>
        <row r="239">
          <cell r="FS239">
            <v>-2.1143630966743654E-2</v>
          </cell>
        </row>
        <row r="241">
          <cell r="FS241">
            <v>1.5740558776175417E-2</v>
          </cell>
        </row>
        <row r="242">
          <cell r="FS242">
            <v>-5.4080044109847347E-2</v>
          </cell>
        </row>
        <row r="243">
          <cell r="FS243">
            <v>-4.1956741349598592E-2</v>
          </cell>
        </row>
        <row r="244">
          <cell r="FS244">
            <v>-3.2107499089240266E-2</v>
          </cell>
        </row>
        <row r="245">
          <cell r="FS245">
            <v>-5.9750202830584187E-2</v>
          </cell>
        </row>
        <row r="247">
          <cell r="FS247">
            <v>3.4204807860184872E-2</v>
          </cell>
        </row>
        <row r="248">
          <cell r="FS248">
            <v>3.9943413082335733E-2</v>
          </cell>
        </row>
        <row r="249">
          <cell r="FS249">
            <v>3.9413121276534513E-2</v>
          </cell>
        </row>
        <row r="250">
          <cell r="FS250">
            <v>4.883345985099985E-2</v>
          </cell>
        </row>
        <row r="251">
          <cell r="FS251">
            <v>1.5720510917128117E-2</v>
          </cell>
        </row>
        <row r="252">
          <cell r="FS252">
            <v>9.2802388130897029E-3</v>
          </cell>
        </row>
        <row r="255">
          <cell r="FS255">
            <v>2.1388750959745018E-2</v>
          </cell>
        </row>
        <row r="256">
          <cell r="FS256">
            <v>1.4355173897270701E-2</v>
          </cell>
        </row>
        <row r="257">
          <cell r="FS257">
            <v>1.5529225684018266E-2</v>
          </cell>
        </row>
        <row r="258">
          <cell r="FS258">
            <v>-7.4771871222724107E-3</v>
          </cell>
        </row>
        <row r="259">
          <cell r="FS259">
            <v>3.1309310454203043E-2</v>
          </cell>
        </row>
        <row r="260">
          <cell r="FS260">
            <v>-1.1996396839364043E-2</v>
          </cell>
        </row>
        <row r="262">
          <cell r="FS262">
            <v>9.5113814648717376E-3</v>
          </cell>
        </row>
        <row r="263">
          <cell r="FS263">
            <v>2.0568579329464987E-2</v>
          </cell>
        </row>
        <row r="264">
          <cell r="FS264">
            <v>-1.5840384509534511E-3</v>
          </cell>
        </row>
        <row r="266">
          <cell r="FS266">
            <v>-0.11976166054945558</v>
          </cell>
        </row>
        <row r="267">
          <cell r="FS267">
            <v>2.543334002267339E-2</v>
          </cell>
        </row>
        <row r="268">
          <cell r="FS268">
            <v>3.9588607671316556E-2</v>
          </cell>
        </row>
        <row r="269">
          <cell r="FS269">
            <v>5.1384355661322045E-2</v>
          </cell>
        </row>
        <row r="270">
          <cell r="FS270">
            <v>1.9090692437122359E-2</v>
          </cell>
        </row>
        <row r="272">
          <cell r="FS272">
            <v>3.3099452909136851E-2</v>
          </cell>
        </row>
        <row r="273">
          <cell r="FS273">
            <v>3.269747142760604E-2</v>
          </cell>
        </row>
        <row r="274">
          <cell r="FS274">
            <v>3.6736474328469715E-2</v>
          </cell>
        </row>
        <row r="275">
          <cell r="FS275">
            <v>-3.0973730916396325E-2</v>
          </cell>
        </row>
        <row r="276">
          <cell r="FS276">
            <v>3.4386248128653651E-2</v>
          </cell>
        </row>
        <row r="277">
          <cell r="FS277">
            <v>1.8500427697626831E-2</v>
          </cell>
        </row>
        <row r="305">
          <cell r="FS305">
            <v>-7.1222757156783612E-3</v>
          </cell>
        </row>
        <row r="306">
          <cell r="FS306">
            <v>-1.2598409300761393E-3</v>
          </cell>
        </row>
        <row r="307">
          <cell r="FS307">
            <v>1.560674731448497E-3</v>
          </cell>
        </row>
        <row r="308">
          <cell r="FS308">
            <v>3.6624108177012449E-3</v>
          </cell>
        </row>
        <row r="309">
          <cell r="FS309">
            <v>-1.0299569617155946E-3</v>
          </cell>
        </row>
        <row r="310">
          <cell r="FS310">
            <v>7.7134040041273444E-3</v>
          </cell>
        </row>
        <row r="312">
          <cell r="FS312">
            <v>1.002258355127239E-4</v>
          </cell>
        </row>
        <row r="313">
          <cell r="FS313">
            <v>2.8831907718249727E-3</v>
          </cell>
        </row>
        <row r="314">
          <cell r="FS314">
            <v>-1.8230074128908758E-3</v>
          </cell>
        </row>
        <row r="316">
          <cell r="FS316">
            <v>-5.4064797216434313E-3</v>
          </cell>
        </row>
        <row r="317">
          <cell r="FS317">
            <v>8.8620525798610572E-4</v>
          </cell>
        </row>
        <row r="318">
          <cell r="FS318">
            <v>-6.095935702697286E-3</v>
          </cell>
        </row>
        <row r="319">
          <cell r="FS319">
            <v>-1.8026346440391805E-4</v>
          </cell>
        </row>
        <row r="320">
          <cell r="FS320">
            <v>-1.7272830820560636E-2</v>
          </cell>
        </row>
        <row r="322">
          <cell r="FS322">
            <v>-1.600571599392997E-2</v>
          </cell>
        </row>
        <row r="323">
          <cell r="FS323">
            <v>-6.6899413629553095E-3</v>
          </cell>
        </row>
        <row r="324">
          <cell r="FS324">
            <v>-4.8709683951193572E-3</v>
          </cell>
        </row>
        <row r="325">
          <cell r="FS325">
            <v>-3.5630713943744619E-2</v>
          </cell>
        </row>
        <row r="326">
          <cell r="FS326">
            <v>-4.5789707272658298E-2</v>
          </cell>
        </row>
        <row r="327">
          <cell r="FS327">
            <v>-7.277348973404707E-3</v>
          </cell>
        </row>
      </sheetData>
      <sheetData sheetId="8">
        <row r="80">
          <cell r="FS80">
            <v>-1.9568173511059994E-2</v>
          </cell>
        </row>
      </sheetData>
      <sheetData sheetId="9">
        <row r="5">
          <cell r="FS5">
            <v>237.87730574022135</v>
          </cell>
        </row>
        <row r="6">
          <cell r="FS6">
            <v>153.52879738839687</v>
          </cell>
        </row>
        <row r="7">
          <cell r="FS7">
            <v>48.523173353438629</v>
          </cell>
        </row>
        <row r="8">
          <cell r="FS8">
            <v>11.606681828696864</v>
          </cell>
        </row>
        <row r="9">
          <cell r="FS9">
            <v>11.606681828696864</v>
          </cell>
        </row>
        <row r="10">
          <cell r="FS10">
            <v>7.5992910539593508</v>
          </cell>
        </row>
        <row r="12">
          <cell r="FS12">
            <v>34.205117931420205</v>
          </cell>
        </row>
        <row r="13">
          <cell r="FS13">
            <v>9.0694571274212592</v>
          </cell>
        </row>
        <row r="14">
          <cell r="FS14">
            <v>22.613320667275001</v>
          </cell>
        </row>
        <row r="16">
          <cell r="FS16">
            <v>6.0461057334860309</v>
          </cell>
        </row>
        <row r="17">
          <cell r="FS17">
            <v>12.585313910613401</v>
          </cell>
        </row>
        <row r="18">
          <cell r="FS18">
            <v>49.104696963876002</v>
          </cell>
        </row>
        <row r="19">
          <cell r="FS19">
            <v>32.339260634864097</v>
          </cell>
        </row>
        <row r="20">
          <cell r="FS20">
            <v>16.765436329011902</v>
          </cell>
        </row>
        <row r="22">
          <cell r="FS22">
            <v>84.348508351824492</v>
          </cell>
        </row>
        <row r="23">
          <cell r="FS23">
            <v>64.910264705184602</v>
          </cell>
        </row>
        <row r="24">
          <cell r="FS24">
            <v>60.542807585176995</v>
          </cell>
        </row>
        <row r="25">
          <cell r="FS25">
            <v>4.3674571200076047</v>
          </cell>
        </row>
        <row r="26">
          <cell r="FS26">
            <v>19.438243646639897</v>
          </cell>
        </row>
        <row r="27">
          <cell r="FS27">
            <v>188.77260877634535</v>
          </cell>
        </row>
        <row r="55">
          <cell r="FS55">
            <v>-1.3802533025730757E-2</v>
          </cell>
        </row>
        <row r="56">
          <cell r="FS56">
            <v>-2.7301761507202427E-2</v>
          </cell>
        </row>
        <row r="57">
          <cell r="FS57">
            <v>-4.2656748716594861E-2</v>
          </cell>
        </row>
        <row r="58">
          <cell r="FS58">
            <v>-6.8031752661886324E-2</v>
          </cell>
        </row>
        <row r="59">
          <cell r="FS59">
            <v>-6.8031752661886324E-2</v>
          </cell>
        </row>
        <row r="60">
          <cell r="FS60">
            <v>-4.2008932620932304E-2</v>
          </cell>
        </row>
        <row r="62">
          <cell r="FS62">
            <v>3.1389150788962317E-2</v>
          </cell>
        </row>
        <row r="63">
          <cell r="FS63">
            <v>-1.4945964585540983E-3</v>
          </cell>
        </row>
        <row r="64">
          <cell r="FS64">
            <v>4.8902842782584832E-2</v>
          </cell>
        </row>
        <row r="66">
          <cell r="FS66">
            <v>-3.857749498230556E-2</v>
          </cell>
        </row>
        <row r="67">
          <cell r="FS67">
            <v>-5.5070348427704308E-2</v>
          </cell>
        </row>
        <row r="68">
          <cell r="FS68">
            <v>-4.2572942296549177E-2</v>
          </cell>
        </row>
        <row r="69">
          <cell r="FS69">
            <v>-2.1492278384115715E-2</v>
          </cell>
        </row>
        <row r="70">
          <cell r="FS70">
            <v>-8.077249384470131E-2</v>
          </cell>
        </row>
        <row r="72">
          <cell r="FS72">
            <v>1.1754981198870418E-2</v>
          </cell>
        </row>
        <row r="73">
          <cell r="FS73">
            <v>1.2204301790039063E-2</v>
          </cell>
        </row>
        <row r="74">
          <cell r="FS74">
            <v>9.6363254367271001E-3</v>
          </cell>
        </row>
        <row r="75">
          <cell r="FS75">
            <v>4.9197087456506194E-2</v>
          </cell>
        </row>
        <row r="76">
          <cell r="FS76">
            <v>1.0257447643572615E-2</v>
          </cell>
        </row>
        <row r="77">
          <cell r="FS77">
            <v>-6.0329738632748375E-3</v>
          </cell>
        </row>
        <row r="80">
          <cell r="FS80">
            <v>2.2362438887529423E-2</v>
          </cell>
        </row>
        <row r="81">
          <cell r="FS81">
            <v>1.5642697589368648E-3</v>
          </cell>
        </row>
        <row r="82">
          <cell r="FS82">
            <v>1.7960510145131225E-2</v>
          </cell>
        </row>
        <row r="83">
          <cell r="FS83">
            <v>-1.1068883018553355E-2</v>
          </cell>
        </row>
        <row r="84">
          <cell r="FS84">
            <v>2.5903660101435078E-2</v>
          </cell>
        </row>
        <row r="85">
          <cell r="FS85">
            <v>3.4387338154604707E-2</v>
          </cell>
        </row>
        <row r="87">
          <cell r="FS87">
            <v>3.5833042591437048E-2</v>
          </cell>
        </row>
        <row r="88">
          <cell r="FS88">
            <v>5.7168408873381038E-2</v>
          </cell>
        </row>
        <row r="89">
          <cell r="FS89">
            <v>2.2679217292106202E-2</v>
          </cell>
        </row>
        <row r="91">
          <cell r="FS91">
            <v>2.591594209971082E-2</v>
          </cell>
        </row>
        <row r="92">
          <cell r="FS92">
            <v>6.0323828487025555E-3</v>
          </cell>
        </row>
        <row r="93">
          <cell r="FS93">
            <v>-4.23688369682379E-2</v>
          </cell>
        </row>
        <row r="94">
          <cell r="FS94">
            <v>-2.3363388280907116E-2</v>
          </cell>
        </row>
        <row r="95">
          <cell r="FS95">
            <v>-7.6388531295757955E-2</v>
          </cell>
        </row>
        <row r="97">
          <cell r="FS97">
            <v>6.1343999792086823E-2</v>
          </cell>
        </row>
        <row r="98">
          <cell r="FS98">
            <v>6.2126119618107101E-2</v>
          </cell>
        </row>
        <row r="99">
          <cell r="FS99">
            <v>5.8605692264208864E-2</v>
          </cell>
        </row>
        <row r="100">
          <cell r="FS100">
            <v>0.11131886345137909</v>
          </cell>
        </row>
        <row r="101">
          <cell r="FS101">
            <v>5.8701790069272564E-2</v>
          </cell>
        </row>
        <row r="102">
          <cell r="FS102">
            <v>3.9648222003812794E-2</v>
          </cell>
        </row>
        <row r="130">
          <cell r="FS130">
            <v>2969.1325753539268</v>
          </cell>
        </row>
        <row r="131">
          <cell r="FS131">
            <v>1911.0957755330583</v>
          </cell>
        </row>
        <row r="132">
          <cell r="FS132">
            <v>635.72653635432937</v>
          </cell>
        </row>
        <row r="133">
          <cell r="FS133">
            <v>156.70178064562373</v>
          </cell>
        </row>
        <row r="134">
          <cell r="FS134">
            <v>156.70178064562373</v>
          </cell>
        </row>
        <row r="135">
          <cell r="FS135">
            <v>99.174061391605349</v>
          </cell>
        </row>
        <row r="137">
          <cell r="FS137">
            <v>398.65175835822077</v>
          </cell>
        </row>
        <row r="138">
          <cell r="FS138">
            <v>117.12334595718957</v>
          </cell>
        </row>
        <row r="139">
          <cell r="FS139">
            <v>250.53667884697737</v>
          </cell>
        </row>
        <row r="141">
          <cell r="FS141">
            <v>77.655847627500876</v>
          </cell>
        </row>
        <row r="142">
          <cell r="FS142">
            <v>160.05355689475309</v>
          </cell>
        </row>
        <row r="143">
          <cell r="FS143">
            <v>601.55147095657173</v>
          </cell>
        </row>
        <row r="144">
          <cell r="FS144">
            <v>386.97581282571173</v>
          </cell>
        </row>
        <row r="145">
          <cell r="FS145">
            <v>214.57565813086006</v>
          </cell>
        </row>
        <row r="147">
          <cell r="FS147">
            <v>1058.0367998208681</v>
          </cell>
        </row>
        <row r="148">
          <cell r="FS148">
            <v>818.20521707196713</v>
          </cell>
        </row>
        <row r="149">
          <cell r="FS149">
            <v>760.41682124061674</v>
          </cell>
        </row>
        <row r="150">
          <cell r="FS150">
            <v>57.788395831350535</v>
          </cell>
        </row>
        <row r="151">
          <cell r="FS151">
            <v>239.8315827489011</v>
          </cell>
        </row>
        <row r="152">
          <cell r="FS152">
            <v>2367.5811043973549</v>
          </cell>
        </row>
        <row r="155">
          <cell r="FS155">
            <v>3.8721596279940984E-2</v>
          </cell>
        </row>
        <row r="156">
          <cell r="FS156">
            <v>1.8673222894791675E-2</v>
          </cell>
        </row>
        <row r="157">
          <cell r="FS157">
            <v>4.7023412208561988E-2</v>
          </cell>
        </row>
        <row r="158">
          <cell r="FS158">
            <v>3.0256276972193907E-2</v>
          </cell>
        </row>
        <row r="159">
          <cell r="FS159">
            <v>3.0256276972193907E-2</v>
          </cell>
        </row>
        <row r="160">
          <cell r="FS160">
            <v>6.1640088348892341E-2</v>
          </cell>
        </row>
        <row r="162">
          <cell r="FS162">
            <v>3.8958213512057416E-2</v>
          </cell>
        </row>
        <row r="163">
          <cell r="FS163">
            <v>4.8504189424563249E-2</v>
          </cell>
        </row>
        <row r="164">
          <cell r="FS164">
            <v>2.8479524725664174E-2</v>
          </cell>
        </row>
        <row r="166">
          <cell r="FS166">
            <v>3.8824185611830542E-2</v>
          </cell>
        </row>
        <row r="167">
          <cell r="FS167">
            <v>-4.1519006560412075E-3</v>
          </cell>
        </row>
        <row r="168">
          <cell r="FS168">
            <v>-2.2011129921532091E-2</v>
          </cell>
        </row>
        <row r="169">
          <cell r="FS169">
            <v>-1.6780942690307277E-2</v>
          </cell>
        </row>
        <row r="170">
          <cell r="FS170">
            <v>-3.1304168650956421E-2</v>
          </cell>
        </row>
        <row r="172">
          <cell r="FS172">
            <v>7.7008026115721995E-2</v>
          </cell>
        </row>
        <row r="173">
          <cell r="FS173">
            <v>8.0364600438153744E-2</v>
          </cell>
        </row>
        <row r="174">
          <cell r="FS174">
            <v>7.9498955695123996E-2</v>
          </cell>
        </row>
        <row r="175">
          <cell r="FS175">
            <v>9.1886016227535006E-2</v>
          </cell>
        </row>
        <row r="176">
          <cell r="FS176">
            <v>6.57121039416666E-2</v>
          </cell>
        </row>
        <row r="177">
          <cell r="FS177">
            <v>5.5373464383882576E-2</v>
          </cell>
        </row>
        <row r="180">
          <cell r="FS180">
            <v>4.1926698985198962E-2</v>
          </cell>
        </row>
        <row r="181">
          <cell r="FS181">
            <v>2.1047270652752692E-2</v>
          </cell>
        </row>
        <row r="182">
          <cell r="FS182">
            <v>5.301404508288754E-2</v>
          </cell>
        </row>
        <row r="183">
          <cell r="FS183">
            <v>3.6118515785839911E-2</v>
          </cell>
        </row>
        <row r="184">
          <cell r="FS184">
            <v>5.7157523109397479E-2</v>
          </cell>
        </row>
        <row r="185">
          <cell r="FS185">
            <v>6.5819325460640732E-2</v>
          </cell>
        </row>
        <row r="187">
          <cell r="FS187">
            <v>3.7385577640276058E-2</v>
          </cell>
        </row>
        <row r="188">
          <cell r="FS188">
            <v>5.3051751355419174E-2</v>
          </cell>
        </row>
        <row r="189">
          <cell r="FS189">
            <v>2.3958573262310878E-2</v>
          </cell>
        </row>
        <row r="191">
          <cell r="FS191">
            <v>4.7194420022119488E-2</v>
          </cell>
        </row>
        <row r="192">
          <cell r="FS192">
            <v>-8.681900607876436E-5</v>
          </cell>
        </row>
        <row r="193">
          <cell r="FS193">
            <v>-2.1514368998363342E-2</v>
          </cell>
        </row>
        <row r="194">
          <cell r="FS194">
            <v>-1.690295325765323E-2</v>
          </cell>
        </row>
        <row r="195">
          <cell r="FS195">
            <v>-2.9697562984409398E-2</v>
          </cell>
        </row>
        <row r="197">
          <cell r="FS197">
            <v>8.1627164878117497E-2</v>
          </cell>
        </row>
        <row r="198">
          <cell r="FS198">
            <v>8.4789221185662234E-2</v>
          </cell>
        </row>
        <row r="199">
          <cell r="FS199">
            <v>8.4265755367118667E-2</v>
          </cell>
        </row>
        <row r="200">
          <cell r="FS200">
            <v>9.1734046560927318E-2</v>
          </cell>
        </row>
        <row r="201">
          <cell r="FS201">
            <v>7.1004079638628426E-2</v>
          </cell>
        </row>
        <row r="202">
          <cell r="FS202">
            <v>5.9315420008066555E-2</v>
          </cell>
        </row>
        <row r="205">
          <cell r="FS205">
            <v>1.1504209472694704E-2</v>
          </cell>
        </row>
        <row r="206">
          <cell r="FS206">
            <v>-8.4582063943325902E-3</v>
          </cell>
        </row>
        <row r="207">
          <cell r="FS207">
            <v>1.3548895437240915E-3</v>
          </cell>
        </row>
        <row r="208">
          <cell r="FS208">
            <v>-3.8705898699455066E-2</v>
          </cell>
        </row>
        <row r="209">
          <cell r="FS209">
            <v>-3.8705898699455066E-2</v>
          </cell>
        </row>
        <row r="210">
          <cell r="FS210">
            <v>1.8315966034512465E-2</v>
          </cell>
        </row>
        <row r="212">
          <cell r="FS212">
            <v>3.5529942071799159E-2</v>
          </cell>
        </row>
        <row r="213">
          <cell r="FS213">
            <v>4.7436820803196111E-2</v>
          </cell>
        </row>
        <row r="214">
          <cell r="FS214">
            <v>2.5648725839316766E-2</v>
          </cell>
        </row>
        <row r="216">
          <cell r="FS216">
            <v>2.1277422942787894E-2</v>
          </cell>
        </row>
        <row r="217">
          <cell r="FS217">
            <v>-3.4292006930531693E-2</v>
          </cell>
        </row>
        <row r="218">
          <cell r="FS218">
            <v>-4.3799392721129093E-2</v>
          </cell>
        </row>
        <row r="219">
          <cell r="FS219">
            <v>-3.6358015445774439E-2</v>
          </cell>
        </row>
        <row r="220">
          <cell r="FS220">
            <v>-5.6846971843003136E-2</v>
          </cell>
        </row>
        <row r="222">
          <cell r="FS222">
            <v>5.1218388953751415E-2</v>
          </cell>
        </row>
        <row r="223">
          <cell r="FS223">
            <v>5.1748547654760557E-2</v>
          </cell>
        </row>
        <row r="224">
          <cell r="FS224">
            <v>5.0799694836317855E-2</v>
          </cell>
        </row>
        <row r="225">
          <cell r="FS225">
            <v>6.416992333252014E-2</v>
          </cell>
        </row>
        <row r="226">
          <cell r="FS226">
            <v>4.9484422887364321E-2</v>
          </cell>
        </row>
        <row r="227">
          <cell r="FS227">
            <v>2.709266790293885E-2</v>
          </cell>
        </row>
        <row r="230">
          <cell r="FS230">
            <v>1.8981839770660036E-2</v>
          </cell>
        </row>
        <row r="231">
          <cell r="FS231">
            <v>-3.774570853972592E-3</v>
          </cell>
        </row>
        <row r="232">
          <cell r="FS232">
            <v>1.0954304085076139E-2</v>
          </cell>
        </row>
        <row r="233">
          <cell r="FS233">
            <v>-2.7011228192411862E-2</v>
          </cell>
        </row>
        <row r="234">
          <cell r="FS234">
            <v>2.2641962983994457E-2</v>
          </cell>
        </row>
        <row r="235">
          <cell r="FS235">
            <v>2.9789212572532087E-2</v>
          </cell>
        </row>
        <row r="237">
          <cell r="FS237">
            <v>3.5130293275493107E-2</v>
          </cell>
        </row>
        <row r="238">
          <cell r="FS238">
            <v>5.8853134246273919E-2</v>
          </cell>
        </row>
        <row r="239">
          <cell r="FS239">
            <v>1.9870899576533319E-2</v>
          </cell>
        </row>
        <row r="241">
          <cell r="FS241">
            <v>3.811164471289441E-2</v>
          </cell>
        </row>
        <row r="242">
          <cell r="FS242">
            <v>-2.175796247536077E-2</v>
          </cell>
        </row>
        <row r="243">
          <cell r="FS243">
            <v>-4.5153403438178863E-2</v>
          </cell>
        </row>
        <row r="244">
          <cell r="FS244">
            <v>-3.9351463074669524E-2</v>
          </cell>
        </row>
        <row r="245">
          <cell r="FS245">
            <v>-5.5538779706508556E-2</v>
          </cell>
        </row>
        <row r="247">
          <cell r="FS247">
            <v>6.2167372467125004E-2</v>
          </cell>
        </row>
        <row r="248">
          <cell r="FS248">
            <v>6.1764469326794913E-2</v>
          </cell>
        </row>
        <row r="249">
          <cell r="FS249">
            <v>6.1367005649024975E-2</v>
          </cell>
        </row>
        <row r="250">
          <cell r="FS250">
            <v>6.6992471174649681E-2</v>
          </cell>
        </row>
        <row r="251">
          <cell r="FS251">
            <v>6.352384072458328E-2</v>
          </cell>
        </row>
        <row r="252">
          <cell r="FS252">
            <v>3.6349288011831238E-2</v>
          </cell>
        </row>
        <row r="255">
          <cell r="FS255">
            <v>4.4515736543603301E-2</v>
          </cell>
        </row>
        <row r="256">
          <cell r="FS256">
            <v>3.8656885550084397E-2</v>
          </cell>
        </row>
        <row r="257">
          <cell r="FS257">
            <v>4.0054968780425915E-2</v>
          </cell>
        </row>
        <row r="258">
          <cell r="FS258">
            <v>2.4052748998766527E-2</v>
          </cell>
        </row>
        <row r="259">
          <cell r="FS259">
            <v>5.2172433982608846E-2</v>
          </cell>
        </row>
        <row r="260">
          <cell r="FS260">
            <v>1.3879892304357488E-2</v>
          </cell>
        </row>
        <row r="262">
          <cell r="FS262">
            <v>5.384282018581299E-2</v>
          </cell>
        </row>
        <row r="263">
          <cell r="FS263">
            <v>5.8029457619451774E-2</v>
          </cell>
        </row>
        <row r="264">
          <cell r="FS264">
            <v>4.0846016083003089E-2</v>
          </cell>
        </row>
        <row r="266">
          <cell r="FS266">
            <v>-8.6276723116199605E-2</v>
          </cell>
        </row>
        <row r="267">
          <cell r="FS267">
            <v>4.6602357532280037E-2</v>
          </cell>
        </row>
        <row r="268">
          <cell r="FS268">
            <v>3.9732087897614399E-2</v>
          </cell>
        </row>
        <row r="269">
          <cell r="FS269">
            <v>4.9973850128935293E-2</v>
          </cell>
        </row>
        <row r="270">
          <cell r="FS270">
            <v>2.2041057943795739E-2</v>
          </cell>
        </row>
        <row r="272">
          <cell r="FS272">
            <v>5.5840144820464621E-2</v>
          </cell>
        </row>
        <row r="273">
          <cell r="FS273">
            <v>5.1090974415220591E-2</v>
          </cell>
        </row>
        <row r="274">
          <cell r="FS274">
            <v>5.2939984919087468E-2</v>
          </cell>
        </row>
        <row r="275">
          <cell r="FS275">
            <v>2.7160728120586564E-2</v>
          </cell>
        </row>
        <row r="276">
          <cell r="FS276">
            <v>7.2114343713843176E-2</v>
          </cell>
        </row>
        <row r="277">
          <cell r="FS277">
            <v>4.5834594380578242E-2</v>
          </cell>
        </row>
        <row r="305">
          <cell r="FS305">
            <v>-6.0283245442058764E-3</v>
          </cell>
        </row>
        <row r="306">
          <cell r="FS306">
            <v>-8.2763439519784043E-4</v>
          </cell>
        </row>
        <row r="307">
          <cell r="FS307">
            <v>4.4700804490593882E-3</v>
          </cell>
        </row>
        <row r="308">
          <cell r="FS308">
            <v>8.2194004788043173E-3</v>
          </cell>
        </row>
        <row r="309">
          <cell r="FS309">
            <v>2.8959274629829501E-3</v>
          </cell>
        </row>
        <row r="310">
          <cell r="FS310">
            <v>3.7333336227112213E-3</v>
          </cell>
        </row>
        <row r="312">
          <cell r="FS312">
            <v>2.2907557916189702E-3</v>
          </cell>
        </row>
        <row r="313">
          <cell r="FS313">
            <v>4.4171427698986854E-3</v>
          </cell>
        </row>
        <row r="314">
          <cell r="FS314">
            <v>5.1538940860962335E-4</v>
          </cell>
        </row>
        <row r="316">
          <cell r="FS316">
            <v>-6.1665154860685023E-3</v>
          </cell>
        </row>
        <row r="317">
          <cell r="FS317">
            <v>8.8171868114472751E-3</v>
          </cell>
        </row>
        <row r="318">
          <cell r="FS318">
            <v>-9.9604494199828641E-3</v>
          </cell>
        </row>
        <row r="319">
          <cell r="FS319">
            <v>-3.99556241834087E-3</v>
          </cell>
        </row>
        <row r="320">
          <cell r="FS320">
            <v>-2.1057159661525215E-2</v>
          </cell>
        </row>
        <row r="322">
          <cell r="FS322">
            <v>-1.5095488442097849E-2</v>
          </cell>
        </row>
        <row r="323">
          <cell r="FS323">
            <v>-4.4443723524102419E-3</v>
          </cell>
        </row>
        <row r="324">
          <cell r="FS324">
            <v>1.5343832486962583E-3</v>
          </cell>
        </row>
        <row r="325">
          <cell r="FS325">
            <v>-7.7727718713559768E-2</v>
          </cell>
        </row>
        <row r="326">
          <cell r="FS326">
            <v>-4.9558361006932228E-2</v>
          </cell>
        </row>
        <row r="327">
          <cell r="FS327">
            <v>-5.0563385778369385E-3</v>
          </cell>
        </row>
      </sheetData>
      <sheetData sheetId="10" refreshError="1"/>
      <sheetData sheetId="11" refreshError="1"/>
      <sheetData sheetId="12" refreshError="1"/>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is"/>
      <sheetName val="Cumul PCAP"/>
      <sheetName val="Cumul ACM"/>
      <sheetName val="Evo Mois"/>
      <sheetName val="Evo Mois-1"/>
      <sheetName val="Evo PCAP"/>
      <sheetName val="Evo ACM"/>
      <sheetName val="Poids PCAP"/>
      <sheetName val="Poids ACM"/>
      <sheetName val="Contribution PCAP"/>
      <sheetName val="Contribution ACM"/>
      <sheetName val="Base 100"/>
    </sheetNames>
    <sheetDataSet>
      <sheetData sheetId="0">
        <row r="18">
          <cell r="EJ18">
            <v>48503468.590000004</v>
          </cell>
        </row>
        <row r="19">
          <cell r="EJ19">
            <v>6179998.6500000004</v>
          </cell>
        </row>
        <row r="20">
          <cell r="EJ20">
            <v>5635441.3399999999</v>
          </cell>
        </row>
        <row r="25">
          <cell r="EJ25">
            <v>60811511.240000002</v>
          </cell>
        </row>
      </sheetData>
      <sheetData sheetId="1"/>
      <sheetData sheetId="2">
        <row r="18">
          <cell r="EJ18">
            <v>575325827.90999997</v>
          </cell>
        </row>
        <row r="19">
          <cell r="EJ19">
            <v>67845837.63000001</v>
          </cell>
        </row>
        <row r="20">
          <cell r="EJ20">
            <v>67704470.269999996</v>
          </cell>
        </row>
        <row r="25">
          <cell r="EJ25">
            <v>718493601.58999991</v>
          </cell>
        </row>
      </sheetData>
      <sheetData sheetId="3">
        <row r="18">
          <cell r="EJ18">
            <v>-6.7686112775453666E-2</v>
          </cell>
        </row>
        <row r="19">
          <cell r="EJ19">
            <v>2.8371316455301443E-2</v>
          </cell>
        </row>
        <row r="20">
          <cell r="EJ20">
            <v>-6.9447019158025536E-2</v>
          </cell>
        </row>
        <row r="25">
          <cell r="EJ25">
            <v>-6.0662320948949078E-2</v>
          </cell>
        </row>
      </sheetData>
      <sheetData sheetId="4"/>
      <sheetData sheetId="5">
        <row r="18">
          <cell r="EJ18">
            <v>4.4672711309033719E-2</v>
          </cell>
        </row>
        <row r="20">
          <cell r="EJ20">
            <v>-7.611779002985819E-3</v>
          </cell>
        </row>
        <row r="25">
          <cell r="EJ25">
            <v>3.7603923257885086E-2</v>
          </cell>
        </row>
      </sheetData>
      <sheetData sheetId="6">
        <row r="18">
          <cell r="EJ18">
            <v>4.0151693501493835E-2</v>
          </cell>
        </row>
        <row r="19">
          <cell r="EJ19">
            <v>2.6813972571822386E-2</v>
          </cell>
        </row>
        <row r="20">
          <cell r="EJ20">
            <v>-2.5193826062880342E-3</v>
          </cell>
        </row>
        <row r="25">
          <cell r="EJ25">
            <v>3.3747849143723752E-2</v>
          </cell>
        </row>
      </sheetData>
      <sheetData sheetId="7"/>
      <sheetData sheetId="8"/>
      <sheetData sheetId="9"/>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is"/>
      <sheetName val="Cumul PCAP"/>
      <sheetName val="Cumul ACM"/>
      <sheetName val="Evo Mois"/>
      <sheetName val="Evo Mois-1"/>
      <sheetName val="Evo PCAP"/>
      <sheetName val="Evo ACM"/>
      <sheetName val="Base 100"/>
      <sheetName val="Poids ACM"/>
      <sheetName val="Contribution ACM"/>
      <sheetName val="Evo PCAP moy 19-21"/>
    </sheetNames>
    <sheetDataSet>
      <sheetData sheetId="0"/>
      <sheetData sheetId="1"/>
      <sheetData sheetId="2"/>
      <sheetData sheetId="3">
        <row r="5">
          <cell r="EJ5">
            <v>-6.9410423392296527E-3</v>
          </cell>
        </row>
        <row r="6">
          <cell r="EJ6">
            <v>-1.2375566631584789E-2</v>
          </cell>
        </row>
        <row r="7">
          <cell r="EJ7">
            <v>7.8826908544906704E-3</v>
          </cell>
        </row>
        <row r="8">
          <cell r="EJ8">
            <v>2.2605493995751624E-2</v>
          </cell>
        </row>
      </sheetData>
      <sheetData sheetId="4">
        <row r="5">
          <cell r="EJ5">
            <v>-5.9874360125014014E-3</v>
          </cell>
        </row>
        <row r="6">
          <cell r="EJ6">
            <v>-1.0989863548909407E-2</v>
          </cell>
        </row>
        <row r="7">
          <cell r="EJ7">
            <v>4.6719350847253205E-2</v>
          </cell>
        </row>
        <row r="8">
          <cell r="EJ8">
            <v>-2.4965989665118538E-2</v>
          </cell>
        </row>
      </sheetData>
      <sheetData sheetId="5">
        <row r="5">
          <cell r="EJ5">
            <v>6.5158091866299728E-2</v>
          </cell>
        </row>
        <row r="6">
          <cell r="EJ6">
            <v>6.7443385671142053E-2</v>
          </cell>
        </row>
        <row r="7">
          <cell r="EJ7">
            <v>9.1194720452177913E-2</v>
          </cell>
        </row>
        <row r="8">
          <cell r="EJ8">
            <v>2.0215470956127302E-2</v>
          </cell>
        </row>
      </sheetData>
      <sheetData sheetId="6">
        <row r="5">
          <cell r="DX5">
            <v>4.1513281662341139E-2</v>
          </cell>
          <cell r="EJ5">
            <v>3.8802816500729476E-2</v>
          </cell>
        </row>
        <row r="6">
          <cell r="DX6">
            <v>3.6535237499065509E-2</v>
          </cell>
          <cell r="EJ6">
            <v>4.1101865341025556E-2</v>
          </cell>
        </row>
        <row r="7">
          <cell r="DX7">
            <v>9.1838840740518846E-2</v>
          </cell>
          <cell r="EJ7">
            <v>5.9974593826350286E-2</v>
          </cell>
        </row>
        <row r="8">
          <cell r="DX8">
            <v>3.0788137388570558E-2</v>
          </cell>
          <cell r="EJ8">
            <v>0.60839646515311752</v>
          </cell>
        </row>
      </sheetData>
      <sheetData sheetId="7"/>
      <sheetData sheetId="8"/>
      <sheetData sheetId="9"/>
      <sheetData sheetId="1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is"/>
      <sheetName val="Cumul PCAP"/>
      <sheetName val="Cumul ACM"/>
      <sheetName val="Evo Mois"/>
      <sheetName val="Evo Mois-1"/>
      <sheetName val="Evo PCAP"/>
      <sheetName val="Evo ACM"/>
      <sheetName val="Poids PCAP"/>
      <sheetName val="Poids ACM"/>
      <sheetName val="Contribution PCAP"/>
      <sheetName val="Contribution ACM"/>
      <sheetName val="Base 100"/>
    </sheetNames>
    <sheetDataSet>
      <sheetData sheetId="0">
        <row r="18">
          <cell r="EJ18">
            <v>22691466.969999999</v>
          </cell>
        </row>
        <row r="19">
          <cell r="EJ19">
            <v>2582205.41</v>
          </cell>
        </row>
        <row r="20">
          <cell r="EJ20">
            <v>3015194.01</v>
          </cell>
        </row>
        <row r="25">
          <cell r="EJ25">
            <v>28493521.420000002</v>
          </cell>
        </row>
      </sheetData>
      <sheetData sheetId="1"/>
      <sheetData sheetId="2">
        <row r="18">
          <cell r="EJ18">
            <v>272587028.06</v>
          </cell>
        </row>
        <row r="19">
          <cell r="EJ19">
            <v>29810941.34</v>
          </cell>
        </row>
        <row r="20">
          <cell r="EJ20">
            <v>37210836.209999993</v>
          </cell>
        </row>
        <row r="25">
          <cell r="EJ25">
            <v>343492059.47000003</v>
          </cell>
        </row>
      </sheetData>
      <sheetData sheetId="3">
        <row r="18">
          <cell r="EJ18">
            <v>-7.1969210467279776E-2</v>
          </cell>
        </row>
        <row r="19">
          <cell r="EJ19">
            <v>-4.9115528866476854E-2</v>
          </cell>
        </row>
        <row r="20">
          <cell r="EJ20">
            <v>-9.6216564446345076E-2</v>
          </cell>
        </row>
        <row r="25">
          <cell r="EJ25">
            <v>-7.7257153846635895E-2</v>
          </cell>
        </row>
      </sheetData>
      <sheetData sheetId="4"/>
      <sheetData sheetId="5">
        <row r="18">
          <cell r="EJ18">
            <v>5.2285572743726583E-3</v>
          </cell>
        </row>
        <row r="19">
          <cell r="EJ19">
            <v>-7.0182432221301827E-3</v>
          </cell>
        </row>
        <row r="20">
          <cell r="EJ20">
            <v>-4.3210827669911578E-2</v>
          </cell>
        </row>
        <row r="25">
          <cell r="EJ25">
            <v>-1.8058650842061041E-3</v>
          </cell>
        </row>
      </sheetData>
      <sheetData sheetId="6">
        <row r="18">
          <cell r="EJ18">
            <v>1.4941938441658253E-2</v>
          </cell>
        </row>
        <row r="19">
          <cell r="EJ19">
            <v>3.5807417922990581E-3</v>
          </cell>
        </row>
        <row r="20">
          <cell r="EJ20">
            <v>-2.8107724975276804E-2</v>
          </cell>
        </row>
        <row r="25">
          <cell r="EJ25">
            <v>9.5866403073785467E-3</v>
          </cell>
        </row>
      </sheetData>
      <sheetData sheetId="7"/>
      <sheetData sheetId="8"/>
      <sheetData sheetId="9"/>
      <sheetData sheetId="10"/>
      <sheetData sheetId="1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is"/>
      <sheetName val="Cumul PCAP"/>
      <sheetName val="Cumul ACM"/>
      <sheetName val="Evo Mois"/>
      <sheetName val="Evo Mois-1"/>
      <sheetName val="Evo PCAP"/>
      <sheetName val="Evo ACM"/>
      <sheetName val="Base 100"/>
      <sheetName val="Poids ACM"/>
      <sheetName val="Contribution ACM"/>
      <sheetName val="Evo PCAP moy 19-21"/>
    </sheetNames>
    <sheetDataSet>
      <sheetData sheetId="0"/>
      <sheetData sheetId="1"/>
      <sheetData sheetId="2"/>
      <sheetData sheetId="3">
        <row r="5">
          <cell r="EJ5">
            <v>-4.3059021906378891E-2</v>
          </cell>
        </row>
        <row r="6">
          <cell r="EJ6">
            <v>-4.4532637493771121E-2</v>
          </cell>
        </row>
        <row r="7">
          <cell r="EJ7">
            <v>-9.4470958971333729E-2</v>
          </cell>
        </row>
        <row r="8">
          <cell r="EJ8">
            <v>1.9564317569499279E-2</v>
          </cell>
        </row>
      </sheetData>
      <sheetData sheetId="4">
        <row r="5">
          <cell r="EJ5">
            <v>-3.0814561228348358E-3</v>
          </cell>
        </row>
        <row r="6">
          <cell r="EJ6">
            <v>-1.1202975228365664E-2</v>
          </cell>
        </row>
        <row r="7">
          <cell r="EJ7">
            <v>7.1876788087436916E-2</v>
          </cell>
        </row>
        <row r="8">
          <cell r="EJ8">
            <v>-8.7954008082330448E-3</v>
          </cell>
        </row>
      </sheetData>
      <sheetData sheetId="5">
        <row r="5">
          <cell r="EJ5">
            <v>3.9067443223379739E-2</v>
          </cell>
        </row>
        <row r="6">
          <cell r="EJ6">
            <v>3.7225067351233765E-2</v>
          </cell>
        </row>
        <row r="7">
          <cell r="EJ7">
            <v>0.13190682247030039</v>
          </cell>
        </row>
        <row r="8">
          <cell r="EJ8">
            <v>-2.4121724813248036E-2</v>
          </cell>
        </row>
      </sheetData>
      <sheetData sheetId="6">
        <row r="5">
          <cell r="DX5">
            <v>2.5486674525962982E-2</v>
          </cell>
          <cell r="EJ5">
            <v>1.4237319971687867E-2</v>
          </cell>
        </row>
        <row r="6">
          <cell r="DX6">
            <v>1.7333485119321423E-2</v>
          </cell>
          <cell r="EJ6">
            <v>9.3779970202751972E-3</v>
          </cell>
        </row>
        <row r="7">
          <cell r="DX7">
            <v>0.14405722169404545</v>
          </cell>
          <cell r="EJ7">
            <v>9.9909221988385255E-2</v>
          </cell>
        </row>
        <row r="8">
          <cell r="DX8">
            <v>-6.4154944726940721E-3</v>
          </cell>
          <cell r="EJ8">
            <v>-2.4811592137559901E-2</v>
          </cell>
        </row>
      </sheetData>
      <sheetData sheetId="7"/>
      <sheetData sheetId="8"/>
      <sheetData sheetId="9"/>
      <sheetData sheetId="1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is"/>
      <sheetName val="Cumul PCAP"/>
      <sheetName val="Cumul ACM"/>
      <sheetName val="Evo Mois"/>
      <sheetName val="Evo Mois-1"/>
      <sheetName val="Evo PCAP"/>
      <sheetName val="Evo ACM"/>
      <sheetName val="Poids PCAP"/>
      <sheetName val="Poids ACM"/>
      <sheetName val="Contribution PCAP"/>
      <sheetName val="Contribution ACM"/>
      <sheetName val="Base 100"/>
    </sheetNames>
    <sheetDataSet>
      <sheetData sheetId="0">
        <row r="18">
          <cell r="EJ18">
            <v>25812001.620000001</v>
          </cell>
        </row>
        <row r="19">
          <cell r="EJ19">
            <v>3597793.24</v>
          </cell>
        </row>
        <row r="20">
          <cell r="EJ20">
            <v>2620247.33</v>
          </cell>
        </row>
        <row r="25">
          <cell r="EJ25">
            <v>32317989.82</v>
          </cell>
        </row>
      </sheetData>
      <sheetData sheetId="1"/>
      <sheetData sheetId="2">
        <row r="18">
          <cell r="EJ18">
            <v>302738799.85000002</v>
          </cell>
        </row>
        <row r="19">
          <cell r="EJ19">
            <v>38034896.290000007</v>
          </cell>
        </row>
        <row r="20">
          <cell r="EJ20">
            <v>30493634.060000002</v>
          </cell>
        </row>
        <row r="25">
          <cell r="EJ25">
            <v>375001542.12</v>
          </cell>
        </row>
      </sheetData>
      <sheetData sheetId="3">
        <row r="18">
          <cell r="EJ18">
            <v>-6.3888031249710431E-2</v>
          </cell>
        </row>
        <row r="19">
          <cell r="EJ19">
            <v>9.2253266132723111E-2</v>
          </cell>
        </row>
        <row r="20">
          <cell r="EJ20">
            <v>-3.6610939392190178E-2</v>
          </cell>
        </row>
        <row r="25">
          <cell r="EJ25">
            <v>-4.5528204118401971E-2</v>
          </cell>
        </row>
      </sheetData>
      <sheetData sheetId="4"/>
      <sheetData sheetId="5">
        <row r="18">
          <cell r="EJ18">
            <v>8.1429154356936762E-2</v>
          </cell>
        </row>
        <row r="19">
          <cell r="EJ19">
            <v>7.1302778604500627E-2</v>
          </cell>
        </row>
        <row r="20">
          <cell r="EJ20">
            <v>3.699037106279035E-2</v>
          </cell>
        </row>
        <row r="25">
          <cell r="EJ25">
            <v>7.4913917393106377E-2</v>
          </cell>
        </row>
      </sheetData>
      <sheetData sheetId="6">
        <row r="18">
          <cell r="EJ18">
            <v>6.3946619946086081E-2</v>
          </cell>
        </row>
        <row r="19">
          <cell r="EJ19">
            <v>4.5789551716229449E-2</v>
          </cell>
        </row>
        <row r="20">
          <cell r="EJ20">
            <v>3.0591505268092289E-2</v>
          </cell>
        </row>
        <row r="25">
          <cell r="EJ25">
            <v>5.6916426113961416E-2</v>
          </cell>
        </row>
      </sheetData>
      <sheetData sheetId="7"/>
      <sheetData sheetId="8"/>
      <sheetData sheetId="9"/>
      <sheetData sheetId="10"/>
      <sheetData sheetId="1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is"/>
      <sheetName val="Cumul PCAP"/>
      <sheetName val="Cumul ACM"/>
      <sheetName val="Evo Mois"/>
      <sheetName val="Evo Mois-1"/>
      <sheetName val="Evo PCAP"/>
      <sheetName val="Evo ACM"/>
      <sheetName val="Base 100"/>
      <sheetName val="Poids ACM"/>
      <sheetName val="Contribution ACM"/>
      <sheetName val="Evo PCAP moy 19-21"/>
    </sheetNames>
    <sheetDataSet>
      <sheetData sheetId="0"/>
      <sheetData sheetId="1"/>
      <sheetData sheetId="2"/>
      <sheetData sheetId="3">
        <row r="5">
          <cell r="EJ5">
            <v>2.5321442353105628E-2</v>
          </cell>
        </row>
        <row r="6">
          <cell r="EJ6">
            <v>1.5623552118210648E-2</v>
          </cell>
        </row>
        <row r="7">
          <cell r="EJ7">
            <v>9.0221793957885543E-2</v>
          </cell>
        </row>
        <row r="8">
          <cell r="EJ8">
            <v>2.649816558724849E-2</v>
          </cell>
        </row>
      </sheetData>
      <sheetData sheetId="4">
        <row r="5">
          <cell r="EJ5">
            <v>-8.3971758703775823E-3</v>
          </cell>
        </row>
        <row r="6">
          <cell r="EJ6">
            <v>-1.0815229672256343E-2</v>
          </cell>
        </row>
        <row r="7">
          <cell r="EJ7">
            <v>3.0557756937947156E-2</v>
          </cell>
        </row>
        <row r="8">
          <cell r="EJ8">
            <v>-4.4778040109839323E-2</v>
          </cell>
        </row>
      </sheetData>
      <sheetData sheetId="5">
        <row r="5">
          <cell r="EJ5">
            <v>9.0969449155499316E-2</v>
          </cell>
        </row>
        <row r="6">
          <cell r="EJ6">
            <v>9.7083958318899599E-2</v>
          </cell>
        </row>
        <row r="7">
          <cell r="EJ7">
            <v>5.8029808934083604E-2</v>
          </cell>
        </row>
        <row r="8">
          <cell r="EJ8">
            <v>7.7583681161317752E-2</v>
          </cell>
        </row>
      </sheetData>
      <sheetData sheetId="6">
        <row r="5">
          <cell r="DX5">
            <v>5.7560142147694782E-2</v>
          </cell>
          <cell r="EJ5">
            <v>6.2653398397611415E-2</v>
          </cell>
        </row>
        <row r="6">
          <cell r="DX6">
            <v>5.5653013906368676E-2</v>
          </cell>
          <cell r="EJ6">
            <v>7.154047414146314E-2</v>
          </cell>
        </row>
        <row r="7">
          <cell r="DX7">
            <v>5.2623290436736969E-2</v>
          </cell>
          <cell r="EJ7">
            <v>2.737896765822212E-2</v>
          </cell>
        </row>
        <row r="8">
          <cell r="DX8">
            <v>8.3061835849506771E-2</v>
          </cell>
          <cell r="EJ8">
            <v>2.5846838079125689E-2</v>
          </cell>
        </row>
      </sheetData>
      <sheetData sheetId="7"/>
      <sheetData sheetId="8"/>
      <sheetData sheetId="9"/>
      <sheetData sheetId="10"/>
    </sheetDataSet>
  </externalBook>
</externalLink>
</file>

<file path=xl/theme/theme1.xml><?xml version="1.0" encoding="utf-8"?>
<a:theme xmlns:a="http://schemas.openxmlformats.org/drawingml/2006/main" name="Thème 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1CDFC-B193-4DBA-87DD-16AE169CA674}">
  <sheetPr>
    <tabColor rgb="FF0000FF"/>
  </sheetPr>
  <dimension ref="A1:Z215"/>
  <sheetViews>
    <sheetView showGridLines="0" tabSelected="1" zoomScaleNormal="100" zoomScaleSheetLayoutView="110" workbookViewId="0">
      <pane ySplit="1" topLeftCell="A2" activePane="bottomLeft" state="frozenSplit"/>
      <selection activeCell="O10" sqref="O10"/>
      <selection pane="bottomLeft" activeCell="O10" sqref="O10"/>
    </sheetView>
  </sheetViews>
  <sheetFormatPr baseColWidth="10" defaultColWidth="11.44140625" defaultRowHeight="13.2" x14ac:dyDescent="0.3"/>
  <cols>
    <col min="1" max="7" width="14.44140625" style="5" customWidth="1"/>
    <col min="8" max="9" width="13.44140625" style="5" customWidth="1"/>
    <col min="10" max="12" width="14.44140625" style="5" customWidth="1"/>
    <col min="13" max="13" width="2.5546875" style="5" customWidth="1"/>
    <col min="14" max="14" width="11.5546875" style="5" customWidth="1"/>
    <col min="15" max="16384" width="11.44140625" style="5"/>
  </cols>
  <sheetData>
    <row r="1" spans="1:15" s="2" customFormat="1" ht="15" x14ac:dyDescent="0.3">
      <c r="A1" s="1" t="s">
        <v>0</v>
      </c>
      <c r="B1" s="1"/>
      <c r="C1" s="1"/>
      <c r="D1" s="1"/>
      <c r="E1" s="1" t="s">
        <v>1</v>
      </c>
      <c r="F1" s="1"/>
      <c r="G1" s="1"/>
      <c r="H1" s="1"/>
      <c r="I1" s="1" t="s">
        <v>2</v>
      </c>
      <c r="J1" s="1"/>
      <c r="K1" s="1"/>
      <c r="L1" s="1"/>
    </row>
    <row r="2" spans="1:15" ht="15" x14ac:dyDescent="0.3">
      <c r="A2" s="3" t="s">
        <v>3</v>
      </c>
      <c r="B2" s="3"/>
      <c r="C2" s="3"/>
      <c r="D2" s="3"/>
      <c r="E2" s="4"/>
      <c r="G2" s="6"/>
      <c r="H2" s="4"/>
      <c r="I2" s="7"/>
      <c r="J2" s="7"/>
      <c r="K2" s="7"/>
      <c r="N2" s="2"/>
      <c r="O2" s="2"/>
    </row>
    <row r="3" spans="1:15" ht="15" x14ac:dyDescent="0.3">
      <c r="A3" s="8" t="s">
        <v>4</v>
      </c>
      <c r="B3" s="4"/>
      <c r="C3" s="4"/>
      <c r="D3" s="4"/>
      <c r="E3" s="4"/>
      <c r="F3" s="6"/>
      <c r="G3" s="6"/>
      <c r="H3" s="4"/>
      <c r="I3" s="4"/>
      <c r="J3" s="4"/>
      <c r="K3" s="4"/>
      <c r="L3" s="9" t="s">
        <v>5</v>
      </c>
      <c r="N3" s="2"/>
      <c r="O3" s="2"/>
    </row>
    <row r="4" spans="1:15" ht="12.75" customHeight="1" x14ac:dyDescent="0.3">
      <c r="A4" s="5" t="s">
        <v>6</v>
      </c>
      <c r="D4" s="5" t="s">
        <v>7</v>
      </c>
      <c r="N4" s="2"/>
    </row>
    <row r="5" spans="1:15" ht="12.75" customHeight="1" x14ac:dyDescent="0.3">
      <c r="N5" s="2"/>
    </row>
    <row r="6" spans="1:15" ht="12.75" customHeight="1" x14ac:dyDescent="0.3">
      <c r="F6" s="10"/>
      <c r="G6" s="10"/>
    </row>
    <row r="7" spans="1:15" ht="12.75" customHeight="1" x14ac:dyDescent="0.3"/>
    <row r="8" spans="1:15" ht="12.75" customHeight="1" x14ac:dyDescent="0.3"/>
    <row r="9" spans="1:15" ht="12.75" customHeight="1" x14ac:dyDescent="0.3"/>
    <row r="10" spans="1:15" ht="12.75" customHeight="1" x14ac:dyDescent="0.3"/>
    <row r="11" spans="1:15" ht="12.75" customHeight="1" x14ac:dyDescent="0.3">
      <c r="C11" s="11"/>
    </row>
    <row r="12" spans="1:15" ht="12.75" customHeight="1" x14ac:dyDescent="0.3"/>
    <row r="13" spans="1:15" ht="12.75" customHeight="1" x14ac:dyDescent="0.3">
      <c r="A13" s="12"/>
    </row>
    <row r="14" spans="1:15" ht="12.75" customHeight="1" x14ac:dyDescent="0.3"/>
    <row r="15" spans="1:15" ht="12.75" customHeight="1" x14ac:dyDescent="0.3"/>
    <row r="16" spans="1:15" ht="12.75" customHeight="1" x14ac:dyDescent="0.3"/>
    <row r="17" spans="1:1" ht="12.75" customHeight="1" x14ac:dyDescent="0.3"/>
    <row r="18" spans="1:1" ht="12.75" customHeight="1" x14ac:dyDescent="0.3"/>
    <row r="19" spans="1:1" ht="12.75" customHeight="1" x14ac:dyDescent="0.3">
      <c r="A19" s="5" t="str">
        <f>[1]RA_INDICES!$E$28</f>
        <v>TOTAL généralistes</v>
      </c>
    </row>
    <row r="20" spans="1:1" ht="12.75" customHeight="1" x14ac:dyDescent="0.3"/>
    <row r="21" spans="1:1" ht="12.75" customHeight="1" x14ac:dyDescent="0.3"/>
    <row r="22" spans="1:1" ht="12.75" customHeight="1" x14ac:dyDescent="0.3"/>
    <row r="23" spans="1:1" ht="12.75" customHeight="1" x14ac:dyDescent="0.3"/>
    <row r="24" spans="1:1" ht="12.75" customHeight="1" x14ac:dyDescent="0.3"/>
    <row r="25" spans="1:1" ht="12.75" customHeight="1" x14ac:dyDescent="0.3"/>
    <row r="26" spans="1:1" ht="12.75" customHeight="1" x14ac:dyDescent="0.3"/>
    <row r="27" spans="1:1" ht="12.75" customHeight="1" x14ac:dyDescent="0.3"/>
    <row r="28" spans="1:1" ht="12.75" customHeight="1" x14ac:dyDescent="0.3"/>
    <row r="29" spans="1:1" ht="12.75" customHeight="1" x14ac:dyDescent="0.3"/>
    <row r="30" spans="1:1" ht="12.75" customHeight="1" x14ac:dyDescent="0.3"/>
    <row r="31" spans="1:1" ht="12.75" customHeight="1" x14ac:dyDescent="0.3"/>
    <row r="32" spans="1:1" ht="12.75" customHeight="1" x14ac:dyDescent="0.3"/>
    <row r="33" spans="1:26" ht="15.75" customHeight="1" x14ac:dyDescent="0.3"/>
    <row r="34" spans="1:26" ht="12.75" customHeight="1" x14ac:dyDescent="0.25">
      <c r="A34" s="5" t="str">
        <f>+[1]RA_INDICES!$E$51</f>
        <v>TOTAL spécialistes</v>
      </c>
      <c r="F34" s="13"/>
      <c r="G34" s="13"/>
    </row>
    <row r="35" spans="1:26" ht="12.75" customHeight="1" x14ac:dyDescent="0.3"/>
    <row r="36" spans="1:26" ht="12.75" customHeight="1" x14ac:dyDescent="0.3"/>
    <row r="37" spans="1:26" ht="12.75" customHeight="1" x14ac:dyDescent="0.3"/>
    <row r="38" spans="1:26" ht="12.75" customHeight="1" x14ac:dyDescent="0.3"/>
    <row r="39" spans="1:26" ht="12.75" customHeight="1" x14ac:dyDescent="0.3"/>
    <row r="40" spans="1:26" ht="12.75" customHeight="1" x14ac:dyDescent="0.3"/>
    <row r="41" spans="1:26" ht="12.75" customHeight="1" x14ac:dyDescent="0.3"/>
    <row r="42" spans="1:26" ht="12.75" customHeight="1" x14ac:dyDescent="0.3"/>
    <row r="43" spans="1:26" ht="12.75" customHeight="1" x14ac:dyDescent="0.3"/>
    <row r="44" spans="1:26" ht="12.75" customHeight="1" x14ac:dyDescent="0.3"/>
    <row r="45" spans="1:26" ht="12.75" customHeight="1" x14ac:dyDescent="0.3"/>
    <row r="46" spans="1:26" ht="12.75" customHeight="1" x14ac:dyDescent="0.3"/>
    <row r="47" spans="1:26" ht="12.75" customHeight="1" x14ac:dyDescent="0.3"/>
    <row r="48" spans="1:26" ht="12.75" customHeight="1" x14ac:dyDescent="0.3">
      <c r="Z48" s="14"/>
    </row>
    <row r="49" spans="1:12" s="13" customFormat="1" ht="12.75" customHeight="1" x14ac:dyDescent="0.25">
      <c r="A49" s="13" t="str">
        <f>+[1]RA_INDICES!$E$55</f>
        <v>Honoraires de dentistes</v>
      </c>
    </row>
    <row r="50" spans="1:12" s="15" customFormat="1" ht="12.75" customHeight="1" x14ac:dyDescent="0.25">
      <c r="E50" s="13"/>
    </row>
    <row r="51" spans="1:12" s="15" customFormat="1" ht="12.75" customHeight="1" x14ac:dyDescent="0.25">
      <c r="E51" s="13"/>
    </row>
    <row r="52" spans="1:12" s="15" customFormat="1" ht="12.75" customHeight="1" x14ac:dyDescent="0.25">
      <c r="E52" s="13"/>
    </row>
    <row r="53" spans="1:12" s="15" customFormat="1" ht="12.75" customHeight="1" x14ac:dyDescent="0.25">
      <c r="E53" s="13"/>
    </row>
    <row r="54" spans="1:12" s="15" customFormat="1" ht="12.75" customHeight="1" x14ac:dyDescent="0.25">
      <c r="E54" s="13"/>
    </row>
    <row r="55" spans="1:12" s="15" customFormat="1" ht="12.75" customHeight="1" x14ac:dyDescent="0.25">
      <c r="E55" s="13"/>
    </row>
    <row r="56" spans="1:12" s="15" customFormat="1" ht="12.75" customHeight="1" x14ac:dyDescent="0.25">
      <c r="E56" s="13"/>
    </row>
    <row r="57" spans="1:12" s="15" customFormat="1" ht="12.75" customHeight="1" x14ac:dyDescent="0.25">
      <c r="E57" s="13"/>
    </row>
    <row r="58" spans="1:12" s="15" customFormat="1" ht="12.75" customHeight="1" x14ac:dyDescent="0.25">
      <c r="E58" s="13"/>
    </row>
    <row r="59" spans="1:12" s="15" customFormat="1" ht="12.75" customHeight="1" x14ac:dyDescent="0.25">
      <c r="E59" s="13"/>
    </row>
    <row r="60" spans="1:12" s="15" customFormat="1" ht="12.75" customHeight="1" x14ac:dyDescent="0.25">
      <c r="E60" s="13"/>
    </row>
    <row r="61" spans="1:12" s="15" customFormat="1" ht="12.75" customHeight="1" x14ac:dyDescent="0.25">
      <c r="E61" s="13"/>
    </row>
    <row r="62" spans="1:12" s="15" customFormat="1" ht="12.75" customHeight="1" x14ac:dyDescent="0.25">
      <c r="E62" s="13"/>
    </row>
    <row r="63" spans="1:12" s="15" customFormat="1" ht="12.75" customHeight="1" x14ac:dyDescent="0.25">
      <c r="E63" s="13"/>
    </row>
    <row r="64" spans="1:12" ht="12.75" customHeight="1" x14ac:dyDescent="0.3">
      <c r="A64" s="5" t="str">
        <f>+[1]RA_INDICES!$E$74</f>
        <v>Montants masseurs-kiné</v>
      </c>
      <c r="E64" s="16"/>
      <c r="F64" s="16"/>
      <c r="G64" s="16"/>
      <c r="H64" s="17"/>
      <c r="L64" s="17"/>
    </row>
    <row r="65" spans="1:1" ht="12.75" customHeight="1" x14ac:dyDescent="0.3"/>
    <row r="66" spans="1:1" ht="12.75" customHeight="1" x14ac:dyDescent="0.3"/>
    <row r="67" spans="1:1" ht="12.75" customHeight="1" x14ac:dyDescent="0.3"/>
    <row r="68" spans="1:1" ht="12.75" customHeight="1" x14ac:dyDescent="0.3"/>
    <row r="69" spans="1:1" ht="12.75" customHeight="1" x14ac:dyDescent="0.3"/>
    <row r="70" spans="1:1" ht="12.75" customHeight="1" x14ac:dyDescent="0.3"/>
    <row r="71" spans="1:1" ht="12.75" customHeight="1" x14ac:dyDescent="0.3"/>
    <row r="72" spans="1:1" ht="12.75" customHeight="1" x14ac:dyDescent="0.3"/>
    <row r="73" spans="1:1" ht="12.75" customHeight="1" x14ac:dyDescent="0.3"/>
    <row r="74" spans="1:1" ht="12.75" customHeight="1" x14ac:dyDescent="0.3"/>
    <row r="75" spans="1:1" ht="12.75" customHeight="1" x14ac:dyDescent="0.3"/>
    <row r="76" spans="1:1" ht="12.75" customHeight="1" x14ac:dyDescent="0.3"/>
    <row r="77" spans="1:1" ht="12.75" customHeight="1" x14ac:dyDescent="0.3"/>
    <row r="78" spans="1:1" ht="12.75" customHeight="1" x14ac:dyDescent="0.3"/>
    <row r="79" spans="1:1" ht="12.75" customHeight="1" x14ac:dyDescent="0.3">
      <c r="A79" s="5" t="s">
        <v>8</v>
      </c>
    </row>
    <row r="80" spans="1:1" ht="12.75" customHeight="1" x14ac:dyDescent="0.3"/>
    <row r="81" spans="1:1" ht="12.75" customHeight="1" x14ac:dyDescent="0.3"/>
    <row r="82" spans="1:1" ht="12.75" customHeight="1" x14ac:dyDescent="0.3"/>
    <row r="83" spans="1:1" ht="12.75" customHeight="1" x14ac:dyDescent="0.3"/>
    <row r="84" spans="1:1" ht="12.75" customHeight="1" x14ac:dyDescent="0.3"/>
    <row r="85" spans="1:1" ht="12.75" customHeight="1" x14ac:dyDescent="0.3"/>
    <row r="86" spans="1:1" ht="12.75" customHeight="1" x14ac:dyDescent="0.3"/>
    <row r="87" spans="1:1" ht="12.75" customHeight="1" x14ac:dyDescent="0.3"/>
    <row r="88" spans="1:1" ht="12.75" customHeight="1" x14ac:dyDescent="0.3"/>
    <row r="89" spans="1:1" ht="12.75" customHeight="1" x14ac:dyDescent="0.3"/>
    <row r="90" spans="1:1" ht="12.75" customHeight="1" x14ac:dyDescent="0.3"/>
    <row r="91" spans="1:1" ht="12.75" customHeight="1" x14ac:dyDescent="0.3"/>
    <row r="92" spans="1:1" ht="12.75" customHeight="1" x14ac:dyDescent="0.3"/>
    <row r="93" spans="1:1" ht="12.75" customHeight="1" x14ac:dyDescent="0.3"/>
    <row r="94" spans="1:1" ht="12.75" customHeight="1" x14ac:dyDescent="0.3">
      <c r="A94" s="5" t="s">
        <v>9</v>
      </c>
    </row>
    <row r="95" spans="1:1" ht="12.75" customHeight="1" x14ac:dyDescent="0.3"/>
    <row r="96" spans="1:1" ht="12.75" customHeight="1" x14ac:dyDescent="0.3"/>
    <row r="97" spans="1:1" ht="12.75" customHeight="1" x14ac:dyDescent="0.3"/>
    <row r="98" spans="1:1" ht="12.75" customHeight="1" x14ac:dyDescent="0.3"/>
    <row r="99" spans="1:1" ht="12.75" customHeight="1" x14ac:dyDescent="0.3"/>
    <row r="100" spans="1:1" ht="12.75" customHeight="1" x14ac:dyDescent="0.3"/>
    <row r="101" spans="1:1" ht="12.75" customHeight="1" x14ac:dyDescent="0.3"/>
    <row r="102" spans="1:1" ht="12.75" customHeight="1" x14ac:dyDescent="0.3"/>
    <row r="103" spans="1:1" ht="12.75" customHeight="1" x14ac:dyDescent="0.3"/>
    <row r="104" spans="1:1" ht="12.75" customHeight="1" x14ac:dyDescent="0.3"/>
    <row r="105" spans="1:1" ht="12.75" customHeight="1" x14ac:dyDescent="0.3"/>
    <row r="106" spans="1:1" ht="12.75" customHeight="1" x14ac:dyDescent="0.3"/>
    <row r="107" spans="1:1" ht="12.75" customHeight="1" x14ac:dyDescent="0.3"/>
    <row r="108" spans="1:1" ht="12.75" customHeight="1" x14ac:dyDescent="0.3"/>
    <row r="109" spans="1:1" s="13" customFormat="1" ht="12.75" customHeight="1" x14ac:dyDescent="0.25">
      <c r="A109" s="13" t="str">
        <f>+[1]RA_INDICES!$E$89</f>
        <v>TOTAL transports</v>
      </c>
    </row>
    <row r="110" spans="1:1" s="15" customFormat="1" ht="12.75" customHeight="1" x14ac:dyDescent="0.3"/>
    <row r="111" spans="1:1" s="15" customFormat="1" ht="12.75" customHeight="1" x14ac:dyDescent="0.3"/>
    <row r="112" spans="1:1" s="15" customFormat="1" ht="12.75" customHeight="1" x14ac:dyDescent="0.3"/>
    <row r="113" spans="1:1" s="15" customFormat="1" ht="12.75" customHeight="1" x14ac:dyDescent="0.3"/>
    <row r="114" spans="1:1" s="15" customFormat="1" ht="12.75" customHeight="1" x14ac:dyDescent="0.3"/>
    <row r="115" spans="1:1" s="15" customFormat="1" ht="12.75" customHeight="1" x14ac:dyDescent="0.3"/>
    <row r="116" spans="1:1" s="15" customFormat="1" ht="12.75" customHeight="1" x14ac:dyDescent="0.3"/>
    <row r="117" spans="1:1" s="15" customFormat="1" ht="12.75" customHeight="1" x14ac:dyDescent="0.3"/>
    <row r="118" spans="1:1" s="15" customFormat="1" ht="12.75" customHeight="1" x14ac:dyDescent="0.3"/>
    <row r="119" spans="1:1" s="15" customFormat="1" ht="12.75" customHeight="1" x14ac:dyDescent="0.3"/>
    <row r="120" spans="1:1" s="15" customFormat="1" ht="12.75" customHeight="1" x14ac:dyDescent="0.3"/>
    <row r="121" spans="1:1" s="15" customFormat="1" ht="12.75" customHeight="1" x14ac:dyDescent="0.3"/>
    <row r="122" spans="1:1" s="15" customFormat="1" ht="12.75" customHeight="1" x14ac:dyDescent="0.3"/>
    <row r="123" spans="1:1" s="15" customFormat="1" ht="12.75" customHeight="1" x14ac:dyDescent="0.3"/>
    <row r="124" spans="1:1" ht="12.75" customHeight="1" x14ac:dyDescent="0.3">
      <c r="A124" s="5" t="s">
        <v>10</v>
      </c>
    </row>
    <row r="125" spans="1:1" ht="12.75" customHeight="1" x14ac:dyDescent="0.3"/>
    <row r="126" spans="1:1" ht="12.75" customHeight="1" x14ac:dyDescent="0.3"/>
    <row r="127" spans="1:1" ht="12.75" customHeight="1" x14ac:dyDescent="0.3"/>
    <row r="128" spans="1:1" ht="12.75" customHeight="1" x14ac:dyDescent="0.3"/>
    <row r="129" spans="1:8" ht="12.75" customHeight="1" x14ac:dyDescent="0.3"/>
    <row r="130" spans="1:8" s="18" customFormat="1" ht="12.75" customHeight="1" x14ac:dyDescent="0.3">
      <c r="H130" s="19"/>
    </row>
    <row r="131" spans="1:8" ht="12.75" customHeight="1" x14ac:dyDescent="0.3"/>
    <row r="132" spans="1:8" ht="12.75" customHeight="1" x14ac:dyDescent="0.3"/>
    <row r="133" spans="1:8" ht="12.75" customHeight="1" x14ac:dyDescent="0.3"/>
    <row r="134" spans="1:8" ht="12.75" customHeight="1" x14ac:dyDescent="0.3"/>
    <row r="135" spans="1:8" ht="12.75" customHeight="1" x14ac:dyDescent="0.3"/>
    <row r="136" spans="1:8" ht="12.75" customHeight="1" x14ac:dyDescent="0.3"/>
    <row r="137" spans="1:8" ht="12.75" customHeight="1" x14ac:dyDescent="0.3"/>
    <row r="138" spans="1:8" ht="12.75" customHeight="1" x14ac:dyDescent="0.3"/>
    <row r="139" spans="1:8" s="13" customFormat="1" ht="12.75" customHeight="1" x14ac:dyDescent="0.25">
      <c r="A139" s="13" t="str">
        <f>+[1]RA_INDICES!$E$91</f>
        <v>IJ AT</v>
      </c>
    </row>
    <row r="140" spans="1:8" s="15" customFormat="1" ht="12.75" customHeight="1" x14ac:dyDescent="0.3"/>
    <row r="141" spans="1:8" s="15" customFormat="1" ht="12.75" customHeight="1" x14ac:dyDescent="0.3"/>
    <row r="142" spans="1:8" s="15" customFormat="1" ht="12.75" customHeight="1" x14ac:dyDescent="0.3"/>
    <row r="143" spans="1:8" s="15" customFormat="1" ht="12.75" customHeight="1" x14ac:dyDescent="0.3"/>
    <row r="144" spans="1:8" s="15" customFormat="1" ht="12.75" customHeight="1" x14ac:dyDescent="0.3"/>
    <row r="145" spans="1:4" s="15" customFormat="1" ht="12.75" customHeight="1" x14ac:dyDescent="0.3"/>
    <row r="146" spans="1:4" s="15" customFormat="1" ht="12.75" customHeight="1" x14ac:dyDescent="0.3"/>
    <row r="147" spans="1:4" s="15" customFormat="1" ht="12.75" customHeight="1" x14ac:dyDescent="0.3"/>
    <row r="148" spans="1:4" s="15" customFormat="1" ht="12.75" customHeight="1" x14ac:dyDescent="0.3"/>
    <row r="149" spans="1:4" s="15" customFormat="1" ht="12.75" customHeight="1" x14ac:dyDescent="0.3"/>
    <row r="150" spans="1:4" s="15" customFormat="1" ht="12.75" customHeight="1" x14ac:dyDescent="0.3"/>
    <row r="151" spans="1:4" s="15" customFormat="1" ht="12.75" customHeight="1" x14ac:dyDescent="0.3"/>
    <row r="152" spans="1:4" s="15" customFormat="1" ht="12.75" customHeight="1" x14ac:dyDescent="0.3"/>
    <row r="153" spans="1:4" s="15" customFormat="1" ht="12.75" customHeight="1" x14ac:dyDescent="0.3"/>
    <row r="154" spans="1:4" s="20" customFormat="1" ht="12.75" customHeight="1" x14ac:dyDescent="0.25">
      <c r="A154" s="20" t="s">
        <v>11</v>
      </c>
      <c r="D154" s="21"/>
    </row>
    <row r="155" spans="1:4" ht="12.75" customHeight="1" x14ac:dyDescent="0.3"/>
    <row r="156" spans="1:4" ht="12.75" customHeight="1" x14ac:dyDescent="0.3"/>
    <row r="157" spans="1:4" ht="12.75" customHeight="1" x14ac:dyDescent="0.3"/>
    <row r="158" spans="1:4" ht="12.75" customHeight="1" x14ac:dyDescent="0.3"/>
    <row r="159" spans="1:4" ht="12.75" customHeight="1" x14ac:dyDescent="0.3"/>
    <row r="160" spans="1:4" ht="12.75" customHeight="1" x14ac:dyDescent="0.3"/>
    <row r="161" spans="1:1" ht="12.75" customHeight="1" x14ac:dyDescent="0.3"/>
    <row r="162" spans="1:1" ht="12.75" customHeight="1" x14ac:dyDescent="0.3"/>
    <row r="163" spans="1:1" ht="12.75" customHeight="1" x14ac:dyDescent="0.3"/>
    <row r="164" spans="1:1" ht="12.75" customHeight="1" x14ac:dyDescent="0.3"/>
    <row r="165" spans="1:1" ht="12.75" customHeight="1" x14ac:dyDescent="0.3"/>
    <row r="166" spans="1:1" ht="12.75" customHeight="1" x14ac:dyDescent="0.3"/>
    <row r="167" spans="1:1" ht="12.75" customHeight="1" x14ac:dyDescent="0.3"/>
    <row r="168" spans="1:1" ht="12.75" customHeight="1" x14ac:dyDescent="0.3"/>
    <row r="169" spans="1:1" s="13" customFormat="1" ht="12.75" customHeight="1" x14ac:dyDescent="0.25">
      <c r="A169" s="13" t="str">
        <f>+[1]RA_INDICES!$E$108</f>
        <v>Médicaments rétrocédés</v>
      </c>
    </row>
    <row r="170" spans="1:1" s="15" customFormat="1" ht="12.75" customHeight="1" x14ac:dyDescent="0.3"/>
    <row r="171" spans="1:1" s="15" customFormat="1" ht="12.75" customHeight="1" x14ac:dyDescent="0.3"/>
    <row r="172" spans="1:1" s="15" customFormat="1" ht="12.75" customHeight="1" x14ac:dyDescent="0.3"/>
    <row r="173" spans="1:1" s="15" customFormat="1" ht="12.75" customHeight="1" x14ac:dyDescent="0.3"/>
    <row r="174" spans="1:1" s="15" customFormat="1" ht="12.75" customHeight="1" x14ac:dyDescent="0.3"/>
    <row r="175" spans="1:1" s="15" customFormat="1" ht="12.75" customHeight="1" x14ac:dyDescent="0.3"/>
    <row r="176" spans="1:1" s="15" customFormat="1" ht="12.75" customHeight="1" x14ac:dyDescent="0.3"/>
    <row r="177" spans="1:8" s="15" customFormat="1" ht="12.75" customHeight="1" x14ac:dyDescent="0.3"/>
    <row r="178" spans="1:8" s="15" customFormat="1" ht="12.75" customHeight="1" x14ac:dyDescent="0.3"/>
    <row r="179" spans="1:8" s="15" customFormat="1" ht="12.75" customHeight="1" x14ac:dyDescent="0.3"/>
    <row r="180" spans="1:8" s="15" customFormat="1" ht="12.75" customHeight="1" x14ac:dyDescent="0.3"/>
    <row r="181" spans="1:8" s="15" customFormat="1" ht="12.75" customHeight="1" x14ac:dyDescent="0.3"/>
    <row r="182" spans="1:8" s="15" customFormat="1" ht="12.75" customHeight="1" x14ac:dyDescent="0.3"/>
    <row r="183" spans="1:8" s="20" customFormat="1" ht="12.75" customHeight="1" x14ac:dyDescent="0.25">
      <c r="A183" s="20" t="s">
        <v>12</v>
      </c>
      <c r="D183" s="21"/>
      <c r="H183" s="5"/>
    </row>
    <row r="184" spans="1:8" ht="12.75" customHeight="1" x14ac:dyDescent="0.3"/>
    <row r="185" spans="1:8" ht="12.75" customHeight="1" x14ac:dyDescent="0.3"/>
    <row r="186" spans="1:8" ht="12.75" customHeight="1" x14ac:dyDescent="0.3"/>
    <row r="187" spans="1:8" ht="12.75" customHeight="1" x14ac:dyDescent="0.3"/>
    <row r="188" spans="1:8" ht="12.75" customHeight="1" x14ac:dyDescent="0.3"/>
    <row r="189" spans="1:8" ht="12.75" customHeight="1" x14ac:dyDescent="0.3"/>
    <row r="190" spans="1:8" ht="12.75" customHeight="1" x14ac:dyDescent="0.3"/>
    <row r="191" spans="1:8" ht="12.75" customHeight="1" x14ac:dyDescent="0.3"/>
    <row r="192" spans="1:8" ht="12.75" customHeight="1" x14ac:dyDescent="0.3"/>
    <row r="193" spans="1:12" ht="12.75" customHeight="1" x14ac:dyDescent="0.3"/>
    <row r="194" spans="1:12" ht="12.75" customHeight="1" x14ac:dyDescent="0.3"/>
    <row r="195" spans="1:12" ht="12.75" customHeight="1" x14ac:dyDescent="0.3"/>
    <row r="196" spans="1:12" ht="12.75" customHeight="1" x14ac:dyDescent="0.3"/>
    <row r="197" spans="1:12" ht="12.75" customHeight="1" x14ac:dyDescent="0.3"/>
    <row r="198" spans="1:12" s="15" customFormat="1" ht="12.75" customHeight="1" x14ac:dyDescent="0.25">
      <c r="A198" s="13" t="str">
        <f>+[1]RA_INDICES!$E$126</f>
        <v>Produits de LPP</v>
      </c>
      <c r="B198" s="13"/>
      <c r="C198" s="13"/>
      <c r="D198" s="17"/>
      <c r="E198" s="13"/>
      <c r="F198" s="13"/>
      <c r="G198" s="13"/>
      <c r="H198" s="13"/>
      <c r="I198" s="13"/>
      <c r="J198" s="13"/>
      <c r="K198" s="13"/>
      <c r="L198" s="13"/>
    </row>
    <row r="199" spans="1:12" s="15" customFormat="1" ht="12.75" customHeight="1" x14ac:dyDescent="0.3"/>
    <row r="200" spans="1:12" s="15" customFormat="1" ht="12.75" customHeight="1" x14ac:dyDescent="0.3"/>
    <row r="201" spans="1:12" s="15" customFormat="1" ht="12.75" customHeight="1" x14ac:dyDescent="0.3"/>
    <row r="202" spans="1:12" s="15" customFormat="1" ht="12.75" customHeight="1" x14ac:dyDescent="0.3"/>
    <row r="203" spans="1:12" s="15" customFormat="1" ht="12.75" customHeight="1" x14ac:dyDescent="0.3"/>
    <row r="204" spans="1:12" s="15" customFormat="1" ht="12.75" customHeight="1" x14ac:dyDescent="0.3"/>
    <row r="205" spans="1:12" s="15" customFormat="1" ht="12.75" customHeight="1" x14ac:dyDescent="0.3"/>
    <row r="206" spans="1:12" s="15" customFormat="1" ht="12.75" customHeight="1" x14ac:dyDescent="0.3"/>
    <row r="207" spans="1:12" s="15" customFormat="1" ht="12.75" customHeight="1" x14ac:dyDescent="0.3"/>
    <row r="208" spans="1:12" s="15" customFormat="1" ht="12.75" customHeight="1" x14ac:dyDescent="0.3"/>
    <row r="209" spans="1:1" s="15" customFormat="1" ht="12.75" customHeight="1" x14ac:dyDescent="0.3"/>
    <row r="210" spans="1:1" s="15" customFormat="1" ht="12.75" customHeight="1" x14ac:dyDescent="0.3"/>
    <row r="211" spans="1:1" s="15" customFormat="1" ht="12.75" customHeight="1" x14ac:dyDescent="0.3"/>
    <row r="212" spans="1:1" s="15" customFormat="1" ht="12.75" customHeight="1" x14ac:dyDescent="0.25">
      <c r="A212" s="13"/>
    </row>
    <row r="213" spans="1:1" ht="12.75" customHeight="1" x14ac:dyDescent="0.3"/>
    <row r="214" spans="1:1" ht="12.75" customHeight="1" x14ac:dyDescent="0.3"/>
    <row r="215" spans="1:1" ht="12.75" customHeight="1" x14ac:dyDescent="0.3"/>
  </sheetData>
  <mergeCells count="3">
    <mergeCell ref="A1:D1"/>
    <mergeCell ref="E1:H1"/>
    <mergeCell ref="I1:L1"/>
  </mergeCells>
  <pageMargins left="0" right="0" top="0.19685039370078741" bottom="0.19685039370078741" header="0.15748031496062992" footer="0.15748031496062992"/>
  <pageSetup paperSize="9" scale="80" orientation="landscape" r:id="rId1"/>
  <headerFooter>
    <oddHeader xml:space="preserve">&amp;L&amp;"Arial,Gras"&amp;9
</oddHeader>
    <oddFooter>&amp;CPage &amp;P&amp;R&amp;Z&amp;F</oddFooter>
  </headerFooter>
  <rowBreaks count="4" manualBreakCount="4">
    <brk id="48" max="16383" man="1"/>
    <brk id="93" max="16383" man="1"/>
    <brk id="138" max="16383" man="1"/>
    <brk id="18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53C14-AE9C-4ECC-AA86-597148C7D334}">
  <sheetPr>
    <tabColor rgb="FF0000FF"/>
  </sheetPr>
  <dimension ref="A1:GB105"/>
  <sheetViews>
    <sheetView zoomScaleNormal="100" workbookViewId="0">
      <selection activeCell="O10" sqref="O10"/>
    </sheetView>
  </sheetViews>
  <sheetFormatPr baseColWidth="10" defaultColWidth="11.44140625" defaultRowHeight="11.4" x14ac:dyDescent="0.2"/>
  <cols>
    <col min="1" max="2" width="2.44140625" style="23" customWidth="1"/>
    <col min="3" max="3" width="44.5546875" style="23" bestFit="1" customWidth="1"/>
    <col min="4" max="4" width="9.5546875" style="23" bestFit="1" customWidth="1"/>
    <col min="5" max="5" width="10.44140625" style="23" customWidth="1"/>
    <col min="6" max="6" width="9.5546875" style="23" customWidth="1"/>
    <col min="7" max="7" width="10.5546875" style="23" customWidth="1"/>
    <col min="8" max="8" width="10.44140625" style="23" customWidth="1"/>
    <col min="9" max="10" width="9.5546875" style="23" customWidth="1"/>
    <col min="11" max="11" width="10.5546875" style="23" bestFit="1" customWidth="1"/>
    <col min="12" max="13" width="9.5546875" style="23" customWidth="1"/>
    <col min="14" max="184" width="11.44140625" style="23"/>
    <col min="185" max="16384" width="11.44140625" style="122"/>
  </cols>
  <sheetData>
    <row r="1" spans="1:13" s="23" customFormat="1" x14ac:dyDescent="0.2">
      <c r="A1" s="22"/>
      <c r="C1" s="24"/>
      <c r="E1" s="25"/>
      <c r="I1" s="26"/>
    </row>
    <row r="2" spans="1:13" s="26" customFormat="1" x14ac:dyDescent="0.2">
      <c r="A2" s="22"/>
      <c r="E2" s="27"/>
    </row>
    <row r="3" spans="1:13" s="26" customFormat="1" x14ac:dyDescent="0.2">
      <c r="A3" s="22"/>
    </row>
    <row r="4" spans="1:13" s="26" customFormat="1" ht="24" customHeight="1" x14ac:dyDescent="0.2">
      <c r="A4" s="22"/>
      <c r="C4" s="28" t="s">
        <v>13</v>
      </c>
      <c r="D4" s="29" t="s">
        <v>7</v>
      </c>
      <c r="E4" s="30"/>
      <c r="F4" s="30"/>
      <c r="G4" s="31"/>
      <c r="H4" s="29" t="s">
        <v>14</v>
      </c>
      <c r="I4" s="31"/>
      <c r="J4" s="29" t="s">
        <v>15</v>
      </c>
      <c r="K4" s="30"/>
      <c r="L4" s="30"/>
      <c r="M4" s="31"/>
    </row>
    <row r="5" spans="1:13" s="26" customFormat="1" ht="53.25" customHeight="1" x14ac:dyDescent="0.2">
      <c r="A5" s="22"/>
      <c r="C5" s="32"/>
      <c r="D5" s="33" t="str">
        <f>"Données brutes  "&amp;[2]Titres!A9&amp;" "&amp;[2]Titres!A19</f>
        <v>Données brutes  juillet 2026</v>
      </c>
      <c r="E5" s="34" t="str">
        <f>"Taux de croissance  "&amp;[2]Titres!B9&amp;" "&amp;[2]Titres!$A$19&amp;" / "&amp;[2]Titres!B9&amp;" "&amp;[2]Titres!$A$19-1</f>
        <v>Taux de croissance  juil 2026 / juil 2025</v>
      </c>
      <c r="F5" s="35"/>
      <c r="G5" s="36" t="str">
        <f>"Taux de croissance  "&amp;[2]Titres!B9&amp;" "&amp;[2]Titres!A19&amp;" / "&amp;[2]Titres!B8&amp;" "&amp;[2]Titres!A23</f>
        <v>Taux de croissance  juil 2026 / juin 2026</v>
      </c>
      <c r="H5" s="34" t="str">
        <f>"(janv à "&amp;[2]Titres!L9&amp;" "&amp;[2]Titres!$A$19&amp;" ) /
(janv à "&amp;[2]Titres!L9&amp;" "&amp;[2]Titres!$A$19-1&amp;" )"</f>
        <v>(janv à  2026 ) /
(janv à  2025 )</v>
      </c>
      <c r="I5" s="37"/>
      <c r="J5" s="38" t="str">
        <f>"Rappel :
Taux ACM CVS-CJO à fin "&amp;[2]Titres!G9&amp;" "&amp;[2]Titres!$A$19-1</f>
        <v>Rappel :
Taux ACM CVS-CJO à fin  2025</v>
      </c>
      <c r="K5" s="39" t="str">
        <f>"Données brutes "&amp;[2]Titres!H10&amp; " "&amp;[2]Titres!G21&amp;" - "&amp;[2]Titres!H9&amp;" "&amp;[2]Titres!$A$19</f>
        <v>Données brutes   -  2026</v>
      </c>
      <c r="L5" s="34" t="str">
        <f>"Taux ACM ("&amp;[2]Titres!H10&amp; " "&amp;[2]Titres!G21&amp;" - "&amp;[2]Titres!H9&amp;" "&amp;[2]Titres!$A$19&amp;" / "&amp;[2]Titres!H10&amp; " "&amp;[2]Titres!G21-1&amp;" - "&amp;[2]Titres!H9&amp; " "&amp;[2]Titres!$A$19-1&amp;")"</f>
        <v>Taux ACM (  -  2026 /  -1 -  2025)</v>
      </c>
      <c r="M5" s="40"/>
    </row>
    <row r="6" spans="1:13" s="26" customFormat="1" ht="36" customHeight="1" x14ac:dyDescent="0.2">
      <c r="A6" s="22"/>
      <c r="C6" s="41"/>
      <c r="D6" s="42"/>
      <c r="E6" s="36" t="s">
        <v>16</v>
      </c>
      <c r="F6" s="43" t="s">
        <v>17</v>
      </c>
      <c r="G6" s="36" t="s">
        <v>17</v>
      </c>
      <c r="H6" s="36" t="s">
        <v>16</v>
      </c>
      <c r="I6" s="36" t="s">
        <v>17</v>
      </c>
      <c r="J6" s="44"/>
      <c r="K6" s="45"/>
      <c r="L6" s="36" t="s">
        <v>16</v>
      </c>
      <c r="M6" s="36" t="s">
        <v>17</v>
      </c>
    </row>
    <row r="7" spans="1:13" s="26" customFormat="1" ht="13.8" x14ac:dyDescent="0.2">
      <c r="A7" s="22"/>
      <c r="C7" s="46" t="s">
        <v>18</v>
      </c>
      <c r="D7" s="47">
        <f>[3]RA_DTR!$FU5</f>
        <v>463.20709073</v>
      </c>
      <c r="E7" s="48">
        <f>[3]RA_DTR!$FU55</f>
        <v>-4.1408347741130891E-3</v>
      </c>
      <c r="F7" s="49">
        <f>[3]RA_DTR!$FU80</f>
        <v>7.3643081618746109E-3</v>
      </c>
      <c r="G7" s="50">
        <f>[3]RA_DTR!$FU305</f>
        <v>7.2127883552979277E-3</v>
      </c>
      <c r="H7" s="48">
        <f>[3]RA_DTR!$FU205</f>
        <v>6.0679824863798526E-3</v>
      </c>
      <c r="I7" s="48">
        <f>[3]RA_DTR!$FU230</f>
        <v>2.7962304752342515E-3</v>
      </c>
      <c r="J7" s="51">
        <f>[3]RA_DTR!$FU255</f>
        <v>3.0644608929803585E-2</v>
      </c>
      <c r="K7" s="52">
        <f>[3]RA_DTR!$FU130</f>
        <v>5372.5817404200006</v>
      </c>
      <c r="L7" s="48">
        <f>[3]RA_DTR!$FU155</f>
        <v>1.9982277758475719E-2</v>
      </c>
      <c r="M7" s="50">
        <f>[3]RA_DTR!$FU180</f>
        <v>1.3801213042252236E-2</v>
      </c>
    </row>
    <row r="8" spans="1:13" s="26" customFormat="1" x14ac:dyDescent="0.2">
      <c r="A8" s="22"/>
      <c r="C8" s="53" t="s">
        <v>19</v>
      </c>
      <c r="D8" s="54">
        <f>[3]RA_DTR!$FU6</f>
        <v>280.23544952999998</v>
      </c>
      <c r="E8" s="55">
        <f>[3]RA_DTR!$FU56</f>
        <v>-2.0219982915802293E-2</v>
      </c>
      <c r="F8" s="56">
        <f>[3]RA_DTR!$FU81</f>
        <v>-7.1621184072174771E-3</v>
      </c>
      <c r="G8" s="57">
        <f>[3]RA_DTR!$FU306</f>
        <v>4.5487461878648272E-3</v>
      </c>
      <c r="H8" s="57">
        <f>[3]RA_DTR!$FU206</f>
        <v>-9.9500346901515435E-3</v>
      </c>
      <c r="I8" s="57">
        <f>[3]RA_DTR!$FU231</f>
        <v>-1.3508591734545439E-2</v>
      </c>
      <c r="J8" s="58">
        <f>[3]RA_DTR!$FU256</f>
        <v>2.2740139344467725E-2</v>
      </c>
      <c r="K8" s="59">
        <f>[3]RA_DTR!$FU131</f>
        <v>3272.3076335999999</v>
      </c>
      <c r="L8" s="57">
        <f>[3]RA_DTR!$FU156</f>
        <v>2.564818618431719E-3</v>
      </c>
      <c r="M8" s="60">
        <f>[3]RA_DTR!$FU181</f>
        <v>-3.7196100672758359E-3</v>
      </c>
    </row>
    <row r="9" spans="1:13" s="26" customFormat="1" x14ac:dyDescent="0.2">
      <c r="A9" s="22"/>
      <c r="C9" s="61" t="s">
        <v>20</v>
      </c>
      <c r="D9" s="62">
        <f>[3]RA_DTR!$FU7</f>
        <v>89.222180850000001</v>
      </c>
      <c r="E9" s="63">
        <f>[3]RA_DTR!$FU58</f>
        <v>-6.2725710492864239E-2</v>
      </c>
      <c r="F9" s="64">
        <f>[3]RA_DTR!$FU82</f>
        <v>-3.2565785324537244E-2</v>
      </c>
      <c r="G9" s="65">
        <f>[3]RA_DTR!$FU307</f>
        <v>-7.5905721225456579E-3</v>
      </c>
      <c r="H9" s="65">
        <f>[3]RA_DTR!$FU207</f>
        <v>1.2948112850992288E-3</v>
      </c>
      <c r="I9" s="65">
        <f>[3]RA_DTR!$FU232</f>
        <v>4.1923848848179901E-4</v>
      </c>
      <c r="J9" s="66">
        <f>[3]RA_DTR!$FU257</f>
        <v>3.690914430073744E-2</v>
      </c>
      <c r="K9" s="67">
        <f>[3]RA_DTR!$FU132</f>
        <v>1075.0024227900001</v>
      </c>
      <c r="L9" s="65">
        <f>[3]RA_DTR!$FU157</f>
        <v>2.4548438290485253E-2</v>
      </c>
      <c r="M9" s="65">
        <f>[3]RA_DTR!$FU182</f>
        <v>2.0133849485861832E-2</v>
      </c>
    </row>
    <row r="10" spans="1:13" s="26" customFormat="1" x14ac:dyDescent="0.2">
      <c r="A10" s="22"/>
      <c r="C10" s="68" t="s">
        <v>21</v>
      </c>
      <c r="D10" s="62">
        <f>[3]RA_DTR!$FU8</f>
        <v>21.457966310000003</v>
      </c>
      <c r="E10" s="63">
        <f>[3]RA_DTR!$FU58</f>
        <v>-6.2725710492864239E-2</v>
      </c>
      <c r="F10" s="64">
        <f>[3]RA_DTR!$FU83</f>
        <v>-4.941752658177645E-2</v>
      </c>
      <c r="G10" s="65">
        <f>[3]RA_DTR!$FU308</f>
        <v>-5.1638107053165738E-3</v>
      </c>
      <c r="H10" s="65">
        <f>[3]RA_DTR!$FU208</f>
        <v>-4.336236824451567E-2</v>
      </c>
      <c r="I10" s="65">
        <f>[3]RA_DTR!$FU233</f>
        <v>-4.6520724243052758E-2</v>
      </c>
      <c r="J10" s="66">
        <f>[3]RA_DTR!$FU258</f>
        <v>5.2321924673917053E-3</v>
      </c>
      <c r="K10" s="67">
        <f>[3]RA_DTR!$FU133</f>
        <v>272.18611604</v>
      </c>
      <c r="L10" s="65">
        <f>[3]RA_DTR!$FU158</f>
        <v>-3.3573679947533908E-3</v>
      </c>
      <c r="M10" s="65">
        <f>[3]RA_DTR!$FU183</f>
        <v>-9.6150930048730654E-3</v>
      </c>
    </row>
    <row r="11" spans="1:13" s="26" customFormat="1" x14ac:dyDescent="0.2">
      <c r="A11" s="22"/>
      <c r="C11" s="69" t="s">
        <v>22</v>
      </c>
      <c r="D11" s="62">
        <f>[3]RA_DTR!$FU9</f>
        <v>52.018255359999998</v>
      </c>
      <c r="E11" s="63">
        <f>[3]RA_DTR!$FU59</f>
        <v>-2.6639907692384557E-2</v>
      </c>
      <c r="F11" s="64">
        <f>[3]RA_DTR!$FU84</f>
        <v>-2.934424087445564E-2</v>
      </c>
      <c r="G11" s="65">
        <f>[3]RA_DTR!$FU309</f>
        <v>-1.2886094030169937E-2</v>
      </c>
      <c r="H11" s="65">
        <f>[3]RA_DTR!$FU209</f>
        <v>1.7810000434735684E-2</v>
      </c>
      <c r="I11" s="65">
        <f>[3]RA_DTR!$FU234</f>
        <v>1.9014443569961292E-2</v>
      </c>
      <c r="J11" s="66">
        <f>[3]RA_DTR!$FU259</f>
        <v>5.4861476978781631E-2</v>
      </c>
      <c r="K11" s="67">
        <f>[3]RA_DTR!$FU134</f>
        <v>628.12986623999996</v>
      </c>
      <c r="L11" s="65">
        <f>[3]RA_DTR!$FU159</f>
        <v>3.3651950661460317E-2</v>
      </c>
      <c r="M11" s="65">
        <f>[3]RA_DTR!$FU184</f>
        <v>3.0364682103754648E-2</v>
      </c>
    </row>
    <row r="12" spans="1:13" s="26" customFormat="1" x14ac:dyDescent="0.2">
      <c r="C12" s="68" t="s">
        <v>23</v>
      </c>
      <c r="D12" s="62">
        <f>[3]RA_DTR!$FU10</f>
        <v>14.51187882</v>
      </c>
      <c r="E12" s="63">
        <f>[3]RA_DTR!$FU60</f>
        <v>-2.5731891711974986E-2</v>
      </c>
      <c r="F12" s="64">
        <f>[3]RA_DTR!$FU85</f>
        <v>-1.8160554610118895E-2</v>
      </c>
      <c r="G12" s="65">
        <f>[3]RA_DTR!$FU310</f>
        <v>9.1767261603383776E-3</v>
      </c>
      <c r="H12" s="65">
        <f>[3]RA_DTR!$FU210</f>
        <v>1.225662472131428E-2</v>
      </c>
      <c r="I12" s="65">
        <f>[3]RA_DTR!$FU235</f>
        <v>8.8128316027131781E-3</v>
      </c>
      <c r="J12" s="66">
        <f>[3]RA_DTR!$FU260</f>
        <v>1.8019560703740778E-2</v>
      </c>
      <c r="K12" s="67">
        <f>[3]RA_DTR!$FU135</f>
        <v>160.20521233000002</v>
      </c>
      <c r="L12" s="65">
        <f>[3]RA_DTR!$FU160</f>
        <v>3.6990078643956092E-2</v>
      </c>
      <c r="M12" s="65">
        <f>[3]RA_DTR!$FU185</f>
        <v>3.1273482787675499E-2</v>
      </c>
    </row>
    <row r="13" spans="1:13" s="26" customFormat="1" ht="13.2" x14ac:dyDescent="0.25">
      <c r="A13" s="70"/>
      <c r="C13" s="71" t="s">
        <v>24</v>
      </c>
      <c r="D13" s="62">
        <f>[3]RA_DTR!$FU12</f>
        <v>84.92390297</v>
      </c>
      <c r="E13" s="63">
        <f>[3]RA_DTR!$FU62</f>
        <v>1.1213439300208572E-2</v>
      </c>
      <c r="F13" s="64">
        <f>[3]RA_DTR!$FU87</f>
        <v>3.5752525460793549E-2</v>
      </c>
      <c r="G13" s="65">
        <f>[3]RA_DTR!$FU312</f>
        <v>2.4211490693314186E-2</v>
      </c>
      <c r="H13" s="65">
        <f>[3]RA_DTR!$FU212</f>
        <v>-2.4514617135653616E-3</v>
      </c>
      <c r="I13" s="65">
        <f>[3]RA_DTR!$FU237</f>
        <v>-7.4595241893580244E-3</v>
      </c>
      <c r="J13" s="66">
        <f>[3]RA_DTR!$FU262</f>
        <v>1.7086713876514281E-2</v>
      </c>
      <c r="K13" s="67">
        <f>[3]RA_DTR!$FU137</f>
        <v>957.95508873000017</v>
      </c>
      <c r="L13" s="65">
        <f>[3]RA_DTR!$FU162</f>
        <v>1.3769360022228838E-3</v>
      </c>
      <c r="M13" s="65">
        <f>[3]RA_DTR!$FU187</f>
        <v>-5.5062487224476486E-3</v>
      </c>
    </row>
    <row r="14" spans="1:13" s="26" customFormat="1" x14ac:dyDescent="0.2">
      <c r="C14" s="72" t="s">
        <v>25</v>
      </c>
      <c r="D14" s="62">
        <f>[3]RA_DTR!$FU13</f>
        <v>22.420725559999998</v>
      </c>
      <c r="E14" s="63">
        <f>[3]RA_DTR!$FU63</f>
        <v>6.5115959828145442E-2</v>
      </c>
      <c r="F14" s="64">
        <f>[3]RA_DTR!$FU88</f>
        <v>5.2139465116808337E-2</v>
      </c>
      <c r="G14" s="65">
        <f>[3]RA_DTR!$FU313</f>
        <v>9.2520670447380216E-3</v>
      </c>
      <c r="H14" s="65">
        <f>[3]RA_DTR!$FU213</f>
        <v>3.0917540703584434E-2</v>
      </c>
      <c r="I14" s="65">
        <f>[3]RA_DTR!$FU238</f>
        <v>2.7736187842290372E-2</v>
      </c>
      <c r="J14" s="66">
        <f>[3]RA_DTR!$FU263</f>
        <v>2.9557227127222641E-2</v>
      </c>
      <c r="K14" s="67">
        <f>[3]RA_DTR!$FU138</f>
        <v>239.41763103999997</v>
      </c>
      <c r="L14" s="65">
        <f>[3]RA_DTR!$FU163</f>
        <v>3.0647385735357746E-2</v>
      </c>
      <c r="M14" s="65">
        <f>[3]RA_DTR!$FU188</f>
        <v>2.3913901155609318E-2</v>
      </c>
    </row>
    <row r="15" spans="1:13" s="26" customFormat="1" x14ac:dyDescent="0.2">
      <c r="C15" s="72" t="s">
        <v>26</v>
      </c>
      <c r="D15" s="62">
        <f>[3]RA_DTR!$FU14</f>
        <v>57.872034150000005</v>
      </c>
      <c r="E15" s="63">
        <f>[3]RA_DTR!$FU64</f>
        <v>-9.5198283991649868E-3</v>
      </c>
      <c r="F15" s="64">
        <f>[3]RA_DTR!$FU89</f>
        <v>3.159686699531461E-2</v>
      </c>
      <c r="G15" s="65">
        <f>[3]RA_DTR!$FU314</f>
        <v>3.1735593873535084E-2</v>
      </c>
      <c r="H15" s="65">
        <f>[3]RA_DTR!$FU214</f>
        <v>-1.816731631541002E-2</v>
      </c>
      <c r="I15" s="65">
        <f>[3]RA_DTR!$FU239</f>
        <v>-2.3950737010146717E-2</v>
      </c>
      <c r="J15" s="66">
        <f>[3]RA_DTR!$FU264</f>
        <v>5.2335230868960636E-3</v>
      </c>
      <c r="K15" s="67">
        <f>[3]RA_DTR!$FU139</f>
        <v>669.75034921999998</v>
      </c>
      <c r="L15" s="65">
        <f>[3]RA_DTR!$FU164</f>
        <v>-1.3138082017880248E-2</v>
      </c>
      <c r="M15" s="65">
        <f>[3]RA_DTR!$FU189</f>
        <v>-2.0315832131422074E-2</v>
      </c>
    </row>
    <row r="16" spans="1:13" s="26" customFormat="1" x14ac:dyDescent="0.2">
      <c r="C16" s="73" t="s">
        <v>27</v>
      </c>
      <c r="D16" s="62">
        <f>[3]RA_DTR!$FU16</f>
        <v>11.587409409999999</v>
      </c>
      <c r="E16" s="63">
        <f>[3]RA_DTR!$FU66</f>
        <v>1.2138096046713898E-2</v>
      </c>
      <c r="F16" s="64">
        <f>[3]RA_DTR!$FU91</f>
        <v>2.3534129108361945E-2</v>
      </c>
      <c r="G16" s="65">
        <f>[3]RA_DTR!$FU316</f>
        <v>8.8297249425042246E-3</v>
      </c>
      <c r="H16" s="65">
        <f>[3]RA_DTR!$FU216</f>
        <v>1.3164620350808454E-2</v>
      </c>
      <c r="I16" s="65">
        <f>[3]RA_DTR!$FU241</f>
        <v>8.0877828457941447E-3</v>
      </c>
      <c r="J16" s="66">
        <f>[3]RA_DTR!$FU266</f>
        <v>-0.11597222003247942</v>
      </c>
      <c r="K16" s="67">
        <f>[3]RA_DTR!$FU141</f>
        <v>136.53429752999998</v>
      </c>
      <c r="L16" s="65">
        <f>[3]RA_DTR!$FU166</f>
        <v>1.9249161987779706E-2</v>
      </c>
      <c r="M16" s="65">
        <f>[3]RA_DTR!$FU191</f>
        <v>9.4777130158507639E-3</v>
      </c>
    </row>
    <row r="17" spans="1:13" s="26" customFormat="1" x14ac:dyDescent="0.2">
      <c r="C17" s="61" t="s">
        <v>28</v>
      </c>
      <c r="D17" s="62">
        <f>[3]RA_DTR!$FU17</f>
        <v>27.789989949999999</v>
      </c>
      <c r="E17" s="63">
        <f>[3]RA_DTR!$FU67</f>
        <v>-4.2339279879355374E-2</v>
      </c>
      <c r="F17" s="64">
        <f>[3]RA_DTR!$FU92</f>
        <v>-4.2707790431059767E-2</v>
      </c>
      <c r="G17" s="65">
        <f>[3]RA_DTR!$FU317</f>
        <v>-1.6260407010881384E-2</v>
      </c>
      <c r="H17" s="65">
        <f>[3]RA_DTR!$FU217</f>
        <v>-4.4333159437498493E-2</v>
      </c>
      <c r="I17" s="65">
        <f>[3]RA_DTR!$FU242</f>
        <v>-4.9997725157048256E-2</v>
      </c>
      <c r="J17" s="74">
        <f>[3]RA_DTR!$FU267</f>
        <v>2.8727248806561079E-2</v>
      </c>
      <c r="K17" s="67">
        <f>[3]RA_DTR!$FU142</f>
        <v>315.90201681999997</v>
      </c>
      <c r="L17" s="75">
        <f>[3]RA_DTR!$FU167</f>
        <v>-3.3106033738190876E-2</v>
      </c>
      <c r="M17" s="65">
        <f>[3]RA_DTR!$FU192</f>
        <v>-3.9561515509846878E-2</v>
      </c>
    </row>
    <row r="18" spans="1:13" s="26" customFormat="1" x14ac:dyDescent="0.2">
      <c r="C18" s="61" t="s">
        <v>29</v>
      </c>
      <c r="D18" s="62">
        <f>[3]RA_DTR!$FU18</f>
        <v>61.119316529999999</v>
      </c>
      <c r="E18" s="63">
        <f>[3]RA_DTR!$FU68</f>
        <v>-3.0008022302664084E-2</v>
      </c>
      <c r="F18" s="64">
        <f>[3]RA_DTR!$FU93</f>
        <v>-8.2616036828615513E-3</v>
      </c>
      <c r="G18" s="65">
        <f>[3]RA_DTR!$FU318</f>
        <v>9.0757254711524293E-3</v>
      </c>
      <c r="H18" s="65">
        <f>[3]RA_DTR!$FU218</f>
        <v>-2.7074019908746583E-2</v>
      </c>
      <c r="I18" s="65">
        <f>[3]RA_DTR!$FU243</f>
        <v>-3.0950419970769083E-2</v>
      </c>
      <c r="J18" s="66">
        <f>[3]RA_DTR!$FU268</f>
        <v>3.3116215315761366E-2</v>
      </c>
      <c r="K18" s="67">
        <f>[3]RA_DTR!$FU143</f>
        <v>720.82770605000007</v>
      </c>
      <c r="L18" s="65">
        <f>[3]RA_DTR!$FU168</f>
        <v>-1.7339152323229357E-2</v>
      </c>
      <c r="M18" s="65">
        <f>[3]RA_DTR!$FU193</f>
        <v>-2.4770094583532409E-2</v>
      </c>
    </row>
    <row r="19" spans="1:13" s="26" customFormat="1" x14ac:dyDescent="0.2">
      <c r="A19" s="23"/>
      <c r="C19" s="68" t="s">
        <v>30</v>
      </c>
      <c r="D19" s="62">
        <f>[3]RA_DTR!$FU19</f>
        <v>40.426651460000002</v>
      </c>
      <c r="E19" s="63">
        <f>[3]RA_DTR!$FU69</f>
        <v>-1.1032751692543696E-2</v>
      </c>
      <c r="F19" s="64">
        <f>[3]RA_DTR!$FU94</f>
        <v>1.2302568267775094E-2</v>
      </c>
      <c r="G19" s="65">
        <f>[3]RA_DTR!$FU319</f>
        <v>3.0431554439340314E-2</v>
      </c>
      <c r="H19" s="65">
        <f>[3]RA_DTR!$FU219</f>
        <v>-1.9667062998755092E-2</v>
      </c>
      <c r="I19" s="65">
        <f>[3]RA_DTR!$FU244</f>
        <v>-2.3317273230332836E-2</v>
      </c>
      <c r="J19" s="66">
        <f>[3]RA_DTR!$FU269</f>
        <v>4.0833908116984174E-2</v>
      </c>
      <c r="K19" s="67">
        <f>[3]RA_DTR!$FU144</f>
        <v>464.95967866999996</v>
      </c>
      <c r="L19" s="65">
        <f>[3]RA_DTR!$FU169</f>
        <v>-1.3891225812934893E-2</v>
      </c>
      <c r="M19" s="65">
        <f>[3]RA_DTR!$FU194</f>
        <v>-2.1645840895927693E-2</v>
      </c>
    </row>
    <row r="20" spans="1:13" s="26" customFormat="1" x14ac:dyDescent="0.2">
      <c r="A20" s="23"/>
      <c r="C20" s="68" t="s">
        <v>31</v>
      </c>
      <c r="D20" s="62">
        <f>[3]RA_DTR!$FU20</f>
        <v>20.69266507</v>
      </c>
      <c r="E20" s="63">
        <f>[3]RA_DTR!$FU70</f>
        <v>-6.5054447896129908E-2</v>
      </c>
      <c r="F20" s="64">
        <f>[3]RA_DTR!$FU95</f>
        <v>-4.5260122680351955E-2</v>
      </c>
      <c r="G20" s="65">
        <f>[3]RA_DTR!$FU320</f>
        <v>-2.9302049081132542E-2</v>
      </c>
      <c r="H20" s="65">
        <f>[3]RA_DTR!$FU220</f>
        <v>-4.0586525079297053E-2</v>
      </c>
      <c r="I20" s="65">
        <f>[3]RA_DTR!$FU245</f>
        <v>-4.4605265279135109E-2</v>
      </c>
      <c r="J20" s="66">
        <f>[3]RA_DTR!$FU270</f>
        <v>1.9506805659901261E-2</v>
      </c>
      <c r="K20" s="67">
        <f>[3]RA_DTR!$FU145</f>
        <v>255.86802738000003</v>
      </c>
      <c r="L20" s="65">
        <f>[3]RA_DTR!$FU170</f>
        <v>-2.3543347015887561E-2</v>
      </c>
      <c r="M20" s="65">
        <f>[3]RA_DTR!$FU195</f>
        <v>-3.0394665453072345E-2</v>
      </c>
    </row>
    <row r="21" spans="1:13" s="26" customFormat="1" x14ac:dyDescent="0.2">
      <c r="C21" s="76" t="s">
        <v>32</v>
      </c>
      <c r="D21" s="54">
        <f>[3]RA_DTR!$FU22</f>
        <v>182.97164120000002</v>
      </c>
      <c r="E21" s="55">
        <f>[3]RA_DTR!$FU72</f>
        <v>2.1535147146619416E-2</v>
      </c>
      <c r="F21" s="56">
        <f>[3]RA_DTR!$FU97</f>
        <v>3.0463441337026609E-2</v>
      </c>
      <c r="G21" s="57">
        <f>[3]RA_DTR!$FU322</f>
        <v>1.1321844802892889E-2</v>
      </c>
      <c r="H21" s="57">
        <f>[3]RA_DTR!$FU222</f>
        <v>3.2603648369929683E-2</v>
      </c>
      <c r="I21" s="57">
        <f>[3]RA_DTR!$FU247</f>
        <v>2.9296120255069447E-2</v>
      </c>
      <c r="J21" s="77">
        <f>[3]RA_DTR!$FU272</f>
        <v>4.3805407036225485E-2</v>
      </c>
      <c r="K21" s="59">
        <f>[3]RA_DTR!$FU147</f>
        <v>2100.2741068200003</v>
      </c>
      <c r="L21" s="57">
        <f>[3]RA_DTR!$FU172</f>
        <v>4.8358884875982389E-2</v>
      </c>
      <c r="M21" s="57">
        <f>[3]RA_DTR!$FU197</f>
        <v>4.238434128895352E-2</v>
      </c>
    </row>
    <row r="22" spans="1:13" s="26" customFormat="1" ht="12.75" customHeight="1" x14ac:dyDescent="0.2">
      <c r="C22" s="78" t="s">
        <v>33</v>
      </c>
      <c r="D22" s="62">
        <f>[3]RA_DTR!$FU23</f>
        <v>139.10972659999999</v>
      </c>
      <c r="E22" s="63">
        <f>[3]RA_DTR!$FU73</f>
        <v>1.1638663828732465E-2</v>
      </c>
      <c r="F22" s="64">
        <f>[3]RA_DTR!$FU98</f>
        <v>2.2679660780319244E-2</v>
      </c>
      <c r="G22" s="65">
        <f>[3]RA_DTR!$FU323</f>
        <v>3.4609100125344572E-3</v>
      </c>
      <c r="H22" s="65">
        <f>[3]RA_DTR!$FU223</f>
        <v>3.5419760982509985E-2</v>
      </c>
      <c r="I22" s="65">
        <f>[3]RA_DTR!$FU248</f>
        <v>3.2233218044915413E-2</v>
      </c>
      <c r="J22" s="66">
        <f>[3]RA_DTR!$FU273</f>
        <v>4.5917478606457118E-2</v>
      </c>
      <c r="K22" s="67">
        <f>[3]RA_DTR!$FU148</f>
        <v>1611.1578347299999</v>
      </c>
      <c r="L22" s="65">
        <f>[3]RA_DTR!$FU173</f>
        <v>5.2704269936141301E-2</v>
      </c>
      <c r="M22" s="65">
        <f>[3]RA_DTR!$FU198</f>
        <v>4.6585986222152265E-2</v>
      </c>
    </row>
    <row r="23" spans="1:13" s="26" customFormat="1" ht="12.75" customHeight="1" x14ac:dyDescent="0.2">
      <c r="C23" s="79" t="s">
        <v>34</v>
      </c>
      <c r="D23" s="62">
        <f>[3]RA_DTR!$FU24</f>
        <v>132.36400763</v>
      </c>
      <c r="E23" s="63">
        <f>[3]RA_DTR!$FU74</f>
        <v>1.7858843524274581E-2</v>
      </c>
      <c r="F23" s="64">
        <f>[3]RA_DTR!$FU99</f>
        <v>2.9663173377131091E-2</v>
      </c>
      <c r="G23" s="65">
        <f>[3]RA_DTR!$FU324</f>
        <v>1.5477682488456601E-2</v>
      </c>
      <c r="H23" s="65">
        <f>[3]RA_DTR!$FU224</f>
        <v>3.4770796707739304E-2</v>
      </c>
      <c r="I23" s="65">
        <f>[3]RA_DTR!$FU249</f>
        <v>3.1668229592506369E-2</v>
      </c>
      <c r="J23" s="66">
        <f>[3]RA_DTR!$FU274</f>
        <v>5.1470466745978882E-2</v>
      </c>
      <c r="K23" s="67">
        <f>[3]RA_DTR!$FU149</f>
        <v>1520.75957922</v>
      </c>
      <c r="L23" s="65">
        <f>[3]RA_DTR!$FU174</f>
        <v>5.2074553043449434E-2</v>
      </c>
      <c r="M23" s="65">
        <f>[3]RA_DTR!$FU199</f>
        <v>4.5917565009525374E-2</v>
      </c>
    </row>
    <row r="24" spans="1:13" s="26" customFormat="1" ht="12.75" customHeight="1" x14ac:dyDescent="0.2">
      <c r="A24" s="23"/>
      <c r="C24" s="72" t="s">
        <v>35</v>
      </c>
      <c r="D24" s="80">
        <f>[3]RA_DTR!$FU25</f>
        <v>6.7457189699999995</v>
      </c>
      <c r="E24" s="63">
        <f>[3]RA_DTR!$FU75</f>
        <v>-9.667896939572973E-2</v>
      </c>
      <c r="F24" s="64">
        <f>[3]RA_DTR!$FU100</f>
        <v>-9.821027361413226E-2</v>
      </c>
      <c r="G24" s="65">
        <f>[3]RA_DTR!$FU325</f>
        <v>-0.1867543381993283</v>
      </c>
      <c r="H24" s="65">
        <f>[3]RA_DTR!$FU225</f>
        <v>4.6485658175882794E-2</v>
      </c>
      <c r="I24" s="65">
        <f>[3]RA_DTR!$FU250</f>
        <v>4.179159473095595E-2</v>
      </c>
      <c r="J24" s="66">
        <f>[3]RA_DTR!$FU275</f>
        <v>-4.0226265668776739E-2</v>
      </c>
      <c r="K24" s="67">
        <f>[3]RA_DTR!$FU150</f>
        <v>90.398255509999998</v>
      </c>
      <c r="L24" s="65">
        <f>[3]RA_DTR!$FU175</f>
        <v>6.341208670133236E-2</v>
      </c>
      <c r="M24" s="65">
        <f>[3]RA_DTR!$FU200</f>
        <v>5.7945910617861474E-2</v>
      </c>
    </row>
    <row r="25" spans="1:13" s="26" customFormat="1" ht="12.75" customHeight="1" x14ac:dyDescent="0.2">
      <c r="C25" s="78" t="s">
        <v>36</v>
      </c>
      <c r="D25" s="62">
        <f>[3]RA_DTR!$FU26</f>
        <v>43.861914600000006</v>
      </c>
      <c r="E25" s="63">
        <f>[3]RA_DTR!$FU76</f>
        <v>5.4244094411761701E-2</v>
      </c>
      <c r="F25" s="64">
        <f>[3]RA_DTR!$FU101</f>
        <v>5.6294694489888109E-2</v>
      </c>
      <c r="G25" s="65">
        <f>[3]RA_DTR!$FU326</f>
        <v>3.7434055853603043E-2</v>
      </c>
      <c r="H25" s="65">
        <f>[3]RA_DTR!$FU226</f>
        <v>2.3586494359514765E-2</v>
      </c>
      <c r="I25" s="65">
        <f>[3]RA_DTR!$FU251</f>
        <v>1.9726390594565268E-2</v>
      </c>
      <c r="J25" s="66">
        <f>[3]RA_DTR!$FU276</f>
        <v>3.7029342192251846E-2</v>
      </c>
      <c r="K25" s="67">
        <f>[3]RA_DTR!$FU151</f>
        <v>489.11627209000005</v>
      </c>
      <c r="L25" s="65">
        <f>[3]RA_DTR!$FU176</f>
        <v>3.4295415932965811E-2</v>
      </c>
      <c r="M25" s="65">
        <f>[3]RA_DTR!$FU201</f>
        <v>2.8788858091914005E-2</v>
      </c>
    </row>
    <row r="26" spans="1:13" s="26" customFormat="1" ht="12.75" customHeight="1" x14ac:dyDescent="0.2">
      <c r="C26" s="81" t="s">
        <v>37</v>
      </c>
      <c r="D26" s="82">
        <f>[3]RA_DTR!$FU27</f>
        <v>402.08777420000001</v>
      </c>
      <c r="E26" s="83">
        <f>[3]RA_DTR!$FU77</f>
        <v>-8.7610456542486226E-5</v>
      </c>
      <c r="F26" s="84">
        <f>[3]RA_DTR!$FU102</f>
        <v>9.8149515787215869E-3</v>
      </c>
      <c r="G26" s="85">
        <f>[3]RA_DTR!$FU327</f>
        <v>6.9264613736037539E-3</v>
      </c>
      <c r="H26" s="85">
        <f>[3]RA_DTR!$FU227</f>
        <v>1.146047303227582E-2</v>
      </c>
      <c r="I26" s="85">
        <f>[3]RA_DTR!$FU252</f>
        <v>8.2207812076982023E-3</v>
      </c>
      <c r="J26" s="86">
        <f>[3]RA_DTR!$FU277</f>
        <v>3.0245425480097676E-2</v>
      </c>
      <c r="K26" s="87">
        <f>[3]RA_DTR!$FU152</f>
        <v>4651.7540343700002</v>
      </c>
      <c r="L26" s="85">
        <f>[3]RA_DTR!$FU177</f>
        <v>2.6020727925795128E-2</v>
      </c>
      <c r="M26" s="85">
        <f>[3]RA_DTR!$FU202</f>
        <v>2.0048134763575698E-2</v>
      </c>
    </row>
    <row r="27" spans="1:13" s="26" customFormat="1" ht="12.75" hidden="1" customHeight="1" x14ac:dyDescent="0.2">
      <c r="C27" s="61"/>
      <c r="D27" s="62"/>
      <c r="E27" s="63"/>
      <c r="F27" s="64"/>
      <c r="G27" s="65"/>
      <c r="H27" s="88"/>
      <c r="I27" s="88"/>
      <c r="J27" s="89"/>
      <c r="K27" s="90"/>
      <c r="L27" s="88"/>
      <c r="M27" s="88"/>
    </row>
    <row r="28" spans="1:13" s="26" customFormat="1" ht="12.75" hidden="1" customHeight="1" x14ac:dyDescent="0.2">
      <c r="C28" s="61"/>
      <c r="D28" s="62"/>
      <c r="E28" s="63"/>
      <c r="F28" s="64"/>
      <c r="G28" s="65"/>
      <c r="H28" s="88"/>
      <c r="I28" s="88"/>
      <c r="J28" s="89"/>
      <c r="K28" s="90"/>
      <c r="L28" s="88"/>
      <c r="M28" s="88"/>
    </row>
    <row r="29" spans="1:13" s="26" customFormat="1" ht="12.75" hidden="1" customHeight="1" x14ac:dyDescent="0.2">
      <c r="C29" s="61"/>
      <c r="D29" s="62"/>
      <c r="E29" s="63"/>
      <c r="F29" s="64"/>
      <c r="G29" s="65"/>
      <c r="H29" s="88"/>
      <c r="I29" s="88"/>
      <c r="J29" s="89"/>
      <c r="K29" s="90"/>
      <c r="L29" s="88"/>
      <c r="M29" s="88"/>
    </row>
    <row r="30" spans="1:13" s="26" customFormat="1" ht="12.75" customHeight="1" x14ac:dyDescent="0.2">
      <c r="C30" s="91"/>
      <c r="D30" s="47"/>
      <c r="E30" s="48"/>
      <c r="F30" s="92"/>
      <c r="G30" s="48"/>
      <c r="H30" s="93"/>
      <c r="I30" s="48"/>
      <c r="J30" s="51"/>
      <c r="K30" s="94"/>
      <c r="L30" s="92"/>
      <c r="M30" s="48"/>
    </row>
    <row r="31" spans="1:13" s="26" customFormat="1" ht="12.75" customHeight="1" x14ac:dyDescent="0.2">
      <c r="C31" s="95" t="s">
        <v>38</v>
      </c>
      <c r="D31" s="96">
        <f>[4]Mois!$EJ$25/1000000</f>
        <v>60.811511240000002</v>
      </c>
      <c r="E31" s="65">
        <f>IF('[4]Evo Mois'!$EJ$25&gt;100%,"ns",'[4]Evo Mois'!$EJ$25)</f>
        <v>-6.0662320948949078E-2</v>
      </c>
      <c r="F31" s="97">
        <f>IF('[5]Evo Mois'!$EJ$5&gt;100%,"ns",'[5]Evo Mois'!$EJ$5)</f>
        <v>-6.9410423392296527E-3</v>
      </c>
      <c r="G31" s="98">
        <f>IF('[5]Evo Mois-1'!$EJ5&gt;100%," ns",'[5]Evo Mois-1'!$EJ5)</f>
        <v>-5.9874360125014014E-3</v>
      </c>
      <c r="H31" s="65">
        <f>IF('[4]Evo PCAP'!$EJ$25&gt;100%,"ns",'[4]Evo PCAP'!$EJ$25)</f>
        <v>3.7603923257885086E-2</v>
      </c>
      <c r="I31" s="65">
        <f>IF('[5]Evo PCAP'!$EJ$5&gt;100%,"ns",'[5]Evo PCAP'!$EJ$5)</f>
        <v>6.5158091866299728E-2</v>
      </c>
      <c r="J31" s="63">
        <f>IF('[5]Evo ACM'!$DX$5&gt;100%,"ns",'[5]Evo ACM'!$DX$5)</f>
        <v>4.1513281662341139E-2</v>
      </c>
      <c r="K31" s="99">
        <f>'[4]Cumul ACM'!$EJ$25/1000000</f>
        <v>718.49360158999991</v>
      </c>
      <c r="L31" s="65">
        <f>IF('[4]Evo ACM'!$EJ$25&gt;100%,"ns",'[4]Evo ACM'!$EJ$25)</f>
        <v>3.3747849143723752E-2</v>
      </c>
      <c r="M31" s="65">
        <f>IF('[5]Evo ACM'!$EJ$5&gt;100%,"ns",'[5]Evo ACM'!$EJ$5)</f>
        <v>3.8802816500729476E-2</v>
      </c>
    </row>
    <row r="32" spans="1:13" s="26" customFormat="1" ht="12.75" customHeight="1" x14ac:dyDescent="0.2">
      <c r="C32" s="100" t="s">
        <v>39</v>
      </c>
      <c r="D32" s="62">
        <f>[4]Mois!$EJ$18/1000000</f>
        <v>48.503468590000004</v>
      </c>
      <c r="E32" s="65">
        <f>IF('[4]Evo Mois'!$EJ$18&gt;100%,"ns",'[4]Evo Mois'!$EJ$18)</f>
        <v>-6.7686112775453666E-2</v>
      </c>
      <c r="F32" s="97">
        <f>IF('[5]Evo Mois'!$EJ$6&gt;100%,"ns",'[5]Evo Mois'!$EJ$6)</f>
        <v>-1.2375566631584789E-2</v>
      </c>
      <c r="G32" s="65">
        <f>IF('[5]Evo Mois-1'!$EJ6&gt;100%," ns",'[5]Evo Mois-1'!$EJ6)</f>
        <v>-1.0989863548909407E-2</v>
      </c>
      <c r="H32" s="65">
        <f>IF('[4]Evo PCAP'!$EJ$18&gt;100%,"ns",'[4]Evo PCAP'!$EJ$18)</f>
        <v>4.4672711309033719E-2</v>
      </c>
      <c r="I32" s="65">
        <f>IF('[5]Evo PCAP'!$EJ$6&gt;100%,"ns",'[5]Evo PCAP'!$EJ$6)</f>
        <v>6.7443385671142053E-2</v>
      </c>
      <c r="J32" s="63">
        <f>IF('[5]Evo ACM'!$DX$6&gt;100%,"ns",'[5]Evo ACM'!$DX$6)</f>
        <v>3.6535237499065509E-2</v>
      </c>
      <c r="K32" s="99">
        <f>'[4]Cumul ACM'!$EJ$18/1000000</f>
        <v>575.32582790999993</v>
      </c>
      <c r="L32" s="65">
        <f>IF('[4]Evo ACM'!$EJ$18&gt;100%,"ns",'[4]Evo ACM'!$EJ$18)</f>
        <v>4.0151693501493835E-2</v>
      </c>
      <c r="M32" s="65">
        <f>IF('[5]Evo ACM'!$EJ$6&gt;100%,"ns",'[5]Evo ACM'!$EJ$6)</f>
        <v>4.1101865341025556E-2</v>
      </c>
    </row>
    <row r="33" spans="2:13" s="26" customFormat="1" ht="12.75" customHeight="1" x14ac:dyDescent="0.2">
      <c r="C33" s="100" t="s">
        <v>40</v>
      </c>
      <c r="D33" s="62">
        <f>[4]Mois!$EJ$19/1000000</f>
        <v>6.1799986500000008</v>
      </c>
      <c r="E33" s="65">
        <f>IF('[4]Evo Mois'!$EJ$19&gt;100%,"ns",'[4]Evo Mois'!$EJ$19)</f>
        <v>2.8371316455301443E-2</v>
      </c>
      <c r="F33" s="97">
        <f>IF('[5]Evo Mois'!$EJ$7&gt;100%,"ns",'[5]Evo Mois'!$EJ$7)</f>
        <v>7.8826908544906704E-3</v>
      </c>
      <c r="G33" s="65">
        <f>IF('[5]Evo Mois-1'!$EJ7&gt;100%," ns",'[5]Evo Mois-1'!$EJ7)</f>
        <v>4.6719350847253205E-2</v>
      </c>
      <c r="H33" s="65">
        <f>IF('[4]Evo PCAP'!$EJ$18&gt;100%,"ns",'[4]Evo PCAP'!$EJ$18)</f>
        <v>4.4672711309033719E-2</v>
      </c>
      <c r="I33" s="65">
        <f>IF('[5]Evo PCAP'!$EJ$7&gt;100%,"ns",'[5]Evo PCAP'!$EJ$7)</f>
        <v>9.1194720452177913E-2</v>
      </c>
      <c r="J33" s="63">
        <f>IF('[5]Evo ACM'!$DX$7&gt;100%,"ns",'[5]Evo ACM'!$DX$7)</f>
        <v>9.1838840740518846E-2</v>
      </c>
      <c r="K33" s="99">
        <f>'[4]Cumul ACM'!$EJ$19/1000000</f>
        <v>67.845837630000005</v>
      </c>
      <c r="L33" s="65">
        <f>IF('[4]Evo ACM'!$EJ$19&gt;100%,"ns",'[4]Evo ACM'!$EJ$19)</f>
        <v>2.6813972571822386E-2</v>
      </c>
      <c r="M33" s="65">
        <f>IF('[5]Evo ACM'!$EJ$7&gt;100%,"ns",'[5]Evo ACM'!$EJ$7)</f>
        <v>5.9974593826350286E-2</v>
      </c>
    </row>
    <row r="34" spans="2:13" s="26" customFormat="1" ht="12.75" customHeight="1" x14ac:dyDescent="0.2">
      <c r="C34" s="101" t="s">
        <v>41</v>
      </c>
      <c r="D34" s="102">
        <f>[4]Mois!$EJ$20/1000000</f>
        <v>5.6354413399999999</v>
      </c>
      <c r="E34" s="103">
        <f>IF('[4]Evo Mois'!$EJ$20&gt;100%,"ns",'[4]Evo Mois'!$EJ$20)</f>
        <v>-6.9447019158025536E-2</v>
      </c>
      <c r="F34" s="104">
        <f>IF('[5]Evo Mois'!$EJ$8&gt;100%,"ns",'[5]Evo Mois'!$EJ$8)</f>
        <v>2.2605493995751624E-2</v>
      </c>
      <c r="G34" s="103">
        <f>IF('[5]Evo Mois-1'!$EJ8&gt;100%," ns",'[5]Evo Mois-1'!$EJ8)</f>
        <v>-2.4965989665118538E-2</v>
      </c>
      <c r="H34" s="103">
        <f>IF('[4]Evo PCAP'!$EJ$20&gt;100%,"ns",'[4]Evo PCAP'!$EJ$20)</f>
        <v>-7.611779002985819E-3</v>
      </c>
      <c r="I34" s="103">
        <f>IF('[5]Evo PCAP'!$EJ$8&gt;100%,"ns",'[5]Evo PCAP'!$EJ$8)</f>
        <v>2.0215470956127302E-2</v>
      </c>
      <c r="J34" s="103">
        <f>IF('[5]Evo ACM'!$DX$8&gt;100%,"ns",'[5]Evo ACM'!$DX$8)</f>
        <v>3.0788137388570558E-2</v>
      </c>
      <c r="K34" s="105">
        <f>'[4]Cumul ACM'!$EJ$20/1000000</f>
        <v>67.704470270000002</v>
      </c>
      <c r="L34" s="103">
        <f>IF('[4]Evo ACM'!$EJ$20&gt;100%,"ns",'[4]Evo ACM'!$EJ$20)</f>
        <v>-2.5193826062880342E-3</v>
      </c>
      <c r="M34" s="103">
        <f>IF('[5]Evo ACM'!$EJ$8&gt;100%,"ns",'[5]Evo ACM'!$EJ$8)</f>
        <v>0.60839646515311752</v>
      </c>
    </row>
    <row r="35" spans="2:13" s="26" customFormat="1" ht="12.75" customHeight="1" x14ac:dyDescent="0.2">
      <c r="C35" s="106"/>
      <c r="D35" s="107"/>
      <c r="E35" s="64"/>
      <c r="F35" s="64"/>
      <c r="G35" s="67"/>
      <c r="H35" s="67"/>
      <c r="I35" s="107"/>
      <c r="J35" s="64"/>
      <c r="K35" s="64"/>
      <c r="L35" s="64"/>
      <c r="M35" s="64"/>
    </row>
    <row r="36" spans="2:13" s="26" customFormat="1" ht="12.75" customHeight="1" x14ac:dyDescent="0.25">
      <c r="B36" s="70"/>
      <c r="C36" s="108"/>
      <c r="D36" s="109"/>
      <c r="E36" s="109"/>
      <c r="F36" s="109"/>
      <c r="G36" s="110"/>
      <c r="I36" s="109"/>
      <c r="J36" s="109"/>
      <c r="K36" s="109"/>
      <c r="L36" s="109"/>
      <c r="M36" s="109"/>
    </row>
    <row r="37" spans="2:13" s="26" customFormat="1" ht="29.25" customHeight="1" x14ac:dyDescent="0.25">
      <c r="B37" s="70"/>
      <c r="C37" s="28" t="s">
        <v>42</v>
      </c>
      <c r="D37" s="29" t="s">
        <v>7</v>
      </c>
      <c r="E37" s="30"/>
      <c r="F37" s="30"/>
      <c r="G37" s="31"/>
      <c r="H37" s="29" t="s">
        <v>14</v>
      </c>
      <c r="I37" s="31"/>
      <c r="J37" s="29" t="s">
        <v>15</v>
      </c>
      <c r="K37" s="30"/>
      <c r="L37" s="30"/>
      <c r="M37" s="31"/>
    </row>
    <row r="38" spans="2:13" s="26" customFormat="1" ht="53.25" customHeight="1" x14ac:dyDescent="0.25">
      <c r="B38" s="70"/>
      <c r="C38" s="32"/>
      <c r="D38" s="33" t="str">
        <f>D5</f>
        <v>Données brutes  juillet 2026</v>
      </c>
      <c r="E38" s="111" t="str">
        <f>E5</f>
        <v>Taux de croissance  juil 2026 / juil 2025</v>
      </c>
      <c r="F38" s="112"/>
      <c r="G38" s="36" t="str">
        <f>G5</f>
        <v>Taux de croissance  juil 2026 / juin 2026</v>
      </c>
      <c r="H38" s="34" t="str">
        <f>H5</f>
        <v>(janv à  2026 ) /
(janv à  2025 )</v>
      </c>
      <c r="I38" s="37"/>
      <c r="J38" s="38" t="str">
        <f>J5</f>
        <v>Rappel :
Taux ACM CVS-CJO à fin  2025</v>
      </c>
      <c r="K38" s="39" t="str">
        <f>K5</f>
        <v>Données brutes   -  2026</v>
      </c>
      <c r="L38" s="111" t="str">
        <f>L5</f>
        <v>Taux ACM (  -  2026 /  -1 -  2025)</v>
      </c>
      <c r="M38" s="113"/>
    </row>
    <row r="39" spans="2:13" s="26" customFormat="1" ht="40.5" customHeight="1" x14ac:dyDescent="0.25">
      <c r="B39" s="70"/>
      <c r="C39" s="41"/>
      <c r="D39" s="42"/>
      <c r="E39" s="36" t="s">
        <v>16</v>
      </c>
      <c r="F39" s="43" t="s">
        <v>17</v>
      </c>
      <c r="G39" s="36" t="s">
        <v>17</v>
      </c>
      <c r="H39" s="36" t="s">
        <v>16</v>
      </c>
      <c r="I39" s="36" t="s">
        <v>17</v>
      </c>
      <c r="J39" s="44"/>
      <c r="K39" s="45"/>
      <c r="L39" s="36" t="s">
        <v>16</v>
      </c>
      <c r="M39" s="36" t="s">
        <v>17</v>
      </c>
    </row>
    <row r="40" spans="2:13" s="26" customFormat="1" ht="12.75" customHeight="1" x14ac:dyDescent="0.25">
      <c r="B40" s="70"/>
      <c r="C40" s="46" t="s">
        <v>18</v>
      </c>
      <c r="D40" s="47">
        <f>[3]NSA_DTR!$FU5</f>
        <v>203.33564227000002</v>
      </c>
      <c r="E40" s="48">
        <f>[3]NSA_DTR!$FU55</f>
        <v>-2.7492888592488551E-2</v>
      </c>
      <c r="F40" s="49">
        <f>[3]NSA_DTR!$FU80</f>
        <v>-1.4587611524542576E-2</v>
      </c>
      <c r="G40" s="50">
        <f>[3]NSA_DTR!$FU305</f>
        <v>9.8322785207287655E-3</v>
      </c>
      <c r="H40" s="48">
        <f>[3]NSA_DTR!$FU205</f>
        <v>-1.6742772353818602E-2</v>
      </c>
      <c r="I40" s="48">
        <f>[3]NSA_DTR!$FU230</f>
        <v>-2.0703682010077662E-2</v>
      </c>
      <c r="J40" s="51">
        <f>[3]NSA_DTR!$FU255</f>
        <v>4.2317477444175911E-3</v>
      </c>
      <c r="K40" s="114">
        <f>[3]NSA_DTR!$FU130</f>
        <v>2384.6668330400003</v>
      </c>
      <c r="L40" s="48">
        <f>[3]NSA_DTR!$FU155</f>
        <v>-2.6845854095780552E-3</v>
      </c>
      <c r="M40" s="50">
        <f>[3]NSA_DTR!$FU180</f>
        <v>-9.1304596642484137E-3</v>
      </c>
    </row>
    <row r="41" spans="2:13" s="26" customFormat="1" ht="12.75" customHeight="1" x14ac:dyDescent="0.25">
      <c r="B41" s="70"/>
      <c r="C41" s="53" t="s">
        <v>19</v>
      </c>
      <c r="D41" s="54">
        <f>[3]NSA_DTR!$FU6</f>
        <v>114.77306666000003</v>
      </c>
      <c r="E41" s="55">
        <f>[3]NSA_DTR!$FU56</f>
        <v>-4.0273005184015442E-2</v>
      </c>
      <c r="F41" s="56">
        <f>[3]NSA_DTR!$FU81</f>
        <v>-2.4719838181851972E-2</v>
      </c>
      <c r="G41" s="57">
        <f>[3]NSA_DTR!$FU306</f>
        <v>9.2536091343178306E-3</v>
      </c>
      <c r="H41" s="57">
        <f>[3]NSA_DTR!$FU206</f>
        <v>-3.2221883893086001E-2</v>
      </c>
      <c r="I41" s="57">
        <f>[3]NSA_DTR!$FU231</f>
        <v>-3.7487933378061777E-2</v>
      </c>
      <c r="J41" s="58">
        <f>[3]NSA_DTR!$FU256</f>
        <v>-7.9467264253597625E-3</v>
      </c>
      <c r="K41" s="59">
        <f>[3]NSA_DTR!$FU131</f>
        <v>1352.6713231400001</v>
      </c>
      <c r="L41" s="57">
        <f>[3]NSA_DTR!$FU156</f>
        <v>-2.0670975398363489E-2</v>
      </c>
      <c r="M41" s="60">
        <f>[3]NSA_DTR!$FU181</f>
        <v>-2.7704766792801094E-2</v>
      </c>
    </row>
    <row r="42" spans="2:13" s="26" customFormat="1" ht="12.75" customHeight="1" x14ac:dyDescent="0.25">
      <c r="B42" s="70"/>
      <c r="C42" s="61" t="s">
        <v>20</v>
      </c>
      <c r="D42" s="62">
        <f>[3]NSA_DTR!$FU7</f>
        <v>36.340849509999998</v>
      </c>
      <c r="E42" s="63">
        <f>[3]NSA_DTR!$FU57</f>
        <v>-5.6566763924052244E-2</v>
      </c>
      <c r="F42" s="64">
        <f>[3]NSA_DTR!$FU82</f>
        <v>-5.242755365638152E-2</v>
      </c>
      <c r="G42" s="65">
        <f>[3]NSA_DTR!$FU307</f>
        <v>-4.7127112789938641E-3</v>
      </c>
      <c r="H42" s="65">
        <f>[3]NSA_DTR!$FU207</f>
        <v>-2.4146338861480876E-2</v>
      </c>
      <c r="I42" s="65">
        <f>[3]NSA_DTR!$FU232</f>
        <v>-3.0357767124223667E-2</v>
      </c>
      <c r="J42" s="66">
        <f>[3]NSA_DTR!$FU257</f>
        <v>1.0193528681849973E-3</v>
      </c>
      <c r="K42" s="67">
        <f>[3]NSA_DTR!$FU132</f>
        <v>440.77780562999999</v>
      </c>
      <c r="L42" s="65">
        <f>[3]NSA_DTR!$FU157</f>
        <v>-1.2154517300487777E-3</v>
      </c>
      <c r="M42" s="65">
        <f>[3]NSA_DTR!$FU182</f>
        <v>-8.2883398200358505E-3</v>
      </c>
    </row>
    <row r="43" spans="2:13" s="26" customFormat="1" ht="12.75" customHeight="1" x14ac:dyDescent="0.25">
      <c r="B43" s="70"/>
      <c r="C43" s="68" t="s">
        <v>21</v>
      </c>
      <c r="D43" s="62">
        <f>[3]NSA_DTR!$FU8</f>
        <v>9.0425815000000007</v>
      </c>
      <c r="E43" s="63">
        <f>[3]NSA_DTR!$FU58</f>
        <v>-9.1254713864525994E-2</v>
      </c>
      <c r="F43" s="64">
        <f>[3]NSA_DTR!$FU83</f>
        <v>-8.0080449650578145E-2</v>
      </c>
      <c r="G43" s="65">
        <f>[3]NSA_DTR!$FU308</f>
        <v>-2.2727959507845563E-3</v>
      </c>
      <c r="H43" s="65">
        <f>[3]NSA_DTR!$FU208</f>
        <v>-6.8810295570756019E-2</v>
      </c>
      <c r="I43" s="65">
        <f>[3]NSA_DTR!$FU233</f>
        <v>-7.1649930089035307E-2</v>
      </c>
      <c r="J43" s="66">
        <f>[3]NSA_DTR!$FU258</f>
        <v>-3.2693068018700311E-2</v>
      </c>
      <c r="K43" s="67">
        <f>[3]NSA_DTR!$FU133</f>
        <v>114.90931907</v>
      </c>
      <c r="L43" s="65">
        <f>[3]NSA_DTR!$FU158</f>
        <v>-3.3264851434885112E-2</v>
      </c>
      <c r="M43" s="65">
        <f>[3]NSA_DTR!$FU183</f>
        <v>-3.9492624245592522E-2</v>
      </c>
    </row>
    <row r="44" spans="2:13" s="26" customFormat="1" ht="12.75" customHeight="1" x14ac:dyDescent="0.25">
      <c r="B44" s="70"/>
      <c r="C44" s="68" t="s">
        <v>22</v>
      </c>
      <c r="D44" s="62">
        <f>[3]NSA_DTR!$FU9</f>
        <v>21.738178059999999</v>
      </c>
      <c r="E44" s="63">
        <f>[3]NSA_DTR!$FU59</f>
        <v>-4.2755204355815812E-2</v>
      </c>
      <c r="F44" s="64">
        <f>[3]NSA_DTR!$FU84</f>
        <v>-4.0752018339126117E-2</v>
      </c>
      <c r="G44" s="65">
        <f>[3]NSA_DTR!$FU309</f>
        <v>-5.6793848725950058E-3</v>
      </c>
      <c r="H44" s="65">
        <f>[3]NSA_DTR!$FU209</f>
        <v>-7.291730555369802E-3</v>
      </c>
      <c r="I44" s="65">
        <f>[3]NSA_DTR!$FU234</f>
        <v>-1.5333104644634776E-2</v>
      </c>
      <c r="J44" s="66">
        <f>[3]NSA_DTR!$FU259</f>
        <v>2.1679712333713352E-2</v>
      </c>
      <c r="K44" s="67">
        <f>[3]NSA_DTR!$FU134</f>
        <v>263.53217702000001</v>
      </c>
      <c r="L44" s="65">
        <f>[3]NSA_DTR!$FU159</f>
        <v>1.1351277311387964E-2</v>
      </c>
      <c r="M44" s="65">
        <f>[3]NSA_DTR!$FU184</f>
        <v>3.5098845688146252E-3</v>
      </c>
    </row>
    <row r="45" spans="2:13" s="26" customFormat="1" ht="12.75" customHeight="1" x14ac:dyDescent="0.25">
      <c r="B45" s="70"/>
      <c r="C45" s="68" t="s">
        <v>23</v>
      </c>
      <c r="D45" s="62">
        <f>[3]NSA_DTR!$FU10</f>
        <v>5.3698101399999993</v>
      </c>
      <c r="E45" s="63">
        <f>[3]NSA_DTR!$FU60</f>
        <v>-5.2371700228580176E-2</v>
      </c>
      <c r="F45" s="64">
        <f>[3]NSA_DTR!$FU85</f>
        <v>-5.0021929194218551E-2</v>
      </c>
      <c r="G45" s="65">
        <f>[3]NSA_DTR!$FU310</f>
        <v>-4.5468702501567648E-3</v>
      </c>
      <c r="H45" s="65">
        <f>[3]NSA_DTR!$FU210</f>
        <v>-1.2274295332261764E-2</v>
      </c>
      <c r="I45" s="65">
        <f>[3]NSA_DTR!$FU235</f>
        <v>-1.5504940899063624E-2</v>
      </c>
      <c r="J45" s="66">
        <f>[3]NSA_DTR!$FU260</f>
        <v>-2.1556251655160064E-2</v>
      </c>
      <c r="K45" s="67">
        <f>[3]NSA_DTR!$FU135</f>
        <v>60.066022570000001</v>
      </c>
      <c r="L45" s="65">
        <f>[3]NSA_DTR!$FU160</f>
        <v>6.1640520432264534E-3</v>
      </c>
      <c r="M45" s="65">
        <f>[3]NSA_DTR!$FU185</f>
        <v>3.8190766621792882E-4</v>
      </c>
    </row>
    <row r="46" spans="2:13" s="26" customFormat="1" ht="12.75" customHeight="1" x14ac:dyDescent="0.25">
      <c r="B46" s="70"/>
      <c r="C46" s="71" t="s">
        <v>24</v>
      </c>
      <c r="D46" s="62">
        <f>[3]NSA_DTR!$FU12</f>
        <v>48.337874020000001</v>
      </c>
      <c r="E46" s="63">
        <f>[3]NSA_DTR!$FU62</f>
        <v>-2.1328049243654945E-2</v>
      </c>
      <c r="F46" s="64">
        <f>[3]NSA_DTR!$FU87</f>
        <v>5.4565034441449445E-3</v>
      </c>
      <c r="G46" s="65">
        <f>[3]NSA_DTR!$FU312</f>
        <v>2.2721635624104008E-2</v>
      </c>
      <c r="H46" s="65">
        <f>[3]NSA_DTR!$FU212</f>
        <v>-3.0799550329269954E-2</v>
      </c>
      <c r="I46" s="65">
        <f>[3]NSA_DTR!$FU237</f>
        <v>-3.56303614148199E-2</v>
      </c>
      <c r="J46" s="66">
        <f>[3]NSA_DTR!$FU262</f>
        <v>-1.0469120000951904E-2</v>
      </c>
      <c r="K46" s="67">
        <f>[3]NSA_DTR!$FU137</f>
        <v>555.65641498000002</v>
      </c>
      <c r="L46" s="65">
        <f>[3]NSA_DTR!$FU162</f>
        <v>-2.7109723709157763E-2</v>
      </c>
      <c r="M46" s="65">
        <f>[3]NSA_DTR!$FU187</f>
        <v>-3.39470661873158E-2</v>
      </c>
    </row>
    <row r="47" spans="2:13" s="26" customFormat="1" ht="12.75" customHeight="1" x14ac:dyDescent="0.25">
      <c r="B47" s="70"/>
      <c r="C47" s="72" t="s">
        <v>25</v>
      </c>
      <c r="D47" s="62">
        <f>[3]NSA_DTR!$FU13</f>
        <v>11.02410225</v>
      </c>
      <c r="E47" s="63">
        <f>[3]NSA_DTR!$FU63</f>
        <v>3.762578419307272E-2</v>
      </c>
      <c r="F47" s="64">
        <f>[3]NSA_DTR!$FU88</f>
        <v>2.6540038982233893E-2</v>
      </c>
      <c r="G47" s="65">
        <f>[3]NSA_DTR!$FU313</f>
        <v>8.5246696399665645E-3</v>
      </c>
      <c r="H47" s="65">
        <f>[3]NSA_DTR!$FU213</f>
        <v>5.4022012926746577E-4</v>
      </c>
      <c r="I47" s="65">
        <f>[3]NSA_DTR!$FU238</f>
        <v>-2.6437061564059672E-3</v>
      </c>
      <c r="J47" s="66">
        <f>[3]NSA_DTR!$FU263</f>
        <v>-1.9383534018461157E-3</v>
      </c>
      <c r="K47" s="67">
        <f>[3]NSA_DTR!$FU138</f>
        <v>120.43852713000001</v>
      </c>
      <c r="L47" s="65">
        <f>[3]NSA_DTR!$FU163</f>
        <v>1.1530364384348957E-4</v>
      </c>
      <c r="M47" s="65">
        <f>[3]NSA_DTR!$FU188</f>
        <v>-6.5553382845453534E-3</v>
      </c>
    </row>
    <row r="48" spans="2:13" s="26" customFormat="1" ht="12.75" customHeight="1" x14ac:dyDescent="0.25">
      <c r="B48" s="70"/>
      <c r="C48" s="72" t="s">
        <v>26</v>
      </c>
      <c r="D48" s="62">
        <f>[3]NSA_DTR!$FU14</f>
        <v>35.629976280000001</v>
      </c>
      <c r="E48" s="63">
        <f>[3]NSA_DTR!$FU64</f>
        <v>-4.011446748471359E-2</v>
      </c>
      <c r="F48" s="64">
        <f>[3]NSA_DTR!$FU89</f>
        <v>-5.4961483808346756E-4</v>
      </c>
      <c r="G48" s="65">
        <f>[3]NSA_DTR!$FU314</f>
        <v>2.7536136112609855E-2</v>
      </c>
      <c r="H48" s="65">
        <f>[3]NSA_DTR!$FU214</f>
        <v>-4.2226098770566711E-2</v>
      </c>
      <c r="I48" s="65">
        <f>[3]NSA_DTR!$FU239</f>
        <v>-4.7656063343893496E-2</v>
      </c>
      <c r="J48" s="66">
        <f>[3]NSA_DTR!$FU264</f>
        <v>-1.6705957730490328E-2</v>
      </c>
      <c r="K48" s="67">
        <f>[3]NSA_DTR!$FU139</f>
        <v>417.62978105000002</v>
      </c>
      <c r="L48" s="65">
        <f>[3]NSA_DTR!$FU164</f>
        <v>-3.7227391640518248E-2</v>
      </c>
      <c r="M48" s="65">
        <f>[3]NSA_DTR!$FU189</f>
        <v>-4.4191552966189374E-2</v>
      </c>
    </row>
    <row r="49" spans="2:13" s="26" customFormat="1" ht="12.75" customHeight="1" x14ac:dyDescent="0.25">
      <c r="B49" s="70"/>
      <c r="C49" s="73" t="s">
        <v>27</v>
      </c>
      <c r="D49" s="62">
        <f>[3]NSA_DTR!$FU16</f>
        <v>4.9943493699999992</v>
      </c>
      <c r="E49" s="63">
        <f>[3]NSA_DTR!$FU66</f>
        <v>2.1624470888625513E-2</v>
      </c>
      <c r="F49" s="64">
        <f>[3]NSA_DTR!$FU91</f>
        <v>3.3217601993597912E-2</v>
      </c>
      <c r="G49" s="65">
        <f>[3]NSA_DTR!$FU316</f>
        <v>3.4289811619571786E-2</v>
      </c>
      <c r="H49" s="65">
        <f>[3]NSA_DTR!$FU216</f>
        <v>-1.5401645841576439E-2</v>
      </c>
      <c r="I49" s="65">
        <f>[3]NSA_DTR!$FU241</f>
        <v>-1.8902960034916871E-2</v>
      </c>
      <c r="J49" s="66">
        <f>[3]NSA_DTR!$FU266</f>
        <v>-0.15614424831530493</v>
      </c>
      <c r="K49" s="67">
        <f>[3]NSA_DTR!$FU141</f>
        <v>58.179912950000009</v>
      </c>
      <c r="L49" s="65">
        <f>[3]NSA_DTR!$FU166</f>
        <v>-1.5664642918588489E-2</v>
      </c>
      <c r="M49" s="65">
        <f>[3]NSA_DTR!$FU191</f>
        <v>-2.5115032288200112E-2</v>
      </c>
    </row>
    <row r="50" spans="2:13" s="26" customFormat="1" ht="12.75" customHeight="1" x14ac:dyDescent="0.25">
      <c r="B50" s="70"/>
      <c r="C50" s="61" t="s">
        <v>28</v>
      </c>
      <c r="D50" s="62">
        <f>[3]NSA_DTR!$FU17</f>
        <v>13.335127789999998</v>
      </c>
      <c r="E50" s="63">
        <f>[3]NSA_DTR!$FU67</f>
        <v>-8.1115278789719469E-2</v>
      </c>
      <c r="F50" s="64">
        <f>[3]NSA_DTR!$FU92</f>
        <v>-8.2851575441024727E-2</v>
      </c>
      <c r="G50" s="65">
        <f>[3]NSA_DTR!$FU317</f>
        <v>-2.0961228221000217E-2</v>
      </c>
      <c r="H50" s="65">
        <f>[3]NSA_DTR!$FU217</f>
        <v>-7.728359631351911E-2</v>
      </c>
      <c r="I50" s="65">
        <f>[3]NSA_DTR!$FU242</f>
        <v>-8.256168619644777E-2</v>
      </c>
      <c r="J50" s="74">
        <f>[3]NSA_DTR!$FU267</f>
        <v>7.0145327044082162E-3</v>
      </c>
      <c r="K50" s="67">
        <f>[3]NSA_DTR!$FU142</f>
        <v>154.26901128</v>
      </c>
      <c r="L50" s="75">
        <f>[3]NSA_DTR!$FU167</f>
        <v>-6.2256589709772103E-2</v>
      </c>
      <c r="M50" s="65">
        <f>[3]NSA_DTR!$FU192</f>
        <v>-6.8571116121917575E-2</v>
      </c>
    </row>
    <row r="51" spans="2:13" s="26" customFormat="1" ht="12.75" customHeight="1" x14ac:dyDescent="0.25">
      <c r="B51" s="70"/>
      <c r="C51" s="61" t="s">
        <v>29</v>
      </c>
      <c r="D51" s="62">
        <f>[3]NSA_DTR!$FU18</f>
        <v>9.4555081199999993</v>
      </c>
      <c r="E51" s="63">
        <f>[3]NSA_DTR!$FU68</f>
        <v>-2.1120145764283449E-2</v>
      </c>
      <c r="F51" s="64">
        <f>[3]NSA_DTR!$FU93</f>
        <v>1.4292879901959266E-2</v>
      </c>
      <c r="G51" s="65">
        <f>[3]NSA_DTR!$FU318</f>
        <v>3.749523893948159E-2</v>
      </c>
      <c r="H51" s="65">
        <f>[3]NSA_DTR!$FU218</f>
        <v>-1.637390078499712E-2</v>
      </c>
      <c r="I51" s="65">
        <f>[3]NSA_DTR!$FU243</f>
        <v>-1.9407009851875157E-2</v>
      </c>
      <c r="J51" s="66">
        <f>[3]NSA_DTR!$FU268</f>
        <v>3.5008595233007256E-2</v>
      </c>
      <c r="K51" s="67">
        <f>[3]NSA_DTR!$FU143</f>
        <v>115.38737762000002</v>
      </c>
      <c r="L51" s="65">
        <f>[3]NSA_DTR!$FU168</f>
        <v>-8.9699083947123448E-3</v>
      </c>
      <c r="M51" s="65">
        <f>[3]NSA_DTR!$FU193</f>
        <v>-1.7105596373764964E-2</v>
      </c>
    </row>
    <row r="52" spans="2:13" s="26" customFormat="1" ht="12.75" customHeight="1" x14ac:dyDescent="0.25">
      <c r="B52" s="70"/>
      <c r="C52" s="68" t="s">
        <v>30</v>
      </c>
      <c r="D52" s="62">
        <f>[3]NSA_DTR!$FU19</f>
        <v>6.42753263</v>
      </c>
      <c r="E52" s="63">
        <f>[3]NSA_DTR!$FU69</f>
        <v>8.6323346398091694E-3</v>
      </c>
      <c r="F52" s="64">
        <f>[3]NSA_DTR!$FU94</f>
        <v>5.1823486328894219E-2</v>
      </c>
      <c r="G52" s="65">
        <f>[3]NSA_DTR!$FU319</f>
        <v>6.9047959577521967E-2</v>
      </c>
      <c r="H52" s="65">
        <f>[3]NSA_DTR!$FU219</f>
        <v>1.2548244391425989E-2</v>
      </c>
      <c r="I52" s="65">
        <f>[3]NSA_DTR!$FU244</f>
        <v>1.0020356862411317E-2</v>
      </c>
      <c r="J52" s="66">
        <f>[3]NSA_DTR!$FU269</f>
        <v>4.3572629911140526E-2</v>
      </c>
      <c r="K52" s="67">
        <f>[3]NSA_DTR!$FU144</f>
        <v>77.32563648</v>
      </c>
      <c r="L52" s="65">
        <f>[3]NSA_DTR!$FU169</f>
        <v>1.4503446504272155E-2</v>
      </c>
      <c r="M52" s="65">
        <f>[3]NSA_DTR!$FU194</f>
        <v>5.2596953629033827E-3</v>
      </c>
    </row>
    <row r="53" spans="2:13" s="26" customFormat="1" ht="12.75" customHeight="1" x14ac:dyDescent="0.25">
      <c r="B53" s="70"/>
      <c r="C53" s="68" t="s">
        <v>31</v>
      </c>
      <c r="D53" s="62">
        <f>[3]NSA_DTR!$FU20</f>
        <v>3.0279754900000002</v>
      </c>
      <c r="E53" s="63">
        <f>[3]NSA_DTR!$FU70</f>
        <v>-7.8801499976416056E-2</v>
      </c>
      <c r="F53" s="64">
        <f>[3]NSA_DTR!$FU95</f>
        <v>-5.7033058931974967E-2</v>
      </c>
      <c r="G53" s="65">
        <f>[3]NSA_DTR!$FU320</f>
        <v>-2.359580831980157E-2</v>
      </c>
      <c r="H53" s="65">
        <f>[3]NSA_DTR!$FU220</f>
        <v>-7.1294753549861256E-2</v>
      </c>
      <c r="I53" s="65">
        <f>[3]NSA_DTR!$FU245</f>
        <v>-7.4569088766807345E-2</v>
      </c>
      <c r="J53" s="66">
        <f>[3]NSA_DTR!$FU270</f>
        <v>1.918751388373896E-2</v>
      </c>
      <c r="K53" s="67">
        <f>[3]NSA_DTR!$FU145</f>
        <v>38.061741140000002</v>
      </c>
      <c r="L53" s="65">
        <f>[3]NSA_DTR!$FU170</f>
        <v>-5.3463146948499629E-2</v>
      </c>
      <c r="M53" s="65">
        <f>[3]NSA_DTR!$FU195</f>
        <v>-5.9411492594638515E-2</v>
      </c>
    </row>
    <row r="54" spans="2:13" s="26" customFormat="1" ht="12.75" customHeight="1" x14ac:dyDescent="0.25">
      <c r="B54" s="70"/>
      <c r="C54" s="76" t="s">
        <v>32</v>
      </c>
      <c r="D54" s="54">
        <f>[3]NSA_DTR!$FU22</f>
        <v>88.562575609999996</v>
      </c>
      <c r="E54" s="55">
        <f>[3]NSA_DTR!$FU72</f>
        <v>-1.0415168845986478E-2</v>
      </c>
      <c r="F54" s="56">
        <f>[3]NSA_DTR!$FU97</f>
        <v>-1.10985468384317E-3</v>
      </c>
      <c r="G54" s="57">
        <f>[3]NSA_DTR!$FU322</f>
        <v>1.0584814634720274E-2</v>
      </c>
      <c r="H54" s="57">
        <f>[3]NSA_DTR!$FU222</f>
        <v>4.6869509093097061E-3</v>
      </c>
      <c r="I54" s="57">
        <f>[3]NSA_DTR!$FU247</f>
        <v>2.1356709867734747E-3</v>
      </c>
      <c r="J54" s="77">
        <f>[3]NSA_DTR!$FU272</f>
        <v>2.1402767554218105E-2</v>
      </c>
      <c r="K54" s="59">
        <f>[3]NSA_DTR!$FU147</f>
        <v>1031.9955098999999</v>
      </c>
      <c r="L54" s="57">
        <f>[3]NSA_DTR!$FU172</f>
        <v>2.1915977478988546E-2</v>
      </c>
      <c r="M54" s="57">
        <f>[3]NSA_DTR!$FU197</f>
        <v>1.6305832023972622E-2</v>
      </c>
    </row>
    <row r="55" spans="2:13" s="26" customFormat="1" ht="12.75" customHeight="1" x14ac:dyDescent="0.25">
      <c r="B55" s="70"/>
      <c r="C55" s="78" t="s">
        <v>33</v>
      </c>
      <c r="D55" s="62">
        <f>[3]NSA_DTR!$FU23</f>
        <v>66.837054129999999</v>
      </c>
      <c r="E55" s="63">
        <f>[3]NSA_DTR!$FU73</f>
        <v>-1.8038369026946888E-2</v>
      </c>
      <c r="F55" s="64">
        <f>[3]NSA_DTR!$FU98</f>
        <v>-6.2551043752592239E-3</v>
      </c>
      <c r="G55" s="65">
        <f>[3]NSA_DTR!$FU323</f>
        <v>6.2633725548577601E-4</v>
      </c>
      <c r="H55" s="65">
        <f>[3]NSA_DTR!$FU223</f>
        <v>1.1905980375884528E-2</v>
      </c>
      <c r="I55" s="65">
        <f>[3]NSA_DTR!$FU248</f>
        <v>9.4375972301690148E-3</v>
      </c>
      <c r="J55" s="66">
        <f>[3]NSA_DTR!$FU273</f>
        <v>2.72056561517795E-2</v>
      </c>
      <c r="K55" s="67">
        <f>[3]NSA_DTR!$FU148</f>
        <v>785.76047690999997</v>
      </c>
      <c r="L55" s="65">
        <f>[3]NSA_DTR!$FU173</f>
        <v>3.0315251423122191E-2</v>
      </c>
      <c r="M55" s="65">
        <f>[3]NSA_DTR!$FU198</f>
        <v>2.4551997441503381E-2</v>
      </c>
    </row>
    <row r="56" spans="2:13" s="26" customFormat="1" ht="12.75" customHeight="1" x14ac:dyDescent="0.25">
      <c r="B56" s="70"/>
      <c r="C56" s="79" t="s">
        <v>34</v>
      </c>
      <c r="D56" s="62">
        <f>[3]NSA_DTR!$FU24</f>
        <v>64.638308630000012</v>
      </c>
      <c r="E56" s="63">
        <f>[3]NSA_DTR!$FU74</f>
        <v>-9.8809620081758975E-3</v>
      </c>
      <c r="F56" s="64">
        <f>[3]NSA_DTR!$FU99</f>
        <v>2.4493580592950259E-3</v>
      </c>
      <c r="G56" s="65">
        <f>[3]NSA_DTR!$FU324</f>
        <v>1.0172368387620478E-2</v>
      </c>
      <c r="H56" s="65">
        <f>[3]NSA_DTR!$FU224</f>
        <v>1.3150786387774449E-2</v>
      </c>
      <c r="I56" s="65">
        <f>[3]NSA_DTR!$FU249</f>
        <v>1.0503193319891357E-2</v>
      </c>
      <c r="J56" s="66">
        <f>[3]NSA_DTR!$FU274</f>
        <v>3.4565011673227009E-2</v>
      </c>
      <c r="K56" s="67">
        <f>[3]NSA_DTR!$FU149</f>
        <v>753.17675772999996</v>
      </c>
      <c r="L56" s="65">
        <f>[3]NSA_DTR!$FU174</f>
        <v>3.0299414721191242E-2</v>
      </c>
      <c r="M56" s="65">
        <f>[3]NSA_DTR!$FU199</f>
        <v>2.4429885155490716E-2</v>
      </c>
    </row>
    <row r="57" spans="2:13" s="26" customFormat="1" ht="12.75" customHeight="1" x14ac:dyDescent="0.25">
      <c r="B57" s="70"/>
      <c r="C57" s="72" t="s">
        <v>35</v>
      </c>
      <c r="D57" s="80">
        <f>[3]NSA_DTR!$FU25</f>
        <v>2.1987454999999998</v>
      </c>
      <c r="E57" s="63">
        <f>[3]NSA_DTR!$FU75</f>
        <v>-0.20949995081003403</v>
      </c>
      <c r="F57" s="64">
        <f>[3]NSA_DTR!$FU100</f>
        <v>-0.20826084603606287</v>
      </c>
      <c r="G57" s="65">
        <f>[3]NSA_DTR!$FU325</f>
        <v>-0.21683525678615556</v>
      </c>
      <c r="H57" s="65">
        <f>[3]NSA_DTR!$FU225</f>
        <v>-1.6663986706864309E-2</v>
      </c>
      <c r="I57" s="65">
        <f>[3]NSA_DTR!$FU250</f>
        <v>-1.5330414679383009E-2</v>
      </c>
      <c r="J57" s="66">
        <f>[3]NSA_DTR!$FU275</f>
        <v>-0.11806369514751824</v>
      </c>
      <c r="K57" s="67">
        <f>[3]NSA_DTR!$FU150</f>
        <v>32.583719179999996</v>
      </c>
      <c r="L57" s="65">
        <f>[3]NSA_DTR!$FU175</f>
        <v>3.0681454515049777E-2</v>
      </c>
      <c r="M57" s="65">
        <f>[3]NSA_DTR!$FU200</f>
        <v>2.7379572493442694E-2</v>
      </c>
    </row>
    <row r="58" spans="2:13" s="26" customFormat="1" ht="12.75" customHeight="1" x14ac:dyDescent="0.25">
      <c r="B58" s="70"/>
      <c r="C58" s="78" t="s">
        <v>36</v>
      </c>
      <c r="D58" s="62">
        <f>[3]NSA_DTR!$FU26</f>
        <v>21.725521480000001</v>
      </c>
      <c r="E58" s="63">
        <f>[3]NSA_DTR!$FU76</f>
        <v>1.3797411449230523E-2</v>
      </c>
      <c r="F58" s="64">
        <f>[3]NSA_DTR!$FU101</f>
        <v>1.532323687633097E-2</v>
      </c>
      <c r="G58" s="65">
        <f>[3]NSA_DTR!$FU326</f>
        <v>4.3033929334492127E-2</v>
      </c>
      <c r="H58" s="65">
        <f>[3]NSA_DTR!$FU226</f>
        <v>-1.7387111184680282E-2</v>
      </c>
      <c r="I58" s="65">
        <f>[3]NSA_DTR!$FU251</f>
        <v>-2.0588075501307923E-2</v>
      </c>
      <c r="J58" s="66">
        <f>[3]NSA_DTR!$FU276</f>
        <v>3.9234409854398411E-3</v>
      </c>
      <c r="K58" s="67">
        <f>[3]NSA_DTR!$FU151</f>
        <v>246.23503298999995</v>
      </c>
      <c r="L58" s="65">
        <f>[3]NSA_DTR!$FU176</f>
        <v>-3.994399764003731E-3</v>
      </c>
      <c r="M58" s="65">
        <f>[3]NSA_DTR!$FU201</f>
        <v>-9.1091210983217374E-3</v>
      </c>
    </row>
    <row r="59" spans="2:13" s="26" customFormat="1" ht="12.75" customHeight="1" x14ac:dyDescent="0.25">
      <c r="B59" s="70"/>
      <c r="C59" s="81" t="s">
        <v>37</v>
      </c>
      <c r="D59" s="82">
        <f>[3]NSA_DTR!$FU27</f>
        <v>193.88013415000003</v>
      </c>
      <c r="E59" s="83">
        <f>[3]NSA_DTR!$FU77</f>
        <v>-2.7801565030649233E-2</v>
      </c>
      <c r="F59" s="84">
        <f>[3]NSA_DTR!$FU102</f>
        <v>-1.6032528078532837E-2</v>
      </c>
      <c r="G59" s="85">
        <f>[3]NSA_DTR!$FU327</f>
        <v>8.4455679456707511E-3</v>
      </c>
      <c r="H59" s="85">
        <f>[3]NSA_DTR!$FU227</f>
        <v>-1.6761917920668501E-2</v>
      </c>
      <c r="I59" s="85">
        <f>[3]NSA_DTR!$FU252</f>
        <v>-2.0769650129639161E-2</v>
      </c>
      <c r="J59" s="86">
        <f>[3]NSA_DTR!$FU277</f>
        <v>2.7076198099309501E-3</v>
      </c>
      <c r="K59" s="87">
        <f>[3]NSA_DTR!$FU152</f>
        <v>2269.2794554200004</v>
      </c>
      <c r="L59" s="85">
        <f>[3]NSA_DTR!$FU177</f>
        <v>-2.3628612401634941E-3</v>
      </c>
      <c r="M59" s="85">
        <f>[3]NSA_DTR!$FU202</f>
        <v>-8.7227931235286382E-3</v>
      </c>
    </row>
    <row r="60" spans="2:13" s="26" customFormat="1" ht="12.75" hidden="1" customHeight="1" x14ac:dyDescent="0.25">
      <c r="B60" s="70"/>
      <c r="C60" s="61"/>
      <c r="D60" s="62"/>
      <c r="E60" s="63"/>
      <c r="F60" s="64"/>
      <c r="G60" s="65"/>
      <c r="H60" s="88"/>
      <c r="I60" s="88"/>
      <c r="J60" s="65"/>
      <c r="K60" s="90"/>
      <c r="L60" s="88"/>
      <c r="M60" s="107"/>
    </row>
    <row r="61" spans="2:13" s="26" customFormat="1" ht="12.75" hidden="1" customHeight="1" x14ac:dyDescent="0.25">
      <c r="B61" s="70"/>
      <c r="C61" s="61"/>
      <c r="D61" s="62"/>
      <c r="E61" s="63"/>
      <c r="F61" s="64"/>
      <c r="G61" s="65"/>
      <c r="H61" s="88"/>
      <c r="I61" s="88"/>
      <c r="J61" s="65"/>
      <c r="K61" s="90"/>
      <c r="L61" s="88"/>
      <c r="M61" s="107"/>
    </row>
    <row r="62" spans="2:13" s="26" customFormat="1" ht="57" hidden="1" customHeight="1" x14ac:dyDescent="0.25">
      <c r="B62" s="70"/>
      <c r="C62" s="61"/>
      <c r="D62" s="62"/>
      <c r="E62" s="63"/>
      <c r="F62" s="64"/>
      <c r="G62" s="65"/>
      <c r="H62" s="88"/>
      <c r="I62" s="88"/>
      <c r="J62" s="65"/>
      <c r="K62" s="90"/>
      <c r="L62" s="88"/>
      <c r="M62" s="107"/>
    </row>
    <row r="63" spans="2:13" s="26" customFormat="1" ht="12.75" customHeight="1" x14ac:dyDescent="0.2">
      <c r="C63" s="91"/>
      <c r="D63" s="47"/>
      <c r="E63" s="48"/>
      <c r="F63" s="92"/>
      <c r="G63" s="48"/>
      <c r="H63" s="93"/>
      <c r="I63" s="48"/>
      <c r="J63" s="51"/>
      <c r="K63" s="94"/>
      <c r="L63" s="92"/>
      <c r="M63" s="48"/>
    </row>
    <row r="64" spans="2:13" s="26" customFormat="1" ht="12.75" customHeight="1" x14ac:dyDescent="0.25">
      <c r="B64" s="70"/>
      <c r="C64" s="95" t="s">
        <v>38</v>
      </c>
      <c r="D64" s="96">
        <f>[6]Mois!$EJ$25/1000000</f>
        <v>28.49352142</v>
      </c>
      <c r="E64" s="65">
        <f>IF('[6]Evo Mois'!$EJ$25&gt;100%,"ns",'[6]Evo Mois'!$EJ$25)</f>
        <v>-7.7257153846635895E-2</v>
      </c>
      <c r="F64" s="97">
        <f>IF('[7]Evo Mois'!$EJ$5&gt;100%,"ns",'[7]Evo Mois'!$EJ$5)</f>
        <v>-4.3059021906378891E-2</v>
      </c>
      <c r="G64" s="98">
        <f>IF('[7]Evo Mois-1'!$EJ$5&gt;500%," ns",'[7]Evo Mois-1'!$EJ$5)</f>
        <v>-3.0814561228348358E-3</v>
      </c>
      <c r="H64" s="65">
        <f>IF('[6]Evo PCAP'!$EJ$25&gt;100%,"ns",'[6]Evo PCAP'!$EJ$25)</f>
        <v>-1.8058650842061041E-3</v>
      </c>
      <c r="I64" s="65">
        <f>IF('[7]Evo PCAP'!$EJ$5&gt;100%,"ns",'[7]Evo PCAP'!$EJ$5)</f>
        <v>3.9067443223379739E-2</v>
      </c>
      <c r="J64" s="63">
        <f>IF('[7]Evo ACM'!$DX$5&gt;100%,"ns",'[7]Evo ACM'!$DX$5)</f>
        <v>2.5486674525962982E-2</v>
      </c>
      <c r="K64" s="99">
        <f>'[6]Cumul ACM'!$EJ$25/1000000</f>
        <v>343.49205947000002</v>
      </c>
      <c r="L64" s="65">
        <f>IF('[6]Evo ACM'!$EJ$25&gt;100%,"ns",'[6]Evo ACM'!$EJ$25)</f>
        <v>9.5866403073785467E-3</v>
      </c>
      <c r="M64" s="65">
        <f>IF('[7]Evo ACM'!$EJ$5&gt;100%,"ns",'[7]Evo ACM'!$EJ$5)</f>
        <v>1.4237319971687867E-2</v>
      </c>
    </row>
    <row r="65" spans="2:13" s="26" customFormat="1" ht="12.75" customHeight="1" x14ac:dyDescent="0.25">
      <c r="B65" s="70"/>
      <c r="C65" s="100" t="s">
        <v>39</v>
      </c>
      <c r="D65" s="62">
        <f>[6]Mois!$EJ$18/1000000</f>
        <v>22.69146697</v>
      </c>
      <c r="E65" s="65">
        <f>IF('[6]Evo Mois'!$EJ$18&gt;100%,"ns",'[6]Evo Mois'!$EJ$18)</f>
        <v>-7.1969210467279776E-2</v>
      </c>
      <c r="F65" s="97">
        <f>IF('[7]Evo Mois'!$EJ$6&gt;100%,"ns",'[7]Evo Mois'!$EJ$6)</f>
        <v>-4.4532637493771121E-2</v>
      </c>
      <c r="G65" s="65">
        <f>IF('[7]Evo Mois-1'!$EJ$6&gt;500%," ns",'[7]Evo Mois-1'!$EJ$6)</f>
        <v>-1.1202975228365664E-2</v>
      </c>
      <c r="H65" s="65">
        <f>IF('[6]Evo PCAP'!$EJ$18&gt;100%,"ns",'[6]Evo PCAP'!$EJ$18)</f>
        <v>5.2285572743726583E-3</v>
      </c>
      <c r="I65" s="65">
        <f>IF('[7]Evo PCAP'!$EJ$6&gt;100%,"ns",'[7]Evo PCAP'!$EJ$6)</f>
        <v>3.7225067351233765E-2</v>
      </c>
      <c r="J65" s="63">
        <f>IF('[7]Evo ACM'!$DX$6&gt;100%,"ns",'[7]Evo ACM'!$DX$6)</f>
        <v>1.7333485119321423E-2</v>
      </c>
      <c r="K65" s="99">
        <f>'[6]Cumul ACM'!$EJ$18/1000000</f>
        <v>272.58702806000002</v>
      </c>
      <c r="L65" s="65">
        <f>IF('[6]Evo ACM'!$EJ$18&gt;100%,"ns",'[6]Evo ACM'!$EJ$18)</f>
        <v>1.4941938441658253E-2</v>
      </c>
      <c r="M65" s="65">
        <f>IF('[7]Evo ACM'!$EJ$6&gt;100%,"ns",'[7]Evo ACM'!$EJ$6)</f>
        <v>9.3779970202751972E-3</v>
      </c>
    </row>
    <row r="66" spans="2:13" s="26" customFormat="1" ht="12.75" customHeight="1" x14ac:dyDescent="0.25">
      <c r="B66" s="70"/>
      <c r="C66" s="100" t="s">
        <v>40</v>
      </c>
      <c r="D66" s="62">
        <f>[6]Mois!$EJ$19/1000000</f>
        <v>2.5822054100000003</v>
      </c>
      <c r="E66" s="65">
        <f>IF('[6]Evo Mois'!$EJ$19&gt;100%,"ns",'[6]Evo Mois'!$EJ$19)</f>
        <v>-4.9115528866476854E-2</v>
      </c>
      <c r="F66" s="97">
        <f>IF('[7]Evo Mois'!$EJ$7&gt;100%,"ns",'[7]Evo Mois'!$EJ$7)</f>
        <v>-9.4470958971333729E-2</v>
      </c>
      <c r="G66" s="65" t="str">
        <f>IF('[7]Evo Mois-1'!$EJ$7&lt;500%," ns",'[7]Evo Mois-1'!$EJ$7)</f>
        <v xml:space="preserve"> ns</v>
      </c>
      <c r="H66" s="65">
        <f>IF('[6]Evo PCAP'!$EJ$19&gt;100%,"ns",'[6]Evo PCAP'!$EJ$19)</f>
        <v>-7.0182432221301827E-3</v>
      </c>
      <c r="I66" s="65">
        <f>IF('[7]Evo PCAP'!$EJ$7&gt;100%,"ns",'[7]Evo PCAP'!$EJ$7)</f>
        <v>0.13190682247030039</v>
      </c>
      <c r="J66" s="63">
        <f>IF('[7]Evo ACM'!$DX$7&gt;100%,"ns",'[7]Evo ACM'!$DX$7)</f>
        <v>0.14405722169404545</v>
      </c>
      <c r="K66" s="99">
        <f>'[6]Cumul ACM'!$EJ$19/1000000</f>
        <v>29.810941339999999</v>
      </c>
      <c r="L66" s="65">
        <f>IF('[6]Evo ACM'!$EJ$19&gt;100%,"ns",'[6]Evo ACM'!$EJ$19)</f>
        <v>3.5807417922990581E-3</v>
      </c>
      <c r="M66" s="65">
        <f>IF('[7]Evo ACM'!$EJ$7&gt;100%,"ns",'[7]Evo ACM'!$EJ$7)</f>
        <v>9.9909221988385255E-2</v>
      </c>
    </row>
    <row r="67" spans="2:13" s="26" customFormat="1" ht="12.75" customHeight="1" x14ac:dyDescent="0.25">
      <c r="B67" s="70"/>
      <c r="C67" s="101" t="s">
        <v>41</v>
      </c>
      <c r="D67" s="102">
        <f>[6]Mois!$EJ$20/1000000</f>
        <v>3.0151940099999996</v>
      </c>
      <c r="E67" s="103">
        <f>IF('[6]Evo Mois'!$EJ$20&gt;100%,"ns",'[6]Evo Mois'!$EJ$20)</f>
        <v>-9.6216564446345076E-2</v>
      </c>
      <c r="F67" s="103">
        <f>IF('[7]Evo Mois'!$EJ$8&gt;100%,"ns",'[7]Evo Mois'!$EJ$8)</f>
        <v>1.9564317569499279E-2</v>
      </c>
      <c r="G67" s="103">
        <f>IF('[7]Evo Mois-1'!$EJ$8&gt;500%," ns",'[7]Evo Mois-1'!$EJ$8)</f>
        <v>-8.7954008082330448E-3</v>
      </c>
      <c r="H67" s="103">
        <f>IF('[6]Evo PCAP'!$EJ$20&gt;100%,"ns",'[6]Evo PCAP'!$EJ$20)</f>
        <v>-4.3210827669911578E-2</v>
      </c>
      <c r="I67" s="103">
        <f>IF('[7]Evo PCAP'!$EJ$8&gt;100%,"ns",'[7]Evo PCAP'!$EJ$8)</f>
        <v>-2.4121724813248036E-2</v>
      </c>
      <c r="J67" s="103">
        <f>IF('[7]Evo ACM'!$DX$8&gt;100%,"ns",'[7]Evo ACM'!$DX$8)</f>
        <v>-6.4154944726940721E-3</v>
      </c>
      <c r="K67" s="105">
        <f>'[6]Cumul ACM'!$EJ$20/1000000</f>
        <v>37.210836209999997</v>
      </c>
      <c r="L67" s="103">
        <f>IF('[6]Evo ACM'!$EJ$20&gt;100%,"ns",'[6]Evo ACM'!$EJ$20)</f>
        <v>-2.8107724975276804E-2</v>
      </c>
      <c r="M67" s="103">
        <f>IF('[7]Evo ACM'!$EJ$8&gt;100%,"ns",'[7]Evo ACM'!$EJ$8)</f>
        <v>-2.4811592137559901E-2</v>
      </c>
    </row>
    <row r="68" spans="2:13" s="26" customFormat="1" ht="12.75" customHeight="1" x14ac:dyDescent="0.2">
      <c r="C68" s="106"/>
      <c r="D68" s="64"/>
      <c r="E68" s="64"/>
      <c r="F68" s="64"/>
      <c r="G68" s="67"/>
      <c r="H68" s="67"/>
      <c r="I68" s="64"/>
      <c r="J68" s="64"/>
      <c r="K68" s="64"/>
      <c r="L68" s="64"/>
      <c r="M68" s="64"/>
    </row>
    <row r="69" spans="2:13" s="26" customFormat="1" ht="12.75" customHeight="1" x14ac:dyDescent="0.25">
      <c r="B69" s="70"/>
      <c r="C69" s="108"/>
      <c r="D69" s="109"/>
      <c r="E69" s="109"/>
      <c r="F69" s="109"/>
      <c r="G69" s="110"/>
      <c r="H69" s="115"/>
      <c r="I69" s="109"/>
      <c r="J69" s="109"/>
      <c r="K69" s="109"/>
      <c r="L69" s="109"/>
      <c r="M69" s="109"/>
    </row>
    <row r="70" spans="2:13" s="26" customFormat="1" ht="27" customHeight="1" x14ac:dyDescent="0.25">
      <c r="B70" s="70"/>
      <c r="C70" s="28" t="s">
        <v>43</v>
      </c>
      <c r="D70" s="29" t="s">
        <v>7</v>
      </c>
      <c r="E70" s="30"/>
      <c r="F70" s="30"/>
      <c r="G70" s="31"/>
      <c r="H70" s="29" t="s">
        <v>14</v>
      </c>
      <c r="I70" s="31"/>
      <c r="J70" s="29" t="s">
        <v>15</v>
      </c>
      <c r="K70" s="30"/>
      <c r="L70" s="30"/>
      <c r="M70" s="31"/>
    </row>
    <row r="71" spans="2:13" s="26" customFormat="1" ht="53.25" customHeight="1" x14ac:dyDescent="0.25">
      <c r="B71" s="70"/>
      <c r="C71" s="32"/>
      <c r="D71" s="33" t="str">
        <f>D38</f>
        <v>Données brutes  juillet 2026</v>
      </c>
      <c r="E71" s="34" t="str">
        <f>E38</f>
        <v>Taux de croissance  juil 2026 / juil 2025</v>
      </c>
      <c r="F71" s="116"/>
      <c r="G71" s="36" t="str">
        <f>G5</f>
        <v>Taux de croissance  juil 2026 / juin 2026</v>
      </c>
      <c r="H71" s="34" t="str">
        <f>H38</f>
        <v>(janv à  2026 ) /
(janv à  2025 )</v>
      </c>
      <c r="I71" s="37"/>
      <c r="J71" s="38" t="str">
        <f>J38</f>
        <v>Rappel :
Taux ACM CVS-CJO à fin  2025</v>
      </c>
      <c r="K71" s="39" t="str">
        <f>K38</f>
        <v>Données brutes   -  2026</v>
      </c>
      <c r="L71" s="34" t="str">
        <f>L38</f>
        <v>Taux ACM (  -  2026 /  -1 -  2025)</v>
      </c>
      <c r="M71" s="37"/>
    </row>
    <row r="72" spans="2:13" s="26" customFormat="1" ht="38.25" customHeight="1" x14ac:dyDescent="0.25">
      <c r="B72" s="70"/>
      <c r="C72" s="41"/>
      <c r="D72" s="42"/>
      <c r="E72" s="36" t="s">
        <v>16</v>
      </c>
      <c r="F72" s="43" t="s">
        <v>17</v>
      </c>
      <c r="G72" s="36" t="s">
        <v>17</v>
      </c>
      <c r="H72" s="36" t="s">
        <v>16</v>
      </c>
      <c r="I72" s="36" t="s">
        <v>17</v>
      </c>
      <c r="J72" s="44"/>
      <c r="K72" s="45"/>
      <c r="L72" s="36" t="s">
        <v>16</v>
      </c>
      <c r="M72" s="36" t="s">
        <v>17</v>
      </c>
    </row>
    <row r="73" spans="2:13" s="26" customFormat="1" ht="12.75" customHeight="1" x14ac:dyDescent="0.25">
      <c r="B73" s="70"/>
      <c r="C73" s="46" t="s">
        <v>18</v>
      </c>
      <c r="D73" s="47">
        <f>[3]SA_DTR!$FU5</f>
        <v>259.87144846000001</v>
      </c>
      <c r="E73" s="48">
        <f>[3]SA_DTR!$FU55</f>
        <v>1.4927924832931483E-2</v>
      </c>
      <c r="F73" s="49">
        <f>[3]SA_DTR!$FU80</f>
        <v>2.5330624334663376E-2</v>
      </c>
      <c r="G73" s="50">
        <f>[3]SA_DTR!$FU305</f>
        <v>5.1618898906256039E-3</v>
      </c>
      <c r="H73" s="48">
        <f>[3]SA_DTR!$FU205</f>
        <v>2.4671878609275666E-2</v>
      </c>
      <c r="I73" s="48">
        <f>[3]SA_DTR!$FU230</f>
        <v>2.2071201830335951E-2</v>
      </c>
      <c r="J73" s="51">
        <f>[3]SA_DTR!$FU255</f>
        <v>5.366062732040433E-2</v>
      </c>
      <c r="K73" s="114">
        <f>[3]SA_DTR!$FU130</f>
        <v>2987.9149073799999</v>
      </c>
      <c r="L73" s="48">
        <f>[3]SA_DTR!$FU155</f>
        <v>3.8825756701586833E-2</v>
      </c>
      <c r="M73" s="50">
        <f>[3]SA_DTR!$FU180</f>
        <v>3.2846331437482501E-2</v>
      </c>
    </row>
    <row r="74" spans="2:13" s="26" customFormat="1" ht="12.75" customHeight="1" x14ac:dyDescent="0.25">
      <c r="B74" s="70"/>
      <c r="C74" s="53" t="s">
        <v>19</v>
      </c>
      <c r="D74" s="54">
        <f>[3]SA_DTR!$FU6</f>
        <v>165.46238287</v>
      </c>
      <c r="E74" s="55">
        <f>[3]SA_DTR!$FU56</f>
        <v>-5.8107150459770773E-3</v>
      </c>
      <c r="F74" s="56">
        <f>[3]SA_DTR!$FU81</f>
        <v>5.4740777893091952E-3</v>
      </c>
      <c r="G74" s="57">
        <f>[3]SA_DTR!$FU306</f>
        <v>1.2902784586619198E-3</v>
      </c>
      <c r="H74" s="57">
        <f>[3]SA_DTR!$FU206</f>
        <v>6.0628087448257872E-3</v>
      </c>
      <c r="I74" s="57">
        <f>[3]SA_DTR!$FU231</f>
        <v>3.8236043198431879E-3</v>
      </c>
      <c r="J74" s="58">
        <f>[3]SA_DTR!$FU256</f>
        <v>4.6466791295485921E-2</v>
      </c>
      <c r="K74" s="59">
        <f>[3]SA_DTR!$FU131</f>
        <v>1919.6363104600005</v>
      </c>
      <c r="L74" s="57">
        <f>[3]SA_DTR!$FU156</f>
        <v>1.9611384236321694E-2</v>
      </c>
      <c r="M74" s="60">
        <f>[3]SA_DTR!$FU181</f>
        <v>1.3861084549835034E-2</v>
      </c>
    </row>
    <row r="75" spans="2:13" s="26" customFormat="1" ht="12.75" customHeight="1" x14ac:dyDescent="0.25">
      <c r="B75" s="70"/>
      <c r="C75" s="61" t="s">
        <v>20</v>
      </c>
      <c r="D75" s="62">
        <f>[3]SA_DTR!$FU7</f>
        <v>52.881331340000003</v>
      </c>
      <c r="E75" s="63">
        <f>[3]SA_DTR!$FU57</f>
        <v>-1.9955502437113748E-2</v>
      </c>
      <c r="F75" s="64">
        <f>[3]SA_DTR!$FU82</f>
        <v>-1.8364962088282977E-2</v>
      </c>
      <c r="G75" s="65">
        <f>[3]SA_DTR!$FU307</f>
        <v>-9.5671064892415281E-3</v>
      </c>
      <c r="H75" s="65">
        <f>[3]SA_DTR!$FU207</f>
        <v>1.9491122667783412E-2</v>
      </c>
      <c r="I75" s="65">
        <f>[3]SA_DTR!$FU232</f>
        <v>2.2359491336567228E-2</v>
      </c>
      <c r="J75" s="66">
        <f>[3]SA_DTR!$FU257</f>
        <v>6.4614569692341028E-2</v>
      </c>
      <c r="K75" s="67">
        <f>[3]SA_DTR!$FU132</f>
        <v>634.22461715999987</v>
      </c>
      <c r="L75" s="65">
        <f>[3]SA_DTR!$FU157</f>
        <v>4.3251173579198721E-2</v>
      </c>
      <c r="M75" s="65">
        <f>[3]SA_DTR!$FU182</f>
        <v>4.0763956673488089E-2</v>
      </c>
    </row>
    <row r="76" spans="2:13" s="26" customFormat="1" ht="12.75" customHeight="1" x14ac:dyDescent="0.25">
      <c r="B76" s="70"/>
      <c r="C76" s="68" t="s">
        <v>21</v>
      </c>
      <c r="D76" s="62">
        <f>[3]SA_DTR!$FU8</f>
        <v>12.415384810000001</v>
      </c>
      <c r="E76" s="63">
        <f>[3]SA_DTR!$FU58</f>
        <v>-4.079317006693306E-2</v>
      </c>
      <c r="F76" s="64">
        <f>[3]SA_DTR!$FU83</f>
        <v>-2.6411136908202182E-2</v>
      </c>
      <c r="G76" s="65">
        <f>[3]SA_DTR!$FU308</f>
        <v>-7.2032370079591068E-3</v>
      </c>
      <c r="H76" s="65">
        <f>[3]SA_DTR!$FU208</f>
        <v>-2.4059861061052956E-2</v>
      </c>
      <c r="I76" s="65">
        <f>[3]SA_DTR!$FU233</f>
        <v>-2.7502940868404435E-2</v>
      </c>
      <c r="J76" s="66">
        <f>[3]SA_DTR!$FU258</f>
        <v>3.6534320587005897E-2</v>
      </c>
      <c r="K76" s="67">
        <f>[3]SA_DTR!$FU133</f>
        <v>157.27679696999999</v>
      </c>
      <c r="L76" s="65">
        <f>[3]SA_DTR!$FU158</f>
        <v>1.9690531083322638E-2</v>
      </c>
      <c r="M76" s="65">
        <f>[3]SA_DTR!$FU183</f>
        <v>1.339776803174475E-2</v>
      </c>
    </row>
    <row r="77" spans="2:13" s="26" customFormat="1" ht="12.75" customHeight="1" x14ac:dyDescent="0.25">
      <c r="B77" s="70"/>
      <c r="C77" s="68" t="s">
        <v>22</v>
      </c>
      <c r="D77" s="62">
        <f>[3]SA_DTR!$FU9</f>
        <v>30.280077300000002</v>
      </c>
      <c r="E77" s="63">
        <f>[3]SA_DTR!$FU59</f>
        <v>-1.4731989687427727E-2</v>
      </c>
      <c r="F77" s="64">
        <f>[3]SA_DTR!$FU84</f>
        <v>-2.0856759154050497E-2</v>
      </c>
      <c r="G77" s="65">
        <f>[3]SA_DTR!$FU309</f>
        <v>-1.8073521033551643E-2</v>
      </c>
      <c r="H77" s="65">
        <f>[3]SA_DTR!$FU209</f>
        <v>3.6376921874878398E-2</v>
      </c>
      <c r="I77" s="65">
        <f>[3]SA_DTR!$FU234</f>
        <v>4.4268446595733701E-2</v>
      </c>
      <c r="J77" s="66">
        <f>[3]SA_DTR!$FU259</f>
        <v>8.1195816953228528E-2</v>
      </c>
      <c r="K77" s="67">
        <f>[3]SA_DTR!$FU134</f>
        <v>364.59768922000001</v>
      </c>
      <c r="L77" s="65">
        <f>[3]SA_DTR!$FU159</f>
        <v>5.039318918386404E-2</v>
      </c>
      <c r="M77" s="65">
        <f>[3]SA_DTR!$FU184</f>
        <v>5.050448679841546E-2</v>
      </c>
    </row>
    <row r="78" spans="2:13" s="26" customFormat="1" ht="12.75" customHeight="1" x14ac:dyDescent="0.25">
      <c r="B78" s="70"/>
      <c r="C78" s="68" t="s">
        <v>23</v>
      </c>
      <c r="D78" s="62">
        <f>[3]SA_DTR!$FU10</f>
        <v>9.1420686799999995</v>
      </c>
      <c r="E78" s="63">
        <f>[3]SA_DTR!$FU60</f>
        <v>-9.3743859836064036E-3</v>
      </c>
      <c r="F78" s="64">
        <f>[3]SA_DTR!$FU85</f>
        <v>1.5402893515279459E-3</v>
      </c>
      <c r="G78" s="65">
        <f>[3]SA_DTR!$FU310</f>
        <v>1.7403046808763811E-2</v>
      </c>
      <c r="H78" s="65">
        <f>[3]SA_DTR!$FU210</f>
        <v>2.7514450417360781E-2</v>
      </c>
      <c r="I78" s="65">
        <f>[3]SA_DTR!$FU235</f>
        <v>2.3941014563338969E-2</v>
      </c>
      <c r="J78" s="66">
        <f>[3]SA_DTR!$FU260</f>
        <v>4.4712643494779547E-2</v>
      </c>
      <c r="K78" s="67">
        <f>[3]SA_DTR!$FU135</f>
        <v>100.13918975999999</v>
      </c>
      <c r="L78" s="65">
        <f>[3]SA_DTR!$FU160</f>
        <v>5.6403559400305614E-2</v>
      </c>
      <c r="M78" s="65">
        <f>[3]SA_DTR!$FU185</f>
        <v>5.0787557355268742E-2</v>
      </c>
    </row>
    <row r="79" spans="2:13" s="26" customFormat="1" ht="12.75" customHeight="1" x14ac:dyDescent="0.25">
      <c r="B79" s="70"/>
      <c r="C79" s="71" t="s">
        <v>24</v>
      </c>
      <c r="D79" s="62">
        <f>[3]SA_DTR!$FU12</f>
        <v>36.586028949999999</v>
      </c>
      <c r="E79" s="63">
        <f>[3]SA_DTR!$FU62</f>
        <v>5.7678467867160244E-2</v>
      </c>
      <c r="F79" s="64">
        <f>[3]SA_DTR!$FU87</f>
        <v>7.9274195205152553E-2</v>
      </c>
      <c r="G79" s="65">
        <f>[3]SA_DTR!$FU312</f>
        <v>2.6212159362587251E-2</v>
      </c>
      <c r="H79" s="65">
        <f>[3]SA_DTR!$FU212</f>
        <v>3.8522032137747741E-2</v>
      </c>
      <c r="I79" s="65">
        <f>[3]SA_DTR!$FU237</f>
        <v>3.367400008740562E-2</v>
      </c>
      <c r="J79" s="66">
        <f>[3]SA_DTR!$FU262</f>
        <v>6.0867734486719449E-2</v>
      </c>
      <c r="K79" s="67">
        <f>[3]SA_DTR!$FU137</f>
        <v>402.29867375000009</v>
      </c>
      <c r="L79" s="65">
        <f>[3]SA_DTR!$FU162</f>
        <v>4.3581738017016702E-2</v>
      </c>
      <c r="M79" s="65">
        <f>[3]SA_DTR!$FU187</f>
        <v>3.6642288741722151E-2</v>
      </c>
    </row>
    <row r="80" spans="2:13" s="26" customFormat="1" ht="12.75" customHeight="1" x14ac:dyDescent="0.25">
      <c r="B80" s="70"/>
      <c r="C80" s="72" t="s">
        <v>25</v>
      </c>
      <c r="D80" s="62">
        <f>[3]SA_DTR!$FU13</f>
        <v>11.396623310000001</v>
      </c>
      <c r="E80" s="63">
        <f>[3]SA_DTR!$FU63</f>
        <v>9.3129991031836612E-2</v>
      </c>
      <c r="F80" s="64">
        <f>[3]SA_DTR!$FU88</f>
        <v>7.8737757464660163E-2</v>
      </c>
      <c r="G80" s="65">
        <f>[3]SA_DTR!$FU313</f>
        <v>9.9723086851730702E-3</v>
      </c>
      <c r="H80" s="65">
        <f>[3]SA_DTR!$FU213</f>
        <v>6.2812030312796141E-2</v>
      </c>
      <c r="I80" s="65">
        <f>[3]SA_DTR!$FU238</f>
        <v>6.0057784190790775E-2</v>
      </c>
      <c r="J80" s="66">
        <f>[3]SA_DTR!$FU263</f>
        <v>6.5801886215814509E-2</v>
      </c>
      <c r="K80" s="67">
        <f>[3]SA_DTR!$FU138</f>
        <v>118.97910390999999</v>
      </c>
      <c r="L80" s="65">
        <f>[3]SA_DTR!$FU163</f>
        <v>6.3513167096178602E-2</v>
      </c>
      <c r="M80" s="65">
        <f>[3]SA_DTR!$FU188</f>
        <v>5.6748891851925443E-2</v>
      </c>
    </row>
    <row r="81" spans="2:13" s="26" customFormat="1" ht="12.75" customHeight="1" x14ac:dyDescent="0.25">
      <c r="B81" s="70"/>
      <c r="C81" s="72" t="s">
        <v>26</v>
      </c>
      <c r="D81" s="62">
        <f>[3]SA_DTR!$FU14</f>
        <v>22.24205787</v>
      </c>
      <c r="E81" s="63">
        <f>[3]SA_DTR!$FU64</f>
        <v>4.3773484100240845E-2</v>
      </c>
      <c r="F81" s="64">
        <f>[3]SA_DTR!$FU89</f>
        <v>8.7350230478194568E-2</v>
      </c>
      <c r="G81" s="65">
        <f>[3]SA_DTR!$FU314</f>
        <v>3.8501604832918312E-2</v>
      </c>
      <c r="H81" s="65">
        <f>[3]SA_DTR!$FU214</f>
        <v>2.3526290694837471E-2</v>
      </c>
      <c r="I81" s="65">
        <f>[3]SA_DTR!$FU239</f>
        <v>1.7451139639210078E-2</v>
      </c>
      <c r="J81" s="66">
        <f>[3]SA_DTR!$FU264</f>
        <v>4.6605083766165123E-2</v>
      </c>
      <c r="K81" s="67">
        <f>[3]SA_DTR!$FU139</f>
        <v>252.12056817000001</v>
      </c>
      <c r="L81" s="65">
        <f>[3]SA_DTR!$FU164</f>
        <v>2.953201881732137E-2</v>
      </c>
      <c r="M81" s="65">
        <f>[3]SA_DTR!$FU189</f>
        <v>2.1983413127105722E-2</v>
      </c>
    </row>
    <row r="82" spans="2:13" s="26" customFormat="1" ht="12.75" customHeight="1" x14ac:dyDescent="0.25">
      <c r="B82" s="70"/>
      <c r="C82" s="73" t="s">
        <v>27</v>
      </c>
      <c r="D82" s="62">
        <f>[3]SA_DTR!$FU16</f>
        <v>6.5930600400000001</v>
      </c>
      <c r="E82" s="63">
        <f>[3]SA_DTR!$FU66</f>
        <v>5.0684685492441428E-3</v>
      </c>
      <c r="F82" s="64">
        <f>[3]SA_DTR!$FU91</f>
        <v>1.6256845277928811E-2</v>
      </c>
      <c r="G82" s="65">
        <f>[3]SA_DTR!$FU316</f>
        <v>-9.7941313720574241E-3</v>
      </c>
      <c r="H82" s="65">
        <f>[3]SA_DTR!$FU216</f>
        <v>3.5115171912740273E-2</v>
      </c>
      <c r="I82" s="65">
        <f>[3]SA_DTR!$FU241</f>
        <v>2.8974647453651414E-2</v>
      </c>
      <c r="J82" s="66">
        <f>[3]SA_DTR!$FU266</f>
        <v>-8.151288284485636E-2</v>
      </c>
      <c r="K82" s="67">
        <f>[3]SA_DTR!$FU141</f>
        <v>78.354384580000001</v>
      </c>
      <c r="L82" s="65">
        <f>[3]SA_DTR!$FU166</f>
        <v>4.6819080917924749E-2</v>
      </c>
      <c r="M82" s="65">
        <f>[3]SA_DTR!$FU191</f>
        <v>3.6740065891767371E-2</v>
      </c>
    </row>
    <row r="83" spans="2:13" s="26" customFormat="1" ht="12.75" customHeight="1" x14ac:dyDescent="0.25">
      <c r="B83" s="70"/>
      <c r="C83" s="61" t="s">
        <v>28</v>
      </c>
      <c r="D83" s="62">
        <f>[3]SA_DTR!$FU17</f>
        <v>14.454862160000001</v>
      </c>
      <c r="E83" s="63">
        <f>[3]SA_DTR!$FU67</f>
        <v>-3.5473061503812353E-3</v>
      </c>
      <c r="F83" s="64">
        <f>[3]SA_DTR!$FU92</f>
        <v>-2.7863226777539163E-3</v>
      </c>
      <c r="G83" s="65">
        <f>[3]SA_DTR!$FU317</f>
        <v>-1.1921253846384761E-2</v>
      </c>
      <c r="H83" s="65">
        <f>[3]SA_DTR!$FU217</f>
        <v>-1.1470357279512622E-2</v>
      </c>
      <c r="I83" s="65">
        <f>[3]SA_DTR!$FU242</f>
        <v>-1.7136557602188462E-2</v>
      </c>
      <c r="J83" s="74">
        <f>[3]SA_DTR!$FU267</f>
        <v>5.1753216075694164E-2</v>
      </c>
      <c r="K83" s="67">
        <f>[3]SA_DTR!$FU142</f>
        <v>161.63300554</v>
      </c>
      <c r="L83" s="75">
        <f>[3]SA_DTR!$FU167</f>
        <v>-3.5415245037960785E-3</v>
      </c>
      <c r="M83" s="65">
        <f>[3]SA_DTR!$FU192</f>
        <v>-1.0105949786379798E-2</v>
      </c>
    </row>
    <row r="84" spans="2:13" s="26" customFormat="1" ht="12.75" customHeight="1" x14ac:dyDescent="0.25">
      <c r="B84" s="70"/>
      <c r="C84" s="61" t="s">
        <v>29</v>
      </c>
      <c r="D84" s="62">
        <f>[3]SA_DTR!$FU18</f>
        <v>51.663808409999994</v>
      </c>
      <c r="E84" s="63">
        <f>[3]SA_DTR!$FU68</f>
        <v>-3.1617237508244966E-2</v>
      </c>
      <c r="F84" s="64">
        <f>[3]SA_DTR!$FU93</f>
        <v>-1.2499735640180476E-2</v>
      </c>
      <c r="G84" s="65">
        <f>[3]SA_DTR!$FU318</f>
        <v>3.7689340319921882E-3</v>
      </c>
      <c r="H84" s="65">
        <f>[3]SA_DTR!$FU218</f>
        <v>-2.9087768055020002E-2</v>
      </c>
      <c r="I84" s="65">
        <f>[3]SA_DTR!$FU243</f>
        <v>-3.3108860743899737E-2</v>
      </c>
      <c r="J84" s="66">
        <f>[3]SA_DTR!$FU268</f>
        <v>3.2761086924389282E-2</v>
      </c>
      <c r="K84" s="67">
        <f>[3]SA_DTR!$FU143</f>
        <v>605.44032843000002</v>
      </c>
      <c r="L84" s="65">
        <f>[3]SA_DTR!$FU168</f>
        <v>-1.8918186633867795E-2</v>
      </c>
      <c r="M84" s="65">
        <f>[3]SA_DTR!$FU193</f>
        <v>-2.621156217058096E-2</v>
      </c>
    </row>
    <row r="85" spans="2:13" s="26" customFormat="1" ht="12.75" customHeight="1" x14ac:dyDescent="0.25">
      <c r="B85" s="70"/>
      <c r="C85" s="68" t="s">
        <v>30</v>
      </c>
      <c r="D85" s="62">
        <f>[3]SA_DTR!$FU19</f>
        <v>33.99911883</v>
      </c>
      <c r="E85" s="63">
        <f>[3]SA_DTR!$FU69</f>
        <v>-1.4664566542485158E-2</v>
      </c>
      <c r="F85" s="64">
        <f>[3]SA_DTR!$FU94</f>
        <v>4.7044622948908543E-3</v>
      </c>
      <c r="G85" s="65">
        <f>[3]SA_DTR!$FU319</f>
        <v>2.299399257101653E-2</v>
      </c>
      <c r="H85" s="65">
        <f>[3]SA_DTR!$FU219</f>
        <v>-2.5831859402820179E-2</v>
      </c>
      <c r="I85" s="65">
        <f>[3]SA_DTR!$FU244</f>
        <v>-2.9674496466064237E-2</v>
      </c>
      <c r="J85" s="66">
        <f>[3]SA_DTR!$FU269</f>
        <v>4.0309711507895862E-2</v>
      </c>
      <c r="K85" s="67">
        <f>[3]SA_DTR!$FU144</f>
        <v>387.63404219</v>
      </c>
      <c r="L85" s="65">
        <f>[3]SA_DTR!$FU169</f>
        <v>-1.9366321733244041E-2</v>
      </c>
      <c r="M85" s="65">
        <f>[3]SA_DTR!$FU194</f>
        <v>-2.6811764381289405E-2</v>
      </c>
    </row>
    <row r="86" spans="2:13" s="26" customFormat="1" ht="12.75" customHeight="1" x14ac:dyDescent="0.25">
      <c r="B86" s="70"/>
      <c r="C86" s="68" t="s">
        <v>31</v>
      </c>
      <c r="D86" s="62">
        <f>[3]SA_DTR!$FU20</f>
        <v>17.664689579999997</v>
      </c>
      <c r="E86" s="63">
        <f>[3]SA_DTR!$FU70</f>
        <v>-6.2656711833495748E-2</v>
      </c>
      <c r="F86" s="64">
        <f>[3]SA_DTR!$FU95</f>
        <v>-4.3139094484012652E-2</v>
      </c>
      <c r="G86" s="65">
        <f>[3]SA_DTR!$FU320</f>
        <v>-3.0308200827208753E-2</v>
      </c>
      <c r="H86" s="65">
        <f>[3]SA_DTR!$FU220</f>
        <v>-3.4983186431527091E-2</v>
      </c>
      <c r="I86" s="65">
        <f>[3]SA_DTR!$FU245</f>
        <v>-3.91994994766236E-2</v>
      </c>
      <c r="J86" s="66">
        <f>[3]SA_DTR!$FU270</f>
        <v>1.9564637305823585E-2</v>
      </c>
      <c r="K86" s="67">
        <f>[3]SA_DTR!$FU145</f>
        <v>217.80628623999999</v>
      </c>
      <c r="L86" s="65">
        <f>[3]SA_DTR!$FU170</f>
        <v>-1.8119618016342987E-2</v>
      </c>
      <c r="M86" s="65">
        <f>[3]SA_DTR!$FU195</f>
        <v>-2.5140943638877755E-2</v>
      </c>
    </row>
    <row r="87" spans="2:13" s="26" customFormat="1" ht="12.75" customHeight="1" x14ac:dyDescent="0.25">
      <c r="B87" s="70"/>
      <c r="C87" s="76" t="s">
        <v>32</v>
      </c>
      <c r="D87" s="54">
        <f>[3]SA_DTR!$FU22</f>
        <v>94.409065590000012</v>
      </c>
      <c r="E87" s="55">
        <f>[3]SA_DTR!$FU72</f>
        <v>5.344088836412797E-2</v>
      </c>
      <c r="F87" s="56">
        <f>[3]SA_DTR!$FU97</f>
        <v>6.2073276643041186E-2</v>
      </c>
      <c r="G87" s="57">
        <f>[3]SA_DTR!$FU322</f>
        <v>1.2016814364446349E-2</v>
      </c>
      <c r="H87" s="57">
        <f>[3]SA_DTR!$FU222</f>
        <v>6.0574934459487917E-2</v>
      </c>
      <c r="I87" s="57">
        <f>[3]SA_DTR!$FU247</f>
        <v>5.6576843618177719E-2</v>
      </c>
      <c r="J87" s="77">
        <f>[3]SA_DTR!$FU272</f>
        <v>6.7585727730797407E-2</v>
      </c>
      <c r="K87" s="59">
        <f>[3]SA_DTR!$FU147</f>
        <v>1068.2785969199999</v>
      </c>
      <c r="L87" s="57">
        <f>[3]SA_DTR!$FU172</f>
        <v>7.5236535733784082E-2</v>
      </c>
      <c r="M87" s="57">
        <f>[3]SA_DTR!$FU197</f>
        <v>6.8869071311913999E-2</v>
      </c>
    </row>
    <row r="88" spans="2:13" s="26" customFormat="1" ht="12.75" customHeight="1" x14ac:dyDescent="0.25">
      <c r="B88" s="70"/>
      <c r="C88" s="78" t="s">
        <v>33</v>
      </c>
      <c r="D88" s="62">
        <f>[3]SA_DTR!$FU23</f>
        <v>72.272672470000003</v>
      </c>
      <c r="E88" s="63">
        <f>[3]SA_DTR!$FU73</f>
        <v>4.0726110172123242E-2</v>
      </c>
      <c r="F88" s="64">
        <f>[3]SA_DTR!$FU98</f>
        <v>5.1132872528732998E-2</v>
      </c>
      <c r="G88" s="65">
        <f>[3]SA_DTR!$FU323</f>
        <v>6.1105692053231575E-3</v>
      </c>
      <c r="H88" s="65">
        <f>[3]SA_DTR!$FU223</f>
        <v>5.8461724093455514E-2</v>
      </c>
      <c r="I88" s="65">
        <f>[3]SA_DTR!$FU248</f>
        <v>5.4634386548568781E-2</v>
      </c>
      <c r="J88" s="66">
        <f>[3]SA_DTR!$FU273</f>
        <v>6.5166203241036058E-2</v>
      </c>
      <c r="K88" s="67">
        <f>[3]SA_DTR!$FU148</f>
        <v>825.39735782000002</v>
      </c>
      <c r="L88" s="65">
        <f>[3]SA_DTR!$FU173</f>
        <v>7.4941299936827077E-2</v>
      </c>
      <c r="M88" s="65">
        <f>[3]SA_DTR!$FU198</f>
        <v>6.8444418955736497E-2</v>
      </c>
    </row>
    <row r="89" spans="2:13" s="26" customFormat="1" ht="12.75" customHeight="1" x14ac:dyDescent="0.25">
      <c r="B89" s="70"/>
      <c r="C89" s="79" t="s">
        <v>34</v>
      </c>
      <c r="D89" s="62">
        <f>[3]SA_DTR!$FU24</f>
        <v>67.725699000000006</v>
      </c>
      <c r="E89" s="63">
        <f>[3]SA_DTR!$FU74</f>
        <v>4.5823592383025247E-2</v>
      </c>
      <c r="F89" s="64">
        <f>[3]SA_DTR!$FU99</f>
        <v>5.7181395608538299E-2</v>
      </c>
      <c r="G89" s="65">
        <f>[3]SA_DTR!$FU324</f>
        <v>2.0617200238544076E-2</v>
      </c>
      <c r="H89" s="65">
        <f>[3]SA_DTR!$FU224</f>
        <v>5.6571642999488692E-2</v>
      </c>
      <c r="I89" s="65">
        <f>[3]SA_DTR!$FU249</f>
        <v>5.3112810499925667E-2</v>
      </c>
      <c r="J89" s="66">
        <f>[3]SA_DTR!$FU274</f>
        <v>6.9330792245968054E-2</v>
      </c>
      <c r="K89" s="67">
        <f>[3]SA_DTR!$FU149</f>
        <v>767.58282149000001</v>
      </c>
      <c r="L89" s="65">
        <f>[3]SA_DTR!$FU174</f>
        <v>7.435463552996624E-2</v>
      </c>
      <c r="M89" s="65">
        <f>[3]SA_DTR!$FU199</f>
        <v>6.7880872525666547E-2</v>
      </c>
    </row>
    <row r="90" spans="2:13" s="26" customFormat="1" ht="12.75" customHeight="1" x14ac:dyDescent="0.25">
      <c r="B90" s="70"/>
      <c r="C90" s="72" t="s">
        <v>35</v>
      </c>
      <c r="D90" s="80">
        <f>[3]SA_DTR!$FU25</f>
        <v>4.5469734700000002</v>
      </c>
      <c r="E90" s="63">
        <f>[3]SA_DTR!$FU75</f>
        <v>-2.9715224643511062E-2</v>
      </c>
      <c r="F90" s="64">
        <f>[3]SA_DTR!$FU100</f>
        <v>-3.2169723548475027E-2</v>
      </c>
      <c r="G90" s="65">
        <f>[3]SA_DTR!$FU325</f>
        <v>-0.17112545066992502</v>
      </c>
      <c r="H90" s="65">
        <f>[3]SA_DTR!$FU225</f>
        <v>8.4056449502062813E-2</v>
      </c>
      <c r="I90" s="65">
        <f>[3]SA_DTR!$FU250</f>
        <v>7.4812331111606678E-2</v>
      </c>
      <c r="J90" s="66">
        <f>[3]SA_DTR!$FU275</f>
        <v>1.2478743140525328E-2</v>
      </c>
      <c r="K90" s="67">
        <f>[3]SA_DTR!$FU150</f>
        <v>57.814536329999996</v>
      </c>
      <c r="L90" s="65">
        <f>[3]SA_DTR!$FU175</f>
        <v>8.2791397869966366E-2</v>
      </c>
      <c r="M90" s="65">
        <f>[3]SA_DTR!$FU200</f>
        <v>7.5974349610973047E-2</v>
      </c>
    </row>
    <row r="91" spans="2:13" s="26" customFormat="1" ht="12.75" customHeight="1" x14ac:dyDescent="0.25">
      <c r="B91" s="70"/>
      <c r="C91" s="78" t="s">
        <v>36</v>
      </c>
      <c r="D91" s="62">
        <f>[3]SA_DTR!$FU26</f>
        <v>22.136393120000001</v>
      </c>
      <c r="E91" s="63">
        <f>[3]SA_DTR!$FU76</f>
        <v>9.7205971292916526E-2</v>
      </c>
      <c r="F91" s="64">
        <f>[3]SA_DTR!$FU101</f>
        <v>9.9830480515702424E-2</v>
      </c>
      <c r="G91" s="65">
        <f>[3]SA_DTR!$FU326</f>
        <v>3.1999017513091754E-2</v>
      </c>
      <c r="H91" s="65">
        <f>[3]SA_DTR!$FU226</f>
        <v>6.7669312570797002E-2</v>
      </c>
      <c r="I91" s="65">
        <f>[3]SA_DTR!$FU251</f>
        <v>6.3212147104493521E-2</v>
      </c>
      <c r="J91" s="66">
        <f>[3]SA_DTR!$FU276</f>
        <v>7.5905283003969481E-2</v>
      </c>
      <c r="K91" s="67">
        <f>[3]SA_DTR!$FU151</f>
        <v>242.88123910000002</v>
      </c>
      <c r="L91" s="65">
        <f>[3]SA_DTR!$FU176</f>
        <v>7.624106577375378E-2</v>
      </c>
      <c r="M91" s="65">
        <f>[3]SA_DTR!$FU201</f>
        <v>7.0314667403787112E-2</v>
      </c>
    </row>
    <row r="92" spans="2:13" s="26" customFormat="1" ht="12.75" customHeight="1" x14ac:dyDescent="0.25">
      <c r="B92" s="70"/>
      <c r="C92" s="81" t="s">
        <v>37</v>
      </c>
      <c r="D92" s="82">
        <f>[3]SA_DTR!$FU27</f>
        <v>208.20764005000001</v>
      </c>
      <c r="E92" s="83">
        <f>[3]SA_DTR!$FU77</f>
        <v>2.7178691155737456E-2</v>
      </c>
      <c r="F92" s="84">
        <f>[3]SA_DTR!$FU102</f>
        <v>3.5237546471177605E-2</v>
      </c>
      <c r="G92" s="85">
        <f>[3]SA_DTR!$FU327</f>
        <v>5.5104564155299407E-3</v>
      </c>
      <c r="H92" s="85">
        <f>[3]SA_DTR!$FU227</f>
        <v>3.9293784686760702E-2</v>
      </c>
      <c r="I92" s="85">
        <f>[3]SA_DTR!$FU252</f>
        <v>3.6948677165712374E-2</v>
      </c>
      <c r="J92" s="86">
        <f>[3]SA_DTR!$FU277</f>
        <v>5.9524507506473201E-2</v>
      </c>
      <c r="K92" s="87">
        <f>[3]SA_DTR!$FU152</f>
        <v>2382.4745789500003</v>
      </c>
      <c r="L92" s="85">
        <f>[3]SA_DTR!$FU177</f>
        <v>5.4599392195239238E-2</v>
      </c>
      <c r="M92" s="85">
        <f>[3]SA_DTR!$FU202</f>
        <v>4.8997917086697873E-2</v>
      </c>
    </row>
    <row r="93" spans="2:13" s="26" customFormat="1" ht="12.75" hidden="1" customHeight="1" x14ac:dyDescent="0.25">
      <c r="B93" s="70"/>
      <c r="C93" s="61"/>
      <c r="D93" s="62"/>
      <c r="E93" s="63"/>
      <c r="F93" s="64"/>
      <c r="G93" s="65"/>
      <c r="H93" s="88"/>
      <c r="I93" s="88"/>
      <c r="J93" s="89"/>
      <c r="K93" s="90"/>
      <c r="L93" s="88"/>
      <c r="M93" s="107"/>
    </row>
    <row r="94" spans="2:13" s="26" customFormat="1" ht="12.75" hidden="1" customHeight="1" x14ac:dyDescent="0.25">
      <c r="B94" s="70"/>
      <c r="C94" s="61"/>
      <c r="D94" s="62"/>
      <c r="E94" s="63"/>
      <c r="F94" s="64"/>
      <c r="G94" s="65"/>
      <c r="H94" s="88"/>
      <c r="I94" s="88"/>
      <c r="J94" s="89"/>
      <c r="K94" s="90"/>
      <c r="L94" s="88"/>
      <c r="M94" s="107"/>
    </row>
    <row r="95" spans="2:13" s="26" customFormat="1" ht="12.75" hidden="1" customHeight="1" x14ac:dyDescent="0.25">
      <c r="B95" s="70"/>
      <c r="C95" s="61"/>
      <c r="D95" s="62"/>
      <c r="E95" s="63"/>
      <c r="F95" s="64"/>
      <c r="G95" s="65"/>
      <c r="H95" s="88"/>
      <c r="I95" s="88"/>
      <c r="J95" s="89"/>
      <c r="K95" s="90"/>
      <c r="L95" s="88"/>
      <c r="M95" s="107"/>
    </row>
    <row r="96" spans="2:13" s="26" customFormat="1" ht="12.75" customHeight="1" x14ac:dyDescent="0.2">
      <c r="C96" s="91"/>
      <c r="D96" s="47"/>
      <c r="E96" s="48"/>
      <c r="F96" s="92"/>
      <c r="G96" s="48"/>
      <c r="H96" s="93"/>
      <c r="I96" s="48"/>
      <c r="J96" s="51"/>
      <c r="K96" s="94"/>
      <c r="L96" s="92"/>
      <c r="M96" s="48"/>
    </row>
    <row r="97" spans="2:13" s="26" customFormat="1" ht="12.75" customHeight="1" x14ac:dyDescent="0.25">
      <c r="B97" s="70"/>
      <c r="C97" s="95" t="s">
        <v>38</v>
      </c>
      <c r="D97" s="96">
        <f>[8]Mois!$EJ$25/1000000</f>
        <v>32.317989820000001</v>
      </c>
      <c r="E97" s="65">
        <f>IF('[8]Evo Mois'!$EJ$25&gt;100%,"ns",'[8]Evo Mois'!$EJ$25)</f>
        <v>-4.5528204118401971E-2</v>
      </c>
      <c r="F97" s="97">
        <f>IF('[9]Evo Mois'!$EJ$5&gt;100%,"ns",'[9]Evo Mois'!$EJ$5)</f>
        <v>2.5321442353105628E-2</v>
      </c>
      <c r="G97" s="98">
        <f>IF('[9]Evo Mois-1'!$EJ$5&gt;500%," ns",'[9]Evo Mois-1'!$EJ$5)</f>
        <v>-8.3971758703775823E-3</v>
      </c>
      <c r="H97" s="65">
        <f>IF('[8]Evo PCAP'!$EJ$25&gt;100%,"ns",'[8]Evo PCAP'!$EJ$25)</f>
        <v>7.4913917393106377E-2</v>
      </c>
      <c r="I97" s="65">
        <f>IF('[9]Evo PCAP'!$EJ$5&gt;100%,"ns",'[9]Evo PCAP'!$EJ$5)</f>
        <v>9.0969449155499316E-2</v>
      </c>
      <c r="J97" s="63">
        <f>IF('[9]Evo ACM'!$DX$5&gt;100%,"ns",'[9]Evo ACM'!$DX$5)</f>
        <v>5.7560142147694782E-2</v>
      </c>
      <c r="K97" s="99">
        <f>'[8]Cumul ACM'!$EJ$25/1000000</f>
        <v>375.00154212000001</v>
      </c>
      <c r="L97" s="65">
        <f>IF('[8]Evo ACM'!$EJ$25&gt;100%,"ns",'[8]Evo ACM'!$EJ$25)</f>
        <v>5.6916426113961416E-2</v>
      </c>
      <c r="M97" s="65">
        <f>IF('[9]Evo ACM'!$EJ$5&gt;100%,"ns",'[9]Evo ACM'!$EJ$5)</f>
        <v>6.2653398397611415E-2</v>
      </c>
    </row>
    <row r="98" spans="2:13" s="26" customFormat="1" ht="12.75" customHeight="1" x14ac:dyDescent="0.25">
      <c r="B98" s="70"/>
      <c r="C98" s="100" t="s">
        <v>39</v>
      </c>
      <c r="D98" s="62">
        <f>[8]Mois!$EJ$18/1000000</f>
        <v>25.81200162</v>
      </c>
      <c r="E98" s="65">
        <f>IF('[8]Evo Mois'!$EJ$18&gt;100%,"ns",'[8]Evo Mois'!$EJ$18)</f>
        <v>-6.3888031249710431E-2</v>
      </c>
      <c r="F98" s="97">
        <f>IF('[9]Evo Mois'!$EJ$6&gt;100%,"ns",'[9]Evo Mois'!$EJ$6)</f>
        <v>1.5623552118210648E-2</v>
      </c>
      <c r="G98" s="65">
        <f>IF('[9]Evo Mois-1'!$EJ$6&gt;500%," ns",'[9]Evo Mois-1'!$EJ$6)</f>
        <v>-1.0815229672256343E-2</v>
      </c>
      <c r="H98" s="65">
        <f>IF('[8]Evo PCAP'!$EJ$18&gt;100%,"ns",'[8]Evo PCAP'!$EJ$18)</f>
        <v>8.1429154356936762E-2</v>
      </c>
      <c r="I98" s="65">
        <f>IF('[9]Evo PCAP'!$EJ$6&gt;100%,"ns",'[9]Evo PCAP'!$EJ$6)</f>
        <v>9.7083958318899599E-2</v>
      </c>
      <c r="J98" s="63">
        <f>IF('[9]Evo ACM'!$DX$6&gt;100%,"ns",'[9]Evo ACM'!$DX$6)</f>
        <v>5.5653013906368676E-2</v>
      </c>
      <c r="K98" s="99">
        <f>'[8]Cumul ACM'!$EJ$18/1000000</f>
        <v>302.73879985000002</v>
      </c>
      <c r="L98" s="65">
        <f>IF('[8]Evo ACM'!$EJ$18&gt;100%,"ns",'[8]Evo ACM'!$EJ$18)</f>
        <v>6.3946619946086081E-2</v>
      </c>
      <c r="M98" s="65">
        <f>IF('[9]Evo ACM'!$EJ$6&gt;100%,"ns",'[9]Evo ACM'!$EJ$6)</f>
        <v>7.154047414146314E-2</v>
      </c>
    </row>
    <row r="99" spans="2:13" s="26" customFormat="1" ht="12.75" customHeight="1" x14ac:dyDescent="0.25">
      <c r="B99" s="70"/>
      <c r="C99" s="100" t="s">
        <v>40</v>
      </c>
      <c r="D99" s="62">
        <f>[8]Mois!$EJ$19/1000000</f>
        <v>3.5977932400000001</v>
      </c>
      <c r="E99" s="65">
        <f>IF('[8]Evo Mois'!$EJ$19&gt;100%,"ns",'[8]Evo Mois'!$EJ$19)</f>
        <v>9.2253266132723111E-2</v>
      </c>
      <c r="F99" s="97">
        <f>IF('[9]Evo Mois'!$EJ$7&gt;100%,"ns",'[9]Evo Mois'!$EJ$7)</f>
        <v>9.0221793957885543E-2</v>
      </c>
      <c r="G99" s="65">
        <f>IF('[9]Evo Mois-1'!$EJ$7&gt;500%," ns",'[9]Evo Mois-1'!$EJ$7)</f>
        <v>3.0557756937947156E-2</v>
      </c>
      <c r="H99" s="65">
        <f>IF('[8]Evo PCAP'!$EJ$19&gt;100%,"ns",'[8]Evo PCAP'!$EJ$19)</f>
        <v>7.1302778604500627E-2</v>
      </c>
      <c r="I99" s="65">
        <f>IF('[9]Evo PCAP'!$EJ$7&gt;100%,"ns",'[9]Evo PCAP'!$EJ$7)</f>
        <v>5.8029808934083604E-2</v>
      </c>
      <c r="J99" s="63">
        <f>IF('[9]Evo ACM'!$DX$7&gt;100%,"ns",'[9]Evo ACM'!$DX$7)</f>
        <v>5.2623290436736969E-2</v>
      </c>
      <c r="K99" s="99">
        <f>'[8]Cumul ACM'!$EJ$19/1000000</f>
        <v>38.034896290000006</v>
      </c>
      <c r="L99" s="65">
        <f>IF('[8]Evo ACM'!$EJ$19&gt;100%,"ns",'[8]Evo ACM'!$EJ$19)</f>
        <v>4.5789551716229449E-2</v>
      </c>
      <c r="M99" s="65">
        <f>IF('[9]Evo ACM'!$EJ$7&gt;100%,"ns",'[9]Evo ACM'!$EJ$7)</f>
        <v>2.737896765822212E-2</v>
      </c>
    </row>
    <row r="100" spans="2:13" s="26" customFormat="1" ht="12.75" customHeight="1" x14ac:dyDescent="0.25">
      <c r="B100" s="70"/>
      <c r="C100" s="101" t="s">
        <v>41</v>
      </c>
      <c r="D100" s="102">
        <f>[8]Mois!$EJ$20/1000000</f>
        <v>2.6202473300000002</v>
      </c>
      <c r="E100" s="103">
        <f>IF('[8]Evo Mois'!$EJ$20&gt;100%,"ns",'[8]Evo Mois'!$EJ$20)</f>
        <v>-3.6610939392190178E-2</v>
      </c>
      <c r="F100" s="103">
        <f>IF('[9]Evo Mois'!$EJ$8&gt;100%,"ns",'[9]Evo Mois'!$EJ$8)</f>
        <v>2.649816558724849E-2</v>
      </c>
      <c r="G100" s="103">
        <f>IF('[9]Evo Mois-1'!$EJ$8&gt;500%," ns",'[9]Evo Mois-1'!$EJ$8)</f>
        <v>-4.4778040109839323E-2</v>
      </c>
      <c r="H100" s="103">
        <f>IF('[8]Evo PCAP'!$EJ$20&gt;100%,"ns",'[8]Evo PCAP'!$EJ$20)</f>
        <v>3.699037106279035E-2</v>
      </c>
      <c r="I100" s="103">
        <f>IF('[9]Evo PCAP'!$EJ$8&gt;100%,"ns",'[9]Evo PCAP'!$EJ$8)</f>
        <v>7.7583681161317752E-2</v>
      </c>
      <c r="J100" s="117">
        <f>IF('[9]Evo ACM'!$DX$8&gt;100%,"ns",'[9]Evo ACM'!$DX$8)</f>
        <v>8.3061835849506771E-2</v>
      </c>
      <c r="K100" s="105">
        <f>'[8]Cumul ACM'!$EJ$20/1000000</f>
        <v>30.493634060000002</v>
      </c>
      <c r="L100" s="103">
        <f>IF('[8]Evo ACM'!$EJ$20&gt;100%,"ns",'[8]Evo ACM'!$EJ$20)</f>
        <v>3.0591505268092289E-2</v>
      </c>
      <c r="M100" s="103">
        <f>IF('[9]Evo ACM'!$EJ$8&gt;100%,"ns",'[9]Evo ACM'!$EJ$8)</f>
        <v>2.5846838079125689E-2</v>
      </c>
    </row>
    <row r="101" spans="2:13" s="26" customFormat="1" ht="12.75" customHeight="1" x14ac:dyDescent="0.25">
      <c r="B101" s="70"/>
      <c r="C101" s="108"/>
      <c r="H101" s="118"/>
      <c r="M101" s="119" t="s">
        <v>44</v>
      </c>
    </row>
    <row r="102" spans="2:13" s="26" customFormat="1" ht="12.75" customHeight="1" x14ac:dyDescent="0.25">
      <c r="B102" s="70"/>
      <c r="C102" s="108"/>
      <c r="D102" s="109"/>
      <c r="E102" s="109"/>
      <c r="F102" s="109"/>
      <c r="G102" s="110"/>
      <c r="H102" s="115"/>
      <c r="I102" s="109"/>
      <c r="J102" s="109"/>
      <c r="K102" s="109"/>
      <c r="L102" s="109"/>
      <c r="M102" s="119"/>
    </row>
    <row r="103" spans="2:13" s="23" customFormat="1" x14ac:dyDescent="0.2">
      <c r="C103" s="120" t="s">
        <v>45</v>
      </c>
    </row>
    <row r="104" spans="2:13" s="23" customFormat="1" ht="44.25" customHeight="1" x14ac:dyDescent="0.2">
      <c r="C104" s="121" t="s">
        <v>46</v>
      </c>
      <c r="D104" s="121"/>
      <c r="E104" s="121"/>
      <c r="F104" s="121"/>
      <c r="G104" s="121"/>
    </row>
    <row r="105" spans="2:13" s="23" customFormat="1" ht="8.25" customHeight="1" x14ac:dyDescent="0.2">
      <c r="C105" s="121"/>
      <c r="D105" s="121"/>
      <c r="E105" s="121"/>
      <c r="F105" s="121"/>
      <c r="G105" s="121"/>
    </row>
  </sheetData>
  <mergeCells count="32">
    <mergeCell ref="C104:G104"/>
    <mergeCell ref="C105:G105"/>
    <mergeCell ref="C70:C72"/>
    <mergeCell ref="D70:G70"/>
    <mergeCell ref="H70:I70"/>
    <mergeCell ref="J70:M70"/>
    <mergeCell ref="D71:D72"/>
    <mergeCell ref="E71:F71"/>
    <mergeCell ref="H71:I71"/>
    <mergeCell ref="J71:J72"/>
    <mergeCell ref="K71:K72"/>
    <mergeCell ref="L71:M71"/>
    <mergeCell ref="C37:C39"/>
    <mergeCell ref="D37:G37"/>
    <mergeCell ref="H37:I37"/>
    <mergeCell ref="J37:M37"/>
    <mergeCell ref="D38:D39"/>
    <mergeCell ref="E38:F38"/>
    <mergeCell ref="H38:I38"/>
    <mergeCell ref="J38:J39"/>
    <mergeCell ref="K38:K39"/>
    <mergeCell ref="L38:M38"/>
    <mergeCell ref="C4:C6"/>
    <mergeCell ref="D4:G4"/>
    <mergeCell ref="H4:I4"/>
    <mergeCell ref="J4:M4"/>
    <mergeCell ref="D5:D6"/>
    <mergeCell ref="E5:F5"/>
    <mergeCell ref="H5:I5"/>
    <mergeCell ref="J5:J6"/>
    <mergeCell ref="K5:K6"/>
    <mergeCell ref="L5:M5"/>
  </mergeCells>
  <pageMargins left="0" right="0" top="0" bottom="0" header="0" footer="0"/>
  <pageSetup paperSize="9" scale="77" fitToWidth="2" orientation="portrait" r:id="rId1"/>
  <headerFooter alignWithMargins="0"/>
  <rowBreaks count="1" manualBreakCount="1">
    <brk id="36" min="2"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60ECD-6715-49BE-AD78-45AD49EA01EF}">
  <sheetPr>
    <tabColor rgb="FF0000FF"/>
  </sheetPr>
  <dimension ref="A1:GG104"/>
  <sheetViews>
    <sheetView zoomScaleNormal="100" workbookViewId="0">
      <selection activeCell="O10" sqref="O10"/>
    </sheetView>
  </sheetViews>
  <sheetFormatPr baseColWidth="10" defaultColWidth="11.44140625" defaultRowHeight="11.4" x14ac:dyDescent="0.2"/>
  <cols>
    <col min="1" max="2" width="2.44140625" style="23" customWidth="1"/>
    <col min="3" max="3" width="44.5546875" style="23" bestFit="1" customWidth="1"/>
    <col min="4" max="4" width="9.5546875" style="23" customWidth="1"/>
    <col min="5" max="5" width="12.44140625" style="23" customWidth="1"/>
    <col min="6" max="6" width="9.5546875" style="23" customWidth="1"/>
    <col min="7" max="7" width="10.44140625" style="23" customWidth="1"/>
    <col min="8" max="8" width="11.5546875" style="23" bestFit="1" customWidth="1"/>
    <col min="9" max="11" width="9.5546875" style="23" customWidth="1"/>
    <col min="12" max="12" width="9.5546875" style="23" bestFit="1" customWidth="1"/>
    <col min="13" max="13" width="9.5546875" style="23" customWidth="1"/>
    <col min="14" max="189" width="11.44140625" style="23"/>
    <col min="190" max="16384" width="11.44140625" style="122"/>
  </cols>
  <sheetData>
    <row r="1" spans="1:13" s="23" customFormat="1" x14ac:dyDescent="0.2"/>
    <row r="2" spans="1:13" s="26" customFormat="1" x14ac:dyDescent="0.2">
      <c r="A2" s="123"/>
    </row>
    <row r="3" spans="1:13" s="26" customFormat="1" x14ac:dyDescent="0.2">
      <c r="A3" s="123"/>
    </row>
    <row r="4" spans="1:13" s="26" customFormat="1" ht="24" customHeight="1" x14ac:dyDescent="0.2">
      <c r="A4" s="123"/>
      <c r="C4" s="124" t="s">
        <v>47</v>
      </c>
      <c r="D4" s="125" t="s">
        <v>7</v>
      </c>
      <c r="E4" s="126"/>
      <c r="F4" s="126"/>
      <c r="G4" s="127"/>
      <c r="H4" s="125" t="s">
        <v>14</v>
      </c>
      <c r="I4" s="127"/>
      <c r="J4" s="125" t="s">
        <v>15</v>
      </c>
      <c r="K4" s="126"/>
      <c r="L4" s="126"/>
      <c r="M4" s="127"/>
    </row>
    <row r="5" spans="1:13" s="26" customFormat="1" ht="53.25" customHeight="1" x14ac:dyDescent="0.2">
      <c r="A5" s="123"/>
      <c r="C5" s="128"/>
      <c r="D5" s="129" t="str">
        <f>"Données brutes  "&amp;[2]Titres!B7&amp;" "&amp;[2]Titres!A20</f>
        <v>Données brutes  mai 2026</v>
      </c>
      <c r="E5" s="130" t="str">
        <f>"Taux de croissance  "&amp;[2]Titres!B7&amp;" "&amp;[2]Titres!A20&amp;" / "&amp;[2]Titres!B7&amp;" "&amp;[2]Titres!A20-1</f>
        <v>Taux de croissance  mai 2026 / mai 2025</v>
      </c>
      <c r="F5" s="131"/>
      <c r="G5" s="132" t="str">
        <f>"Taux de croissance  "&amp;[2]Titres!B7&amp;" "&amp;[2]Titres!A20&amp;" / "&amp;[2]Titres!B6&amp;" "&amp;[2]Titres!A24</f>
        <v>Taux de croissance  mai 2026 / avril 2026</v>
      </c>
      <c r="H5" s="130" t="str">
        <f>"(janv à "&amp;[2]Titres!L7&amp;" "&amp;[2]Titres!$A$20&amp;" ) /
(janv à "&amp;[2]Titres!L7&amp;" "&amp;[2]Titres!$A$20-1&amp;" )"</f>
        <v>(janv à  2026 ) /
(janv à  2025 )</v>
      </c>
      <c r="I5" s="133"/>
      <c r="J5" s="134" t="str">
        <f>"Rappel :
Taux ACM CVS-CJO à fin "&amp;[2]Titres!H7&amp;" "&amp;[2]Titres!$A$20-1</f>
        <v>Rappel :
Taux ACM CVS-CJO à fin  2025</v>
      </c>
      <c r="K5" s="135" t="str">
        <f>"Données brutes "&amp;[2]Titres!H8&amp; " "&amp;[2]Titres!G22&amp;" - "&amp;[2]Titres!H7&amp;" "&amp;[2]Titres!$A$20</f>
        <v>Données brutes   -  2026</v>
      </c>
      <c r="L5" s="130" t="str">
        <f>"Taux ACM ("&amp;[2]Titres!H8&amp; " "&amp;[2]Titres!G22&amp;" - "&amp;[2]Titres!H7&amp;" "&amp;[2]Titres!$A$20&amp;" / "&amp;[2]Titres!H8&amp; " "&amp;[2]Titres!G22-1&amp;" - "&amp;[2]Titres!H7&amp; " "&amp;[2]Titres!$A$20-1&amp;")"</f>
        <v>Taux ACM (  -  2026 /  -1 -  2025)</v>
      </c>
      <c r="M5" s="136"/>
    </row>
    <row r="6" spans="1:13" s="26" customFormat="1" ht="36" customHeight="1" x14ac:dyDescent="0.2">
      <c r="A6" s="137"/>
      <c r="C6" s="138"/>
      <c r="D6" s="139"/>
      <c r="E6" s="132" t="s">
        <v>16</v>
      </c>
      <c r="F6" s="132" t="s">
        <v>17</v>
      </c>
      <c r="G6" s="132" t="s">
        <v>17</v>
      </c>
      <c r="H6" s="132" t="s">
        <v>16</v>
      </c>
      <c r="I6" s="132" t="s">
        <v>17</v>
      </c>
      <c r="J6" s="140"/>
      <c r="K6" s="141"/>
      <c r="L6" s="132" t="s">
        <v>16</v>
      </c>
      <c r="M6" s="132" t="s">
        <v>17</v>
      </c>
    </row>
    <row r="7" spans="1:13" s="26" customFormat="1" ht="13.8" x14ac:dyDescent="0.2">
      <c r="A7" s="137"/>
      <c r="C7" s="142" t="s">
        <v>18</v>
      </c>
      <c r="D7" s="143">
        <f>[3]RA_DTS!$FS$5</f>
        <v>424.86732947121772</v>
      </c>
      <c r="E7" s="144">
        <f>[3]RA_DTS!$FS$55</f>
        <v>-3.146827801981833E-2</v>
      </c>
      <c r="F7" s="49">
        <f>[3]RA_DTS!$FS$80</f>
        <v>3.4795945607781764E-3</v>
      </c>
      <c r="G7" s="50">
        <f>[3]RA_DTS!$FS$305</f>
        <v>-7.1222757156783612E-3</v>
      </c>
      <c r="H7" s="144">
        <f>[3]RA_DTS!$FS$205</f>
        <v>-4.6898004087553291E-3</v>
      </c>
      <c r="I7" s="144">
        <f>[3]RA_DTS!$FS$230</f>
        <v>2.1684744792465072E-3</v>
      </c>
      <c r="J7" s="145">
        <f>[3]RA_DTS!$FS$255</f>
        <v>2.1388750959745018E-2</v>
      </c>
      <c r="K7" s="146">
        <f>[3]RA_DTS!$FS$130</f>
        <v>5348.230940711268</v>
      </c>
      <c r="L7" s="144">
        <f>[3]RA_DTS!$FS$155</f>
        <v>2.0550665746445373E-2</v>
      </c>
      <c r="M7" s="50">
        <f>[3]RA_DTS!$FS$180</f>
        <v>2.3281899331891953E-2</v>
      </c>
    </row>
    <row r="8" spans="1:13" s="26" customFormat="1" x14ac:dyDescent="0.2">
      <c r="A8" s="137"/>
      <c r="C8" s="53" t="s">
        <v>19</v>
      </c>
      <c r="D8" s="54">
        <f>[3]RA_DTS!$FS6</f>
        <v>260.38351016309474</v>
      </c>
      <c r="E8" s="55">
        <f>[3]RA_DTS!$FS56</f>
        <v>-4.1442051382431511E-2</v>
      </c>
      <c r="F8" s="56">
        <f>[3]RA_DTS!$FS81</f>
        <v>-1.374031541252696E-2</v>
      </c>
      <c r="G8" s="57">
        <f>[3]RA_DTS!$FS306</f>
        <v>-1.2598409300761393E-3</v>
      </c>
      <c r="H8" s="147">
        <f>[3]RA_DTS!$FS206</f>
        <v>-2.1569351340843146E-2</v>
      </c>
      <c r="I8" s="147">
        <f>[3]RA_DTS!$FS231</f>
        <v>-1.7492483149508575E-2</v>
      </c>
      <c r="J8" s="148">
        <f>[3]RA_DTS!$FS256</f>
        <v>1.4355173897270701E-2</v>
      </c>
      <c r="K8" s="149">
        <f>[3]RA_DTS!$FS131</f>
        <v>3260.902030558751</v>
      </c>
      <c r="L8" s="147">
        <f>[3]RA_DTS!$FS156</f>
        <v>1.9566749438126863E-3</v>
      </c>
      <c r="M8" s="150">
        <f>[3]RA_DTS!$FS181</f>
        <v>3.6811776645693239E-3</v>
      </c>
    </row>
    <row r="9" spans="1:13" s="26" customFormat="1" x14ac:dyDescent="0.2">
      <c r="A9" s="137"/>
      <c r="C9" s="61" t="s">
        <v>20</v>
      </c>
      <c r="D9" s="62">
        <f>[3]RA_DTS!$FS7</f>
        <v>81.381861826574308</v>
      </c>
      <c r="E9" s="63">
        <f>[3]RA_DTS!$FS58</f>
        <v>-8.2229699464856032E-2</v>
      </c>
      <c r="F9" s="64">
        <f>[3]RA_DTS!$FS82</f>
        <v>6.5225126902723751E-4</v>
      </c>
      <c r="G9" s="65">
        <f>[3]RA_DTS!$FS307</f>
        <v>1.560674731448497E-3</v>
      </c>
      <c r="H9" s="88">
        <f>[3]RA_DTS!$FS207</f>
        <v>-1.372045003183342E-2</v>
      </c>
      <c r="I9" s="88">
        <f>[3]RA_DTS!$FS232</f>
        <v>-5.1649856732436383E-3</v>
      </c>
      <c r="J9" s="151">
        <f>[3]RA_DTS!$FS257</f>
        <v>1.5529225684018266E-2</v>
      </c>
      <c r="K9" s="90">
        <f>[3]RA_DTS!$FS132</f>
        <v>1075.5334531765118</v>
      </c>
      <c r="L9" s="88">
        <f>[3]RA_DTS!$FS157</f>
        <v>2.8055009317215607E-2</v>
      </c>
      <c r="M9" s="152">
        <f>[3]RA_DTS!$FS182</f>
        <v>3.2716013260438714E-2</v>
      </c>
    </row>
    <row r="10" spans="1:13" s="26" customFormat="1" x14ac:dyDescent="0.2">
      <c r="A10" s="137"/>
      <c r="C10" s="68" t="s">
        <v>21</v>
      </c>
      <c r="D10" s="62">
        <f>[3]RA_DTS!$FS8</f>
        <v>20.014610190315011</v>
      </c>
      <c r="E10" s="63">
        <f>[3]RA_DTS!$FS58</f>
        <v>-8.2229699464856032E-2</v>
      </c>
      <c r="F10" s="64">
        <f>[3]RA_DTS!$FS83</f>
        <v>-2.5668962100905968E-2</v>
      </c>
      <c r="G10" s="65">
        <f>[3]RA_DTS!$FS308</f>
        <v>3.6624108177012449E-3</v>
      </c>
      <c r="H10" s="88">
        <f>[3]RA_DTS!$FS208</f>
        <v>-5.4560059111048886E-2</v>
      </c>
      <c r="I10" s="88">
        <f>[3]RA_DTS!$FS233</f>
        <v>-4.3622466196764131E-2</v>
      </c>
      <c r="J10" s="151">
        <f>[3]RA_DTS!$FS258</f>
        <v>-7.4771871222724107E-3</v>
      </c>
      <c r="K10" s="90">
        <f>[3]RA_DTS!$FS133</f>
        <v>272.16718762105654</v>
      </c>
      <c r="L10" s="88">
        <f>[3]RA_DTS!$FS158</f>
        <v>6.8220707416144499E-3</v>
      </c>
      <c r="M10" s="152">
        <f>[3]RA_DTS!$FS183</f>
        <v>1.1859373286432051E-2</v>
      </c>
    </row>
    <row r="11" spans="1:13" s="26" customFormat="1" x14ac:dyDescent="0.2">
      <c r="A11" s="137"/>
      <c r="C11" s="69" t="s">
        <v>22</v>
      </c>
      <c r="D11" s="62">
        <f>[3]RA_DTS!$FS9</f>
        <v>20.014610190315011</v>
      </c>
      <c r="E11" s="63">
        <f>[3]RA_DTS!$FS59</f>
        <v>-8.2229699464856032E-2</v>
      </c>
      <c r="F11" s="64">
        <f>[3]RA_DTS!$FS84</f>
        <v>5.560162891308007E-3</v>
      </c>
      <c r="G11" s="65">
        <f>[3]RA_DTS!$FS309</f>
        <v>-1.0299569617155946E-3</v>
      </c>
      <c r="H11" s="88">
        <f>[3]RA_DTS!$FS209</f>
        <v>-5.4560059111048886E-2</v>
      </c>
      <c r="I11" s="88">
        <f>[3]RA_DTS!$FS234</f>
        <v>6.3029479088372309E-3</v>
      </c>
      <c r="J11" s="151">
        <f>[3]RA_DTS!$FS259</f>
        <v>3.1309310454203043E-2</v>
      </c>
      <c r="K11" s="90">
        <f>[3]RA_DTS!$FS134</f>
        <v>272.16718762105654</v>
      </c>
      <c r="L11" s="88">
        <f>[3]RA_DTS!$FS159</f>
        <v>6.8220707416144499E-3</v>
      </c>
      <c r="M11" s="152">
        <f>[3]RA_DTS!$FS184</f>
        <v>3.8445011525352735E-2</v>
      </c>
    </row>
    <row r="12" spans="1:13" s="26" customFormat="1" x14ac:dyDescent="0.2">
      <c r="A12" s="137"/>
      <c r="C12" s="68" t="s">
        <v>23</v>
      </c>
      <c r="D12" s="62">
        <f>[3]RA_DTS!$FS10</f>
        <v>12.106925087085889</v>
      </c>
      <c r="E12" s="63">
        <f>[3]RA_DTS!$FS60</f>
        <v>-5.0680069678666229E-2</v>
      </c>
      <c r="F12" s="64">
        <f>[3]RA_DTS!$FS85</f>
        <v>2.5139689097983364E-2</v>
      </c>
      <c r="G12" s="65">
        <f>[3]RA_DTS!$FS310</f>
        <v>7.7134040041273444E-3</v>
      </c>
      <c r="H12" s="88">
        <f>[3]RA_DTS!$FS210</f>
        <v>4.3122529710672985E-3</v>
      </c>
      <c r="I12" s="88">
        <f>[3]RA_DTS!$FS235</f>
        <v>1.6117098612490777E-2</v>
      </c>
      <c r="J12" s="151">
        <f>[3]RA_DTS!$FS260</f>
        <v>-1.1996396839364043E-2</v>
      </c>
      <c r="K12" s="90">
        <f>[3]RA_DTS!$FS135</f>
        <v>159.10195278398237</v>
      </c>
      <c r="L12" s="88">
        <f>[3]RA_DTS!$FS160</f>
        <v>4.1333192883040493E-2</v>
      </c>
      <c r="M12" s="152">
        <f>[3]RA_DTS!$FS185</f>
        <v>4.5558529290112171E-2</v>
      </c>
    </row>
    <row r="13" spans="1:13" s="26" customFormat="1" ht="13.2" x14ac:dyDescent="0.25">
      <c r="A13" s="153"/>
      <c r="C13" s="154" t="s">
        <v>24</v>
      </c>
      <c r="D13" s="96">
        <f>[3]RA_DTS!$FS12</f>
        <v>80.728381103998501</v>
      </c>
      <c r="E13" s="155">
        <f>[3]RA_DTS!$FS62</f>
        <v>-5.5076946370596902E-3</v>
      </c>
      <c r="F13" s="156">
        <f>[3]RA_DTS!$FS87</f>
        <v>-4.2826502585190385E-3</v>
      </c>
      <c r="G13" s="98">
        <f>[3]RA_DTS!$FS312</f>
        <v>1.002258355127239E-4</v>
      </c>
      <c r="H13" s="157">
        <f>[3]RA_DTS!$FS212</f>
        <v>-4.3420429429498197E-3</v>
      </c>
      <c r="I13" s="157">
        <f>[3]RA_DTS!$FS237</f>
        <v>-5.6533424925574449E-3</v>
      </c>
      <c r="J13" s="158">
        <f>[3]RA_DTS!$FS262</f>
        <v>9.5113814648717376E-3</v>
      </c>
      <c r="K13" s="159">
        <f>[3]RA_DTS!$FS137</f>
        <v>953.15904526803331</v>
      </c>
      <c r="L13" s="157">
        <f>[3]RA_DTS!$FS162</f>
        <v>-1.4424079825082758E-3</v>
      </c>
      <c r="M13" s="160">
        <f>[3]RA_DTS!$FS187</f>
        <v>-3.1804786643808702E-3</v>
      </c>
    </row>
    <row r="14" spans="1:13" s="26" customFormat="1" ht="12" customHeight="1" x14ac:dyDescent="0.25">
      <c r="A14" s="161"/>
      <c r="C14" s="72" t="s">
        <v>25</v>
      </c>
      <c r="D14" s="62">
        <f>[3]RA_DTS!$FS13</f>
        <v>17.95502107189883</v>
      </c>
      <c r="E14" s="63">
        <f>[3]RA_DTS!$FS63</f>
        <v>-3.3713834929725905E-2</v>
      </c>
      <c r="F14" s="64">
        <f>[3]RA_DTS!$FS88</f>
        <v>2.4790380173205229E-2</v>
      </c>
      <c r="G14" s="65">
        <f>[3]RA_DTS!$FS313</f>
        <v>2.8831907718249727E-3</v>
      </c>
      <c r="H14" s="88">
        <f>[3]RA_DTS!$FS213</f>
        <v>1.5995747124902815E-2</v>
      </c>
      <c r="I14" s="88">
        <f>[3]RA_DTS!$FS238</f>
        <v>2.6013644216609011E-2</v>
      </c>
      <c r="J14" s="151">
        <f>[3]RA_DTS!$FS263</f>
        <v>2.0568579329464987E-2</v>
      </c>
      <c r="K14" s="90">
        <f>[3]RA_DTS!$FS138</f>
        <v>236.28453003334641</v>
      </c>
      <c r="L14" s="88">
        <f>[3]RA_DTS!$FS163</f>
        <v>1.6145834260640424E-2</v>
      </c>
      <c r="M14" s="152">
        <f>[3]RA_DTS!$FS188</f>
        <v>2.035150391942997E-2</v>
      </c>
    </row>
    <row r="15" spans="1:13" s="26" customFormat="1" x14ac:dyDescent="0.2">
      <c r="A15" s="137"/>
      <c r="C15" s="162" t="s">
        <v>26</v>
      </c>
      <c r="D15" s="102">
        <f>[3]RA_DTS!$FS14</f>
        <v>58.865760888700308</v>
      </c>
      <c r="E15" s="117">
        <f>[3]RA_DTS!$FS64</f>
        <v>3.2092375346599589E-3</v>
      </c>
      <c r="F15" s="163">
        <f>[3]RA_DTS!$FS89</f>
        <v>-1.9008000717811724E-2</v>
      </c>
      <c r="G15" s="103">
        <f>[3]RA_DTS!$FS314</f>
        <v>-1.8230074128908758E-3</v>
      </c>
      <c r="H15" s="164">
        <f>[3]RA_DTS!$FS214</f>
        <v>-1.5641025738317937E-2</v>
      </c>
      <c r="I15" s="164">
        <f>[3]RA_DTS!$FS239</f>
        <v>-2.1143630966743654E-2</v>
      </c>
      <c r="J15" s="89">
        <f>[3]RA_DTS!$FS264</f>
        <v>-1.5840384509534511E-3</v>
      </c>
      <c r="K15" s="165">
        <f>[3]RA_DTS!$FS139</f>
        <v>668.50025533575206</v>
      </c>
      <c r="L15" s="164">
        <f>[3]RA_DTS!$FS164</f>
        <v>-1.2200149497228696E-2</v>
      </c>
      <c r="M15" s="166">
        <f>[3]RA_DTS!$FS189</f>
        <v>-1.6263566646081418E-2</v>
      </c>
    </row>
    <row r="16" spans="1:13" s="26" customFormat="1" x14ac:dyDescent="0.2">
      <c r="A16" s="22"/>
      <c r="C16" s="167" t="s">
        <v>27</v>
      </c>
      <c r="D16" s="96">
        <f>[3]RA_DTS!$FS16</f>
        <v>10.42599664032233</v>
      </c>
      <c r="E16" s="155">
        <f>[3]RA_DTS!$FS66</f>
        <v>-5.4661561560228722E-2</v>
      </c>
      <c r="F16" s="156">
        <f>[3]RA_DTS!$FS91</f>
        <v>6.1458234843332349E-3</v>
      </c>
      <c r="G16" s="98">
        <f>[3]RA_DTS!$FS316</f>
        <v>-5.4064797216434313E-3</v>
      </c>
      <c r="H16" s="157">
        <f>[3]RA_DTS!$FS216</f>
        <v>-4.3201090334837877E-3</v>
      </c>
      <c r="I16" s="157">
        <f>[3]RA_DTS!$FS241</f>
        <v>1.5740558776175417E-2</v>
      </c>
      <c r="J16" s="158">
        <f>[3]RA_DTS!$FS266</f>
        <v>-0.11976166054945558</v>
      </c>
      <c r="K16" s="159">
        <f>[3]RA_DTS!$FS141</f>
        <v>135.53377527542634</v>
      </c>
      <c r="L16" s="157">
        <f>[3]RA_DTS!$FS166</f>
        <v>9.9903511735714989E-3</v>
      </c>
      <c r="M16" s="160">
        <f>[3]RA_DTS!$FS191</f>
        <v>1.8666059464981011E-2</v>
      </c>
    </row>
    <row r="17" spans="1:13" s="26" customFormat="1" x14ac:dyDescent="0.2">
      <c r="A17" s="22"/>
      <c r="C17" s="168" t="s">
        <v>28</v>
      </c>
      <c r="D17" s="102">
        <f>[3]RA_DTS!$FS17</f>
        <v>24.298632075963098</v>
      </c>
      <c r="E17" s="117">
        <f>[3]RA_DTS!$FS67</f>
        <v>-8.6374337569671722E-2</v>
      </c>
      <c r="F17" s="163">
        <f>[3]RA_DTS!$FS92</f>
        <v>-2.9555345234130614E-2</v>
      </c>
      <c r="G17" s="103">
        <f>[3]RA_DTS!$FS317</f>
        <v>8.8620525798610572E-4</v>
      </c>
      <c r="H17" s="164">
        <f>[3]RA_DTS!$FS217</f>
        <v>-6.4001859251606175E-2</v>
      </c>
      <c r="I17" s="164">
        <f>[3]RA_DTS!$FS242</f>
        <v>-5.4080044109847347E-2</v>
      </c>
      <c r="J17" s="169">
        <f>[3]RA_DTS!$FS267</f>
        <v>2.543334002267339E-2</v>
      </c>
      <c r="K17" s="165">
        <f>[3]RA_DTS!$FS142</f>
        <v>313.82494676563641</v>
      </c>
      <c r="L17" s="170">
        <f>[3]RA_DTS!$FS167</f>
        <v>-3.3292315971216513E-2</v>
      </c>
      <c r="M17" s="166">
        <f>[3]RA_DTS!$FS192</f>
        <v>-3.0306784982238599E-2</v>
      </c>
    </row>
    <row r="18" spans="1:13" s="26" customFormat="1" x14ac:dyDescent="0.2">
      <c r="C18" s="61" t="s">
        <v>29</v>
      </c>
      <c r="D18" s="62">
        <f>[3]RA_DTS!$FS18</f>
        <v>58.241491454578878</v>
      </c>
      <c r="E18" s="63">
        <f>[3]RA_DTS!$FS68</f>
        <v>-4.4430438936761685E-2</v>
      </c>
      <c r="F18" s="64">
        <f>[3]RA_DTS!$FS93</f>
        <v>-4.3873909785478671E-2</v>
      </c>
      <c r="G18" s="65">
        <f>[3]RA_DTS!$FS318</f>
        <v>-6.095935702697286E-3</v>
      </c>
      <c r="H18" s="88">
        <f>[3]RA_DTS!$FS218</f>
        <v>-4.0963284910580766E-2</v>
      </c>
      <c r="I18" s="88">
        <f>[3]RA_DTS!$FS243</f>
        <v>-4.1956741349598592E-2</v>
      </c>
      <c r="J18" s="151">
        <f>[3]RA_DTS!$FS268</f>
        <v>3.9588607671316556E-2</v>
      </c>
      <c r="K18" s="90">
        <f>[3]RA_DTS!$FS143</f>
        <v>716.97134494834347</v>
      </c>
      <c r="L18" s="88">
        <f>[3]RA_DTS!$FS168</f>
        <v>-2.0308401801918619E-2</v>
      </c>
      <c r="M18" s="152">
        <f>[3]RA_DTS!$FS193</f>
        <v>-1.9692059784256033E-2</v>
      </c>
    </row>
    <row r="19" spans="1:13" s="26" customFormat="1" x14ac:dyDescent="0.2">
      <c r="A19" s="23"/>
      <c r="C19" s="68" t="s">
        <v>30</v>
      </c>
      <c r="D19" s="62">
        <f>[3]RA_DTS!$FS19</f>
        <v>38.532598783134858</v>
      </c>
      <c r="E19" s="63">
        <f>[3]RA_DTS!$FS69</f>
        <v>-2.231584968342204E-2</v>
      </c>
      <c r="F19" s="64">
        <f>[3]RA_DTS!$FS94</f>
        <v>-2.3671920257611223E-2</v>
      </c>
      <c r="G19" s="65">
        <f>[3]RA_DTS!$FS319</f>
        <v>-1.8026346440391805E-4</v>
      </c>
      <c r="H19" s="88">
        <f>[3]RA_DTS!$FS219</f>
        <v>-2.936273517207888E-2</v>
      </c>
      <c r="I19" s="88">
        <f>[3]RA_DTS!$FS244</f>
        <v>-3.2107499089240266E-2</v>
      </c>
      <c r="J19" s="151">
        <f>[3]RA_DTS!$FS269</f>
        <v>5.1384355661322045E-2</v>
      </c>
      <c r="K19" s="90">
        <f>[3]RA_DTS!$FS144</f>
        <v>464.29994225338652</v>
      </c>
      <c r="L19" s="88">
        <f>[3]RA_DTS!$FS169</f>
        <v>-1.2082926555670004E-2</v>
      </c>
      <c r="M19" s="152">
        <f>[3]RA_DTS!$FS194</f>
        <v>-1.2124300986512737E-2</v>
      </c>
    </row>
    <row r="20" spans="1:13" s="26" customFormat="1" x14ac:dyDescent="0.2">
      <c r="A20" s="23"/>
      <c r="C20" s="68" t="s">
        <v>31</v>
      </c>
      <c r="D20" s="62">
        <f>[3]RA_DTS!$FS20</f>
        <v>19.708892671444019</v>
      </c>
      <c r="E20" s="63">
        <f>[3]RA_DTS!$FS70</f>
        <v>-8.4898789948481879E-2</v>
      </c>
      <c r="F20" s="64">
        <f>[3]RA_DTS!$FS95</f>
        <v>-8.0448561902909388E-2</v>
      </c>
      <c r="G20" s="65">
        <f>[3]RA_DTS!$FS320</f>
        <v>-1.7272830820560636E-2</v>
      </c>
      <c r="H20" s="88">
        <f>[3]RA_DTS!$FS220</f>
        <v>-6.1513113623132387E-2</v>
      </c>
      <c r="I20" s="88">
        <f>[3]RA_DTS!$FS245</f>
        <v>-5.9750202830584187E-2</v>
      </c>
      <c r="J20" s="151">
        <f>[3]RA_DTS!$FS270</f>
        <v>1.9090692437122359E-2</v>
      </c>
      <c r="K20" s="90">
        <f>[3]RA_DTS!$FS145</f>
        <v>252.67140269495701</v>
      </c>
      <c r="L20" s="88">
        <f>[3]RA_DTS!$FS170</f>
        <v>-3.5071522509792952E-2</v>
      </c>
      <c r="M20" s="152">
        <f>[3]RA_DTS!$FS195</f>
        <v>-3.3259570223089674E-2</v>
      </c>
    </row>
    <row r="21" spans="1:13" s="26" customFormat="1" x14ac:dyDescent="0.2">
      <c r="C21" s="171" t="s">
        <v>32</v>
      </c>
      <c r="D21" s="172">
        <f>[3]RA_DTS!$FS22</f>
        <v>164.48381930812297</v>
      </c>
      <c r="E21" s="173">
        <f>[3]RA_DTS!$FS72</f>
        <v>-1.5248000159807207E-2</v>
      </c>
      <c r="F21" s="174">
        <f>[3]RA_DTS!$FS97</f>
        <v>3.1170239179038051E-2</v>
      </c>
      <c r="G21" s="60">
        <f>[3]RA_DTS!$FS322</f>
        <v>-1.600571599392997E-2</v>
      </c>
      <c r="H21" s="175">
        <f>[3]RA_DTS!$FS222</f>
        <v>2.4000017809126639E-2</v>
      </c>
      <c r="I21" s="175">
        <f>[3]RA_DTS!$FS247</f>
        <v>3.4204807860184872E-2</v>
      </c>
      <c r="J21" s="148">
        <f>[3]RA_DTS!$FS272</f>
        <v>3.3099452909136851E-2</v>
      </c>
      <c r="K21" s="176">
        <f>[3]RA_DTS!$FS147</f>
        <v>2087.328910152517</v>
      </c>
      <c r="L21" s="175">
        <f>[3]RA_DTS!$FS172</f>
        <v>5.1021340113948987E-2</v>
      </c>
      <c r="M21" s="150">
        <f>[3]RA_DTS!$FS197</f>
        <v>5.5324418780062334E-2</v>
      </c>
    </row>
    <row r="22" spans="1:13" s="26" customFormat="1" ht="12.75" customHeight="1" x14ac:dyDescent="0.2">
      <c r="C22" s="78" t="s">
        <v>33</v>
      </c>
      <c r="D22" s="62">
        <f>[3]RA_DTS!$FS23</f>
        <v>125.81105440647271</v>
      </c>
      <c r="E22" s="63">
        <f>[3]RA_DTS!$FS73</f>
        <v>-1.1323270266540564E-2</v>
      </c>
      <c r="F22" s="64">
        <f>[3]RA_DTS!$FS98</f>
        <v>3.7404469257814155E-2</v>
      </c>
      <c r="G22" s="65">
        <f>[3]RA_DTS!$FS323</f>
        <v>-6.6899413629553095E-3</v>
      </c>
      <c r="H22" s="88">
        <f>[3]RA_DTS!$FS223</f>
        <v>3.0485275721843452E-2</v>
      </c>
      <c r="I22" s="88">
        <f>[3]RA_DTS!$FS248</f>
        <v>3.9943413082335733E-2</v>
      </c>
      <c r="J22" s="151">
        <f>[3]RA_DTS!$FS273</f>
        <v>3.269747142760604E-2</v>
      </c>
      <c r="K22" s="90">
        <f>[3]RA_DTS!$FS148</f>
        <v>1603.0465716715114</v>
      </c>
      <c r="L22" s="88">
        <f>[3]RA_DTS!$FS173</f>
        <v>5.9337232229525583E-2</v>
      </c>
      <c r="M22" s="152">
        <f>[3]RA_DTS!$FS198</f>
        <v>6.3513099190822597E-2</v>
      </c>
    </row>
    <row r="23" spans="1:13" s="26" customFormat="1" ht="12.75" customHeight="1" x14ac:dyDescent="0.2">
      <c r="C23" s="79" t="s">
        <v>34</v>
      </c>
      <c r="D23" s="62">
        <f>[3]RA_DTS!$FS24</f>
        <v>118.8437157313535</v>
      </c>
      <c r="E23" s="63">
        <f>[3]RA_DTS!$FS74</f>
        <v>-1.4464598598056044E-2</v>
      </c>
      <c r="F23" s="64">
        <f>[3]RA_DTS!$FS99</f>
        <v>3.3351981932791874E-2</v>
      </c>
      <c r="G23" s="65">
        <f>[3]RA_DTS!$FS324</f>
        <v>-4.8709683951193572E-3</v>
      </c>
      <c r="H23" s="88">
        <f>[3]RA_DTS!$FS224</f>
        <v>2.9503680028793111E-2</v>
      </c>
      <c r="I23" s="88">
        <f>[3]RA_DTS!$FS249</f>
        <v>3.9413121276534513E-2</v>
      </c>
      <c r="J23" s="151">
        <f>[3]RA_DTS!$FS274</f>
        <v>3.6736474328469715E-2</v>
      </c>
      <c r="K23" s="90">
        <f>[3]RA_DTS!$FS149</f>
        <v>1512.2921920185318</v>
      </c>
      <c r="L23" s="88">
        <f>[3]RA_DTS!$FS174</f>
        <v>5.8406107068054824E-2</v>
      </c>
      <c r="M23" s="152">
        <f>[3]RA_DTS!$FS199</f>
        <v>6.2933381871210337E-2</v>
      </c>
    </row>
    <row r="24" spans="1:13" s="26" customFormat="1" ht="12.75" customHeight="1" x14ac:dyDescent="0.2">
      <c r="A24" s="23"/>
      <c r="C24" s="72" t="s">
        <v>35</v>
      </c>
      <c r="D24" s="80">
        <f>[3]RA_DTS!$FS25</f>
        <v>6.9673386751191995</v>
      </c>
      <c r="E24" s="63">
        <f>[3]RA_DTS!$FS75</f>
        <v>4.5520510977195894E-2</v>
      </c>
      <c r="F24" s="64">
        <f>[3]RA_DTS!$FS100</f>
        <v>0.10879569195785188</v>
      </c>
      <c r="G24" s="65">
        <f>[3]RA_DTS!$FS325</f>
        <v>-3.5630713943744619E-2</v>
      </c>
      <c r="H24" s="88">
        <f>[3]RA_DTS!$FS225</f>
        <v>4.6715177279313291E-2</v>
      </c>
      <c r="I24" s="88">
        <f>[3]RA_DTS!$FS250</f>
        <v>4.883345985099985E-2</v>
      </c>
      <c r="J24" s="151">
        <f>[3]RA_DTS!$FS275</f>
        <v>-3.0973730916396325E-2</v>
      </c>
      <c r="K24" s="90">
        <f>[3]RA_DTS!$FS150</f>
        <v>90.754379652979409</v>
      </c>
      <c r="L24" s="88">
        <f>[3]RA_DTS!$FS175</f>
        <v>7.5097798424982987E-2</v>
      </c>
      <c r="M24" s="152">
        <f>[3]RA_DTS!$FS200</f>
        <v>7.3290377762212033E-2</v>
      </c>
    </row>
    <row r="25" spans="1:13" s="26" customFormat="1" ht="12.75" customHeight="1" x14ac:dyDescent="0.2">
      <c r="C25" s="177" t="s">
        <v>36</v>
      </c>
      <c r="D25" s="102">
        <f>[3]RA_DTS!$FS26</f>
        <v>38.672764901650297</v>
      </c>
      <c r="E25" s="117">
        <f>[3]RA_DTS!$FS76</f>
        <v>-2.7803188512177335E-2</v>
      </c>
      <c r="F25" s="163">
        <f>[3]RA_DTS!$FS101</f>
        <v>1.0950786974253113E-2</v>
      </c>
      <c r="G25" s="103">
        <f>[3]RA_DTS!$FS326</f>
        <v>-4.5789707272658298E-2</v>
      </c>
      <c r="H25" s="164">
        <f>[3]RA_DTS!$FS226</f>
        <v>3.792265594290134E-3</v>
      </c>
      <c r="I25" s="164">
        <f>[3]RA_DTS!$FS251</f>
        <v>1.5720510917128117E-2</v>
      </c>
      <c r="J25" s="89">
        <f>[3]RA_DTS!$FS276</f>
        <v>3.4386248128653651E-2</v>
      </c>
      <c r="K25" s="165">
        <f>[3]RA_DTS!$FS151</f>
        <v>484.28233848100558</v>
      </c>
      <c r="L25" s="164">
        <f>[3]RA_DTS!$FS176</f>
        <v>2.4402283698570892E-2</v>
      </c>
      <c r="M25" s="166">
        <f>[3]RA_DTS!$FS201</f>
        <v>2.91541797343422E-2</v>
      </c>
    </row>
    <row r="26" spans="1:13" s="26" customFormat="1" ht="12.75" customHeight="1" x14ac:dyDescent="0.2">
      <c r="C26" s="53" t="s">
        <v>37</v>
      </c>
      <c r="D26" s="102">
        <f>[3]RA_DTS!$FS27</f>
        <v>366.62583801663885</v>
      </c>
      <c r="E26" s="117">
        <f>[3]RA_DTS!$FS77</f>
        <v>-2.9376694382550861E-2</v>
      </c>
      <c r="F26" s="163">
        <f>[3]RA_DTS!$FS102</f>
        <v>1.1054438329286986E-2</v>
      </c>
      <c r="G26" s="103">
        <f>[3]RA_DTS!$FS327</f>
        <v>-7.277348973404707E-3</v>
      </c>
      <c r="H26" s="164">
        <f>[3]RA_DTS!$FS227</f>
        <v>1.4901031957743616E-3</v>
      </c>
      <c r="I26" s="164">
        <f>[3]RA_DTS!$FS252</f>
        <v>9.2802388130897029E-3</v>
      </c>
      <c r="J26" s="89">
        <f>[3]RA_DTS!$FS277</f>
        <v>1.8500427697626831E-2</v>
      </c>
      <c r="K26" s="165">
        <f>[3]RA_DTS!$FS152</f>
        <v>4631.2595957629246</v>
      </c>
      <c r="L26" s="164">
        <f>[3]RA_DTS!$FS177</f>
        <v>2.7182741144567757E-2</v>
      </c>
      <c r="M26" s="166">
        <f>[3]RA_DTS!$FS202</f>
        <v>3.0243089393540368E-2</v>
      </c>
    </row>
    <row r="27" spans="1:13" s="26" customFormat="1" ht="12.75" hidden="1" customHeight="1" x14ac:dyDescent="0.2">
      <c r="C27" s="178"/>
      <c r="D27" s="67"/>
      <c r="E27" s="64"/>
      <c r="F27" s="179"/>
      <c r="G27" s="180"/>
      <c r="H27" s="64"/>
      <c r="I27" s="179"/>
      <c r="J27" s="179"/>
      <c r="K27" s="67"/>
      <c r="L27" s="64"/>
      <c r="M27" s="181"/>
    </row>
    <row r="28" spans="1:13" s="26" customFormat="1" ht="12.75" hidden="1" customHeight="1" x14ac:dyDescent="0.2">
      <c r="C28" s="178"/>
      <c r="D28" s="67"/>
      <c r="E28" s="64"/>
      <c r="F28" s="179"/>
      <c r="G28" s="180"/>
      <c r="H28" s="64"/>
      <c r="I28" s="179"/>
      <c r="J28" s="179"/>
      <c r="K28" s="67"/>
      <c r="L28" s="64"/>
      <c r="M28" s="181"/>
    </row>
    <row r="29" spans="1:13" s="26" customFormat="1" ht="12.75" hidden="1" customHeight="1" x14ac:dyDescent="0.2">
      <c r="C29" s="178"/>
      <c r="D29" s="67"/>
      <c r="E29" s="64"/>
      <c r="F29" s="179"/>
      <c r="G29" s="180"/>
      <c r="H29" s="64"/>
      <c r="I29" s="179"/>
      <c r="J29" s="179"/>
      <c r="K29" s="67"/>
      <c r="L29" s="64"/>
      <c r="M29" s="181"/>
    </row>
    <row r="30" spans="1:13" s="26" customFormat="1" ht="12.75" customHeight="1" x14ac:dyDescent="0.2">
      <c r="C30" s="182"/>
      <c r="D30" s="143"/>
      <c r="E30" s="144"/>
      <c r="F30" s="183"/>
      <c r="G30" s="144"/>
      <c r="H30" s="184"/>
      <c r="I30" s="144"/>
      <c r="J30" s="145"/>
      <c r="K30" s="185"/>
      <c r="L30" s="183"/>
      <c r="M30" s="144"/>
    </row>
    <row r="31" spans="1:13" s="26" customFormat="1" ht="12.75" customHeight="1" x14ac:dyDescent="0.2">
      <c r="C31" s="78" t="s">
        <v>38</v>
      </c>
      <c r="D31" s="96">
        <f>[10]Mois!$EH$5/1000000</f>
        <v>55.22628666</v>
      </c>
      <c r="E31" s="186">
        <f>IF('[10]Evo mois'!$EH$5&gt;100%,"ns",'[10]Evo mois'!$EH$5)</f>
        <v>-4.2092106146815467E-2</v>
      </c>
      <c r="F31" s="186">
        <f>IF('[11]Evo Mois'!$EH$5&gt;100%,"ns",'[11]Evo Mois'!$EH$5)</f>
        <v>3.3970918499015568E-4</v>
      </c>
      <c r="G31" s="98">
        <f>IF('[11]Evo Mois-1'!$EH$5&gt;100%,"ns",'[11]Evo Mois-1'!$EH$5)</f>
        <v>-3.1347720077419816E-2</v>
      </c>
      <c r="H31" s="156">
        <f>IF('[10]Evo PCAP'!$EH$5&gt;100%,"ns",'[10]Evo PCAP'!$EH$5)</f>
        <v>7.8906927333655119E-3</v>
      </c>
      <c r="I31" s="98">
        <f>IF('[11]Evo PCAP'!$EH$5&gt;100%,"ns",'[11]Evo PCAP'!$EH$5)</f>
        <v>4.7286910170643015E-2</v>
      </c>
      <c r="J31" s="155">
        <f>IF('[11]Evo ACM'!$DV$5&gt;100%,"ns",'[11]Evo ACM'!$DV$5)</f>
        <v>2.9580031736356815E-2</v>
      </c>
      <c r="K31" s="96">
        <f>'[10]Cumul ACM'!$EH$5/1000000</f>
        <v>717.02258102000008</v>
      </c>
      <c r="L31" s="156">
        <f>IF('[10]Evo ACM'!$EH$5&gt;100%,"ns",'[10]Evo ACM'!$EH$5)</f>
        <v>3.4436466948765787E-2</v>
      </c>
      <c r="M31" s="98">
        <f>IF('[11]Evo ACM'!$EH$5&gt;100%,"ns",'[11]Evo ACM'!$EH$5)</f>
        <v>4.4769272477437561E-2</v>
      </c>
    </row>
    <row r="32" spans="1:13" s="26" customFormat="1" ht="12.75" customHeight="1" x14ac:dyDescent="0.2">
      <c r="C32" s="100" t="s">
        <v>39</v>
      </c>
      <c r="D32" s="62">
        <f>[10]Mois!$EH$6/1000000</f>
        <v>44.773625010000003</v>
      </c>
      <c r="E32" s="97">
        <f>IF('[10]Evo mois'!$EH$6&gt;100%,"ns",'[10]Evo mois'!$EH$6)</f>
        <v>-2.9637381086622949E-2</v>
      </c>
      <c r="F32" s="97">
        <f>IF('[11]Evo Mois'!$EH$6&gt;100%,"ns",'[11]Evo Mois'!$EH$6)</f>
        <v>8.4468347501462926E-3</v>
      </c>
      <c r="G32" s="65">
        <f>IF('[11]Evo Mois-1'!$EH$6&gt;100%,"ns",'[11]Evo Mois-1'!$EH$6)</f>
        <v>-3.3515290286245447E-2</v>
      </c>
      <c r="H32" s="64">
        <f>IF('[10]Evo PCAP'!$EH$6&gt;100%,"ns",'[10]Evo PCAP'!$EH$6)</f>
        <v>1.5436468000364467E-2</v>
      </c>
      <c r="I32" s="65">
        <f>IF('[11]Evo PCAP'!$EH$6&gt;100%,"ns",'[11]Evo PCAP'!$EH$6)</f>
        <v>5.6474215611858725E-2</v>
      </c>
      <c r="J32" s="63">
        <f>IF('[11]Evo ACM'!$DV$6&gt;100%,"ns",'[11]Evo ACM'!$DV$6)</f>
        <v>2.1696960155751066E-2</v>
      </c>
      <c r="K32" s="62">
        <f>'[10]Cumul ACM'!$EH$6/1000000</f>
        <v>574.35481576000006</v>
      </c>
      <c r="L32" s="64">
        <f>IF('[10]Evo ACM'!$EH$6&gt;100%,"ns",'[10]Evo ACM'!$EH$6)</f>
        <v>3.9497688434583011E-2</v>
      </c>
      <c r="M32" s="65">
        <f>IF('[11]Evo ACM'!$EH$6&gt;100%,"ns",'[11]Evo ACM'!$EH$6)</f>
        <v>5.0684510012778405E-2</v>
      </c>
    </row>
    <row r="33" spans="2:13" s="26" customFormat="1" ht="12.75" customHeight="1" x14ac:dyDescent="0.2">
      <c r="C33" s="100" t="s">
        <v>40</v>
      </c>
      <c r="D33" s="62">
        <f>[10]Mois!$EH$7/1000000</f>
        <v>5.5960618000000002</v>
      </c>
      <c r="E33" s="97">
        <f>IF('[10]Evo mois'!$EH$7&gt;100%,"ns",'[10]Evo mois'!$EH$7)</f>
        <v>-0.10033037638751763</v>
      </c>
      <c r="F33" s="97">
        <f>IF('[11]Evo Mois'!$EH$7&gt;100%,"ns",'[11]Evo Mois'!$EH$7)</f>
        <v>-3.7309172388033551E-2</v>
      </c>
      <c r="G33" s="65">
        <f>IF('[11]Evo Mois-1'!$EH$7&gt;100%,"ns",'[11]Evo Mois-1'!$EH$7)</f>
        <v>-4.548818088741502E-2</v>
      </c>
      <c r="H33" s="64">
        <f>IF('[10]Evo PCAP'!$EH$7&gt;100%,"ns",'[10]Evo PCAP'!$EH$7)</f>
        <v>7.3897873807811099E-3</v>
      </c>
      <c r="I33" s="65">
        <f>IF('[11]Evo PCAP'!$EH$7&gt;100%,"ns",'[11]Evo PCAP'!$EH$7)</f>
        <v>3.1039793440258645E-2</v>
      </c>
      <c r="J33" s="63">
        <f>IF('[11]Evo ACM'!$DV$7&gt;100%,"ns",'[11]Evo ACM'!$DV$7)</f>
        <v>0.11997870058534121</v>
      </c>
      <c r="K33" s="62">
        <f>'[10]Cumul ACM'!$EH$7/1000000</f>
        <v>75.270487870000011</v>
      </c>
      <c r="L33" s="64">
        <f>IF('[10]Evo ACM'!$EH$7&gt;100%,"ns",'[10]Evo ACM'!$EH$7)</f>
        <v>2.0581552680544402E-2</v>
      </c>
      <c r="M33" s="65">
        <f>IF('[11]Evo ACM'!$EH$7&gt;100%,"ns",'[11]Evo ACM'!$EH$7)</f>
        <v>2.6661167419788967E-2</v>
      </c>
    </row>
    <row r="34" spans="2:13" s="26" customFormat="1" ht="12.75" customHeight="1" x14ac:dyDescent="0.2">
      <c r="C34" s="101" t="s">
        <v>41</v>
      </c>
      <c r="D34" s="102">
        <f>[10]Mois!$EH$8/1000000</f>
        <v>4.8565998499999994</v>
      </c>
      <c r="E34" s="104">
        <f>IF('[10]Evo mois'!$EH$8&gt;100%,"ns",'[10]Evo mois'!$EH$8)</f>
        <v>-8.2234738713699906E-2</v>
      </c>
      <c r="F34" s="104">
        <f>IF('[11]Evo Mois'!$EH$8&gt;100%,"ns",'[11]Evo Mois'!$EH$8)</f>
        <v>-2.583760025850157E-2</v>
      </c>
      <c r="G34" s="103">
        <f>IF('[11]Evo Mois-1'!$EH$8&gt;100%,"ns",'[11]Evo Mois-1'!$EH$8)</f>
        <v>4.6957569834238377E-3</v>
      </c>
      <c r="H34" s="163">
        <f>IF('[10]Evo PCAP'!$EH$8&gt;100%,"ns",'[10]Evo PCAP'!$EH$8)</f>
        <v>-5.2393458578781305E-2</v>
      </c>
      <c r="I34" s="103">
        <f>IF('[11]Evo PCAP'!$EH$8&gt;100%,"ns",'[11]Evo PCAP'!$EH$8)</f>
        <v>-1.060024149038219E-2</v>
      </c>
      <c r="J34" s="103">
        <f>IF('[11]Evo ACM'!$DV$8&gt;100%,"ns",'[11]Evo ACM'!$DV$8)</f>
        <v>4.1578704702947E-3</v>
      </c>
      <c r="K34" s="102">
        <f>'[10]Cumul ACM'!$EH$8/1000000</f>
        <v>67.397277389999999</v>
      </c>
      <c r="L34" s="163">
        <f>IF('[10]Evo ACM'!$EH$8&gt;100%,"ns",'[10]Evo ACM'!$EH$8)</f>
        <v>7.8973799657446886E-3</v>
      </c>
      <c r="M34" s="103">
        <f>IF('[11]Evo ACM'!$EH$8&gt;100%,"ns",'[11]Evo ACM'!$EH$8)</f>
        <v>1.5876671982165025E-2</v>
      </c>
    </row>
    <row r="35" spans="2:13" s="26" customFormat="1" ht="12.75" customHeight="1" x14ac:dyDescent="0.25">
      <c r="C35" s="187"/>
      <c r="D35" s="107"/>
      <c r="E35" s="107"/>
      <c r="F35" s="107"/>
      <c r="G35" s="67"/>
      <c r="H35" s="67"/>
      <c r="I35" s="107"/>
      <c r="J35" s="107"/>
      <c r="K35" s="107"/>
      <c r="L35" s="107"/>
    </row>
    <row r="36" spans="2:13" s="26" customFormat="1" ht="12.75" customHeight="1" x14ac:dyDescent="0.25">
      <c r="B36" s="70"/>
      <c r="C36" s="108"/>
      <c r="D36" s="108"/>
      <c r="E36" s="108"/>
      <c r="F36" s="108"/>
      <c r="G36" s="108"/>
      <c r="H36" s="108"/>
      <c r="I36" s="108"/>
      <c r="J36" s="108"/>
      <c r="K36" s="108"/>
      <c r="L36" s="108"/>
      <c r="M36" s="108"/>
    </row>
    <row r="37" spans="2:13" s="26" customFormat="1" ht="40.5" customHeight="1" x14ac:dyDescent="0.25">
      <c r="B37" s="70"/>
      <c r="C37" s="124" t="s">
        <v>48</v>
      </c>
      <c r="D37" s="125" t="s">
        <v>7</v>
      </c>
      <c r="E37" s="126"/>
      <c r="F37" s="126"/>
      <c r="G37" s="127"/>
      <c r="H37" s="125" t="s">
        <v>14</v>
      </c>
      <c r="I37" s="127"/>
      <c r="J37" s="125" t="s">
        <v>15</v>
      </c>
      <c r="K37" s="126"/>
      <c r="L37" s="126"/>
      <c r="M37" s="127"/>
    </row>
    <row r="38" spans="2:13" s="26" customFormat="1" ht="53.25" customHeight="1" x14ac:dyDescent="0.25">
      <c r="B38" s="70"/>
      <c r="C38" s="128"/>
      <c r="D38" s="129" t="str">
        <f>D5</f>
        <v>Données brutes  mai 2026</v>
      </c>
      <c r="E38" s="130" t="str">
        <f>E5</f>
        <v>Taux de croissance  mai 2026 / mai 2025</v>
      </c>
      <c r="F38" s="188"/>
      <c r="G38" s="132" t="str">
        <f>G5</f>
        <v>Taux de croissance  mai 2026 / avril 2026</v>
      </c>
      <c r="H38" s="130" t="str">
        <f>H5</f>
        <v>(janv à  2026 ) /
(janv à  2025 )</v>
      </c>
      <c r="I38" s="133"/>
      <c r="J38" s="134" t="str">
        <f>J5</f>
        <v>Rappel :
Taux ACM CVS-CJO à fin  2025</v>
      </c>
      <c r="K38" s="135" t="str">
        <f>K5</f>
        <v>Données brutes   -  2026</v>
      </c>
      <c r="L38" s="130" t="str">
        <f>L5</f>
        <v>Taux ACM (  -  2026 /  -1 -  2025)</v>
      </c>
      <c r="M38" s="133"/>
    </row>
    <row r="39" spans="2:13" s="26" customFormat="1" ht="40.5" customHeight="1" x14ac:dyDescent="0.25">
      <c r="B39" s="70"/>
      <c r="C39" s="138"/>
      <c r="D39" s="139"/>
      <c r="E39" s="132" t="s">
        <v>16</v>
      </c>
      <c r="F39" s="189" t="s">
        <v>17</v>
      </c>
      <c r="G39" s="132" t="s">
        <v>17</v>
      </c>
      <c r="H39" s="132" t="s">
        <v>16</v>
      </c>
      <c r="I39" s="132" t="s">
        <v>17</v>
      </c>
      <c r="J39" s="140"/>
      <c r="K39" s="141"/>
      <c r="L39" s="132" t="s">
        <v>16</v>
      </c>
      <c r="M39" s="132" t="s">
        <v>17</v>
      </c>
    </row>
    <row r="40" spans="2:13" s="26" customFormat="1" ht="12.75" customHeight="1" x14ac:dyDescent="0.25">
      <c r="B40" s="70"/>
      <c r="C40" s="142" t="s">
        <v>18</v>
      </c>
      <c r="D40" s="143">
        <v>182.303907215664</v>
      </c>
      <c r="E40" s="144">
        <v>-2.4135508163632302E-2</v>
      </c>
      <c r="F40" s="49">
        <v>-6.2286528290786958E-3</v>
      </c>
      <c r="G40" s="50">
        <v>7.5424507501014038E-3</v>
      </c>
      <c r="H40" s="144">
        <v>-4.3105815492250343E-4</v>
      </c>
      <c r="I40" s="144">
        <v>-4.9572903713708261E-3</v>
      </c>
      <c r="J40" s="145">
        <v>-1.3280432325338265E-2</v>
      </c>
      <c r="K40" s="146">
        <v>2395.2974039188589</v>
      </c>
      <c r="L40" s="144">
        <v>-3.0794477815726529E-3</v>
      </c>
      <c r="M40" s="50">
        <v>-4.9878104458150885E-3</v>
      </c>
    </row>
    <row r="41" spans="2:13" s="26" customFormat="1" ht="12.75" customHeight="1" x14ac:dyDescent="0.25">
      <c r="B41" s="70"/>
      <c r="C41" s="53" t="s">
        <v>19</v>
      </c>
      <c r="D41" s="54">
        <v>100.636147989702</v>
      </c>
      <c r="E41" s="55">
        <v>-4.1693793414940283E-2</v>
      </c>
      <c r="F41" s="56">
        <v>-2.1073448593775246E-2</v>
      </c>
      <c r="G41" s="57">
        <v>-7.9769141446888181E-3</v>
      </c>
      <c r="H41" s="147">
        <v>-1.4155115344061886E-2</v>
      </c>
      <c r="I41" s="147">
        <v>-1.8386671839234814E-2</v>
      </c>
      <c r="J41" s="148">
        <v>-2.1439857229116899E-2</v>
      </c>
      <c r="K41" s="149">
        <v>1398.0818393788797</v>
      </c>
      <c r="L41" s="147">
        <v>-1.6555433577380874E-2</v>
      </c>
      <c r="M41" s="175">
        <v>-1.8983034615865479E-2</v>
      </c>
    </row>
    <row r="42" spans="2:13" s="26" customFormat="1" ht="12.75" customHeight="1" x14ac:dyDescent="0.25">
      <c r="B42" s="70"/>
      <c r="C42" s="61" t="s">
        <v>20</v>
      </c>
      <c r="D42" s="80">
        <v>26.411133996062709</v>
      </c>
      <c r="E42" s="63">
        <v>-8.7743693040971737E-2</v>
      </c>
      <c r="F42" s="64">
        <v>-4.5742957152913544E-2</v>
      </c>
      <c r="G42" s="65">
        <v>-2.0527848874085985E-2</v>
      </c>
      <c r="H42" s="88">
        <v>-2.5135327059078505E-2</v>
      </c>
      <c r="I42" s="88">
        <v>-2.993544562661099E-2</v>
      </c>
      <c r="J42" s="151">
        <v>4.2053855718571231E-3</v>
      </c>
      <c r="K42" s="90">
        <v>443.14433346542745</v>
      </c>
      <c r="L42" s="88">
        <v>-2.1845093989590336E-2</v>
      </c>
      <c r="M42" s="88">
        <v>-2.256269450493209E-2</v>
      </c>
    </row>
    <row r="43" spans="2:13" s="26" customFormat="1" ht="12.75" customHeight="1" x14ac:dyDescent="0.25">
      <c r="B43" s="70"/>
      <c r="C43" s="68" t="s">
        <v>21</v>
      </c>
      <c r="D43" s="62">
        <v>8.22550604299383</v>
      </c>
      <c r="E43" s="63">
        <v>-0.10697892550825761</v>
      </c>
      <c r="F43" s="64">
        <v>-7.2361619463592985E-2</v>
      </c>
      <c r="G43" s="65">
        <v>-4.6288814001665846E-2</v>
      </c>
      <c r="H43" s="88">
        <v>-2.2661623331023062E-2</v>
      </c>
      <c r="I43" s="88">
        <v>-2.81367662489167E-2</v>
      </c>
      <c r="J43" s="151">
        <v>-4.4308170026980731E-2</v>
      </c>
      <c r="K43" s="90">
        <v>122.37260300410095</v>
      </c>
      <c r="L43" s="88">
        <v>-2.9749543363869257E-2</v>
      </c>
      <c r="M43" s="88">
        <v>-3.3294171080611612E-2</v>
      </c>
    </row>
    <row r="44" spans="2:13" s="26" customFormat="1" ht="12.75" customHeight="1" x14ac:dyDescent="0.25">
      <c r="B44" s="70"/>
      <c r="C44" s="68" t="s">
        <v>22</v>
      </c>
      <c r="D44" s="62">
        <v>15.541740176614137</v>
      </c>
      <c r="E44" s="63">
        <v>-5.7807635919542188E-2</v>
      </c>
      <c r="F44" s="64">
        <v>-1.0981605911408399E-2</v>
      </c>
      <c r="G44" s="65">
        <v>-1.0135840947100183E-2</v>
      </c>
      <c r="H44" s="88">
        <v>-1.4327881584554891E-3</v>
      </c>
      <c r="I44" s="88">
        <v>-5.5562373411940369E-3</v>
      </c>
      <c r="J44" s="151">
        <v>2.2955809776678437E-2</v>
      </c>
      <c r="K44" s="90">
        <v>258.36643015077959</v>
      </c>
      <c r="L44" s="88">
        <v>2.7743803654332044E-3</v>
      </c>
      <c r="M44" s="88">
        <v>3.7810497554251477E-3</v>
      </c>
    </row>
    <row r="45" spans="2:13" s="26" customFormat="1" ht="12.75" customHeight="1" x14ac:dyDescent="0.25">
      <c r="B45" s="70"/>
      <c r="C45" s="68" t="s">
        <v>23</v>
      </c>
      <c r="D45" s="62">
        <v>2.5071093883196198</v>
      </c>
      <c r="E45" s="63">
        <v>-0.19746029898382333</v>
      </c>
      <c r="F45" s="64">
        <v>-0.13785083755151051</v>
      </c>
      <c r="G45" s="65">
        <v>-1.4544979432049354E-2</v>
      </c>
      <c r="H45" s="88">
        <v>-0.12559729895887939</v>
      </c>
      <c r="I45" s="88">
        <v>-0.13066903985731393</v>
      </c>
      <c r="J45" s="151">
        <v>2.7100945045726466E-2</v>
      </c>
      <c r="K45" s="90">
        <v>60.408021104032898</v>
      </c>
      <c r="L45" s="88">
        <v>-0.10497863417945852</v>
      </c>
      <c r="M45" s="88">
        <v>-0.10672923975091408</v>
      </c>
    </row>
    <row r="46" spans="2:13" s="26" customFormat="1" ht="12.75" customHeight="1" x14ac:dyDescent="0.25">
      <c r="B46" s="70"/>
      <c r="C46" s="154" t="s">
        <v>24</v>
      </c>
      <c r="D46" s="96">
        <v>45.958328592236064</v>
      </c>
      <c r="E46" s="155">
        <v>-2.764893544515834E-2</v>
      </c>
      <c r="F46" s="156">
        <v>-1.500570723380823E-2</v>
      </c>
      <c r="G46" s="98">
        <v>2.3939947471094403E-3</v>
      </c>
      <c r="H46" s="157">
        <v>-9.518503758529917E-3</v>
      </c>
      <c r="I46" s="157">
        <v>-1.3204745083860936E-2</v>
      </c>
      <c r="J46" s="158">
        <v>-2.8606017610645296E-2</v>
      </c>
      <c r="K46" s="159">
        <v>580.91434538111946</v>
      </c>
      <c r="L46" s="157">
        <v>-1.3697908285752236E-2</v>
      </c>
      <c r="M46" s="157">
        <v>-1.751523743630079E-2</v>
      </c>
    </row>
    <row r="47" spans="2:13" s="26" customFormat="1" ht="12.75" customHeight="1" x14ac:dyDescent="0.25">
      <c r="B47" s="70"/>
      <c r="C47" s="72" t="s">
        <v>25</v>
      </c>
      <c r="D47" s="62">
        <v>8.3146610983467291</v>
      </c>
      <c r="E47" s="63">
        <v>-7.8448819376016887E-2</v>
      </c>
      <c r="F47" s="64">
        <v>-1.8879583876997175E-2</v>
      </c>
      <c r="G47" s="65">
        <v>1.5614999036299704E-3</v>
      </c>
      <c r="H47" s="88">
        <v>-9.4417482023207988E-3</v>
      </c>
      <c r="I47" s="88">
        <v>-1.6428441306751473E-2</v>
      </c>
      <c r="J47" s="151">
        <v>1.9707800827941657E-2</v>
      </c>
      <c r="K47" s="90">
        <v>122.05141038647292</v>
      </c>
      <c r="L47" s="88">
        <v>-6.7584040435956227E-3</v>
      </c>
      <c r="M47" s="88">
        <v>-8.2787838732162333E-3</v>
      </c>
    </row>
    <row r="48" spans="2:13" s="26" customFormat="1" ht="12.75" customHeight="1" x14ac:dyDescent="0.25">
      <c r="B48" s="70"/>
      <c r="C48" s="162" t="s">
        <v>26</v>
      </c>
      <c r="D48" s="102">
        <v>36.884634822259798</v>
      </c>
      <c r="E48" s="117">
        <v>-1.6350555659224719E-2</v>
      </c>
      <c r="F48" s="163">
        <v>-1.5796847241644874E-2</v>
      </c>
      <c r="G48" s="103">
        <v>2.8691343599036578E-3</v>
      </c>
      <c r="H48" s="164">
        <v>-1.2124139543130186E-2</v>
      </c>
      <c r="I48" s="164">
        <v>-1.4842241354741215E-2</v>
      </c>
      <c r="J48" s="89">
        <v>-4.4228575839859841E-2</v>
      </c>
      <c r="K48" s="165">
        <v>443.20146577372998</v>
      </c>
      <c r="L48" s="164">
        <v>-1.8171906805568794E-2</v>
      </c>
      <c r="M48" s="164">
        <v>-2.2687580333781043E-2</v>
      </c>
    </row>
    <row r="49" spans="2:13" s="26" customFormat="1" ht="12.75" customHeight="1" x14ac:dyDescent="0.25">
      <c r="B49" s="70"/>
      <c r="C49" s="167" t="s">
        <v>27</v>
      </c>
      <c r="D49" s="96">
        <v>4.6601089032867895</v>
      </c>
      <c r="E49" s="155">
        <v>-0.14304942507405394</v>
      </c>
      <c r="F49" s="156">
        <v>-0.12840514047102336</v>
      </c>
      <c r="G49" s="98">
        <v>-2.0199568475935958E-2</v>
      </c>
      <c r="H49" s="157">
        <v>-0.12118280355788313</v>
      </c>
      <c r="I49" s="157">
        <v>-0.12578514505080562</v>
      </c>
      <c r="J49" s="158">
        <v>-0.22014189479212987</v>
      </c>
      <c r="K49" s="159">
        <v>68.757811618573186</v>
      </c>
      <c r="L49" s="157">
        <v>-0.14156057106345921</v>
      </c>
      <c r="M49" s="157">
        <v>-0.14470720851684049</v>
      </c>
    </row>
    <row r="50" spans="2:13" s="26" customFormat="1" ht="12.75" customHeight="1" x14ac:dyDescent="0.25">
      <c r="B50" s="70"/>
      <c r="C50" s="168" t="s">
        <v>28</v>
      </c>
      <c r="D50" s="102">
        <v>12.310890397740501</v>
      </c>
      <c r="E50" s="117">
        <v>-2.029919833399163E-2</v>
      </c>
      <c r="F50" s="163">
        <v>1.3428190203548018E-2</v>
      </c>
      <c r="G50" s="103">
        <v>-3.529013384598878E-3</v>
      </c>
      <c r="H50" s="164">
        <v>4.8803828456616127E-3</v>
      </c>
      <c r="I50" s="164">
        <v>3.3019864198990945E-4</v>
      </c>
      <c r="J50" s="169">
        <v>3.136764924146207E-2</v>
      </c>
      <c r="K50" s="165">
        <v>164.12668627700651</v>
      </c>
      <c r="L50" s="170">
        <v>5.4304570881897885E-3</v>
      </c>
      <c r="M50" s="164">
        <v>2.9495312581493405E-3</v>
      </c>
    </row>
    <row r="51" spans="2:13" s="26" customFormat="1" ht="12.75" customHeight="1" x14ac:dyDescent="0.25">
      <c r="B51" s="70"/>
      <c r="C51" s="61" t="s">
        <v>29</v>
      </c>
      <c r="D51" s="62">
        <v>9.0601283590650183</v>
      </c>
      <c r="E51" s="63">
        <v>6.6771301402421601E-2</v>
      </c>
      <c r="F51" s="64">
        <v>6.6283370762880045E-2</v>
      </c>
      <c r="G51" s="65">
        <v>-6.7498108541699242E-3</v>
      </c>
      <c r="H51" s="88">
        <v>4.2283929150939814E-2</v>
      </c>
      <c r="I51" s="88">
        <v>4.1423078097435839E-2</v>
      </c>
      <c r="J51" s="151">
        <v>1.4071379009375162E-2</v>
      </c>
      <c r="K51" s="90">
        <v>112.77288857613549</v>
      </c>
      <c r="L51" s="88">
        <v>4.1165709721634913E-2</v>
      </c>
      <c r="M51" s="88">
        <v>4.0103234182430558E-2</v>
      </c>
    </row>
    <row r="52" spans="2:13" s="26" customFormat="1" ht="12.75" customHeight="1" x14ac:dyDescent="0.25">
      <c r="B52" s="70"/>
      <c r="C52" s="68" t="s">
        <v>30</v>
      </c>
      <c r="D52" s="62">
        <v>5.9429773418653493</v>
      </c>
      <c r="E52" s="63">
        <v>9.0840952019523913E-2</v>
      </c>
      <c r="F52" s="64">
        <v>9.0318618109944238E-2</v>
      </c>
      <c r="G52" s="65">
        <v>-9.6246324045665688E-3</v>
      </c>
      <c r="H52" s="88">
        <v>6.9926522856520679E-2</v>
      </c>
      <c r="I52" s="88">
        <v>6.941644103947664E-2</v>
      </c>
      <c r="J52" s="151">
        <v>2.4043949226509653E-2</v>
      </c>
      <c r="K52" s="90">
        <v>73.496033101917462</v>
      </c>
      <c r="L52" s="88">
        <v>6.506951030026098E-2</v>
      </c>
      <c r="M52" s="88">
        <v>6.44477503668619E-2</v>
      </c>
    </row>
    <row r="53" spans="2:13" s="26" customFormat="1" ht="12.75" customHeight="1" x14ac:dyDescent="0.25">
      <c r="B53" s="70"/>
      <c r="C53" s="68" t="s">
        <v>31</v>
      </c>
      <c r="D53" s="62">
        <v>3.1171510171996704</v>
      </c>
      <c r="E53" s="63">
        <v>2.3705777178191889E-2</v>
      </c>
      <c r="F53" s="64">
        <v>2.1477908793066991E-2</v>
      </c>
      <c r="G53" s="65">
        <v>-9.7959267723513044E-4</v>
      </c>
      <c r="H53" s="88">
        <v>-5.7482701360270783E-3</v>
      </c>
      <c r="I53" s="88">
        <v>-7.8048628732573233E-3</v>
      </c>
      <c r="J53" s="151">
        <v>-3.0422340601502507E-3</v>
      </c>
      <c r="K53" s="90">
        <v>39.276855474218017</v>
      </c>
      <c r="L53" s="88">
        <v>-7.9759323073635979E-4</v>
      </c>
      <c r="M53" s="88">
        <v>-2.8086504637038212E-3</v>
      </c>
    </row>
    <row r="54" spans="2:13" s="26" customFormat="1" ht="12.75" customHeight="1" x14ac:dyDescent="0.25">
      <c r="B54" s="70"/>
      <c r="C54" s="171" t="s">
        <v>32</v>
      </c>
      <c r="D54" s="172">
        <v>81.667759225962001</v>
      </c>
      <c r="E54" s="173">
        <v>-1.5937144438661344E-3</v>
      </c>
      <c r="F54" s="174">
        <v>1.4845637697651792E-2</v>
      </c>
      <c r="G54" s="60">
        <v>2.9599600184718522E-2</v>
      </c>
      <c r="H54" s="175">
        <v>1.9533008941625241E-2</v>
      </c>
      <c r="I54" s="175">
        <v>1.440955656161691E-2</v>
      </c>
      <c r="J54" s="148">
        <v>-1.1829482722649498E-3</v>
      </c>
      <c r="K54" s="176">
        <v>997.21556453997948</v>
      </c>
      <c r="L54" s="175">
        <v>1.6447719708068131E-2</v>
      </c>
      <c r="M54" s="175">
        <v>1.5341232933525184E-2</v>
      </c>
    </row>
    <row r="55" spans="2:13" s="26" customFormat="1" ht="12.75" customHeight="1" x14ac:dyDescent="0.25">
      <c r="B55" s="70"/>
      <c r="C55" s="78" t="s">
        <v>33</v>
      </c>
      <c r="D55" s="62">
        <v>61.367084367326704</v>
      </c>
      <c r="E55" s="63">
        <v>-8.9873984748785052E-3</v>
      </c>
      <c r="F55" s="64">
        <v>8.7758990273127946E-3</v>
      </c>
      <c r="G55" s="65">
        <v>1.5331808942876446E-2</v>
      </c>
      <c r="H55" s="88">
        <v>2.5952228954550627E-2</v>
      </c>
      <c r="I55" s="88">
        <v>2.095928263933744E-2</v>
      </c>
      <c r="J55" s="151">
        <v>6.5603210393057054E-3</v>
      </c>
      <c r="K55" s="90">
        <v>748.64269997835402</v>
      </c>
      <c r="L55" s="88">
        <v>2.4546970338987784E-2</v>
      </c>
      <c r="M55" s="88">
        <v>2.3340846720809605E-2</v>
      </c>
    </row>
    <row r="56" spans="2:13" s="26" customFormat="1" ht="12.75" customHeight="1" x14ac:dyDescent="0.25">
      <c r="B56" s="70"/>
      <c r="C56" s="79" t="s">
        <v>34</v>
      </c>
      <c r="D56" s="62">
        <v>58.953456081297503</v>
      </c>
      <c r="E56" s="63">
        <v>1.6621437826322971E-3</v>
      </c>
      <c r="F56" s="64">
        <v>1.7480497252703175E-2</v>
      </c>
      <c r="G56" s="65">
        <v>1.7393551732053147E-2</v>
      </c>
      <c r="H56" s="88">
        <v>3.4069033698521434E-2</v>
      </c>
      <c r="I56" s="88">
        <v>2.837255557275542E-2</v>
      </c>
      <c r="J56" s="151">
        <v>1.4284259050175718E-2</v>
      </c>
      <c r="K56" s="90">
        <v>713.97039133113105</v>
      </c>
      <c r="L56" s="88">
        <v>3.3798858192914727E-2</v>
      </c>
      <c r="M56" s="88">
        <v>3.2224918418486626E-2</v>
      </c>
    </row>
    <row r="57" spans="2:13" s="26" customFormat="1" ht="12.75" customHeight="1" x14ac:dyDescent="0.25">
      <c r="B57" s="70"/>
      <c r="C57" s="72" t="s">
        <v>35</v>
      </c>
      <c r="D57" s="80">
        <v>2.4136282860291973</v>
      </c>
      <c r="E57" s="63">
        <v>-0.21328601825974669</v>
      </c>
      <c r="F57" s="64">
        <v>-0.15448502978616618</v>
      </c>
      <c r="G57" s="65">
        <v>-2.9076950329565365E-2</v>
      </c>
      <c r="H57" s="88">
        <v>-0.11762485820655855</v>
      </c>
      <c r="I57" s="88">
        <v>-0.11169860578845137</v>
      </c>
      <c r="J57" s="151">
        <v>-0.11002819282196075</v>
      </c>
      <c r="K57" s="90">
        <v>34.672308647223005</v>
      </c>
      <c r="L57" s="88">
        <v>-0.13488195673582959</v>
      </c>
      <c r="M57" s="88">
        <v>-0.1294905133756411</v>
      </c>
    </row>
    <row r="58" spans="2:13" s="26" customFormat="1" ht="12.75" customHeight="1" x14ac:dyDescent="0.25">
      <c r="B58" s="70"/>
      <c r="C58" s="177" t="s">
        <v>36</v>
      </c>
      <c r="D58" s="102">
        <v>20.300674858635297</v>
      </c>
      <c r="E58" s="117">
        <v>2.144301747954902E-2</v>
      </c>
      <c r="F58" s="163">
        <v>3.322550427585802E-2</v>
      </c>
      <c r="G58" s="103">
        <v>7.4228627046825091E-2</v>
      </c>
      <c r="H58" s="164">
        <v>1.0174046348563337E-3</v>
      </c>
      <c r="I58" s="164">
        <v>-4.8796315355962294E-3</v>
      </c>
      <c r="J58" s="89">
        <v>-2.3118827417114463E-2</v>
      </c>
      <c r="K58" s="165">
        <v>248.57286456162538</v>
      </c>
      <c r="L58" s="164">
        <v>-7.1897026286846799E-3</v>
      </c>
      <c r="M58" s="164">
        <v>-8.0093521777868659E-3</v>
      </c>
    </row>
    <row r="59" spans="2:13" s="26" customFormat="1" ht="12.75" customHeight="1" x14ac:dyDescent="0.25">
      <c r="B59" s="70"/>
      <c r="C59" s="53" t="s">
        <v>37</v>
      </c>
      <c r="D59" s="102">
        <v>173.24377885659896</v>
      </c>
      <c r="E59" s="117">
        <v>-2.8465231459795404E-2</v>
      </c>
      <c r="F59" s="163">
        <v>-9.7271693540725845E-3</v>
      </c>
      <c r="G59" s="103">
        <v>8.2961916888206755E-3</v>
      </c>
      <c r="H59" s="164">
        <v>-2.5771312633928734E-3</v>
      </c>
      <c r="I59" s="164">
        <v>-7.1600438443920611E-3</v>
      </c>
      <c r="J59" s="89">
        <v>-1.4533833471289559E-2</v>
      </c>
      <c r="K59" s="165">
        <v>2282.5245153427236</v>
      </c>
      <c r="L59" s="164">
        <v>-5.1681898150979233E-3</v>
      </c>
      <c r="M59" s="164">
        <v>-7.1140936027204171E-3</v>
      </c>
    </row>
    <row r="60" spans="2:13" s="26" customFormat="1" ht="12.75" hidden="1" customHeight="1" x14ac:dyDescent="0.25">
      <c r="B60" s="70"/>
      <c r="C60" s="178"/>
      <c r="D60" s="67"/>
      <c r="E60" s="64"/>
      <c r="F60" s="179"/>
      <c r="G60" s="180"/>
      <c r="H60" s="179"/>
      <c r="I60" s="179"/>
      <c r="J60" s="179"/>
      <c r="K60" s="179"/>
      <c r="L60" s="64"/>
      <c r="M60" s="179"/>
    </row>
    <row r="61" spans="2:13" s="26" customFormat="1" ht="12.75" hidden="1" customHeight="1" x14ac:dyDescent="0.25">
      <c r="B61" s="70"/>
      <c r="C61" s="178"/>
      <c r="D61" s="67"/>
      <c r="E61" s="64"/>
      <c r="F61" s="179"/>
      <c r="G61" s="180"/>
      <c r="H61" s="179"/>
      <c r="I61" s="179"/>
      <c r="J61" s="179"/>
      <c r="K61" s="179"/>
      <c r="L61" s="64"/>
      <c r="M61" s="179"/>
    </row>
    <row r="62" spans="2:13" s="26" customFormat="1" ht="12.75" hidden="1" customHeight="1" x14ac:dyDescent="0.25">
      <c r="B62" s="70"/>
      <c r="C62" s="178"/>
      <c r="D62" s="67"/>
      <c r="E62" s="64"/>
      <c r="F62" s="179"/>
      <c r="G62" s="180"/>
      <c r="H62" s="179"/>
      <c r="I62" s="179"/>
      <c r="J62" s="179"/>
      <c r="K62" s="179"/>
      <c r="L62" s="64"/>
      <c r="M62" s="179"/>
    </row>
    <row r="63" spans="2:13" s="26" customFormat="1" ht="12.75" customHeight="1" x14ac:dyDescent="0.2">
      <c r="C63" s="182"/>
      <c r="D63" s="143"/>
      <c r="E63" s="144"/>
      <c r="F63" s="183"/>
      <c r="G63" s="144"/>
      <c r="H63" s="184"/>
      <c r="I63" s="144"/>
      <c r="J63" s="145"/>
      <c r="K63" s="185"/>
      <c r="L63" s="183"/>
      <c r="M63" s="144"/>
    </row>
    <row r="64" spans="2:13" s="26" customFormat="1" ht="12.75" customHeight="1" x14ac:dyDescent="0.2">
      <c r="C64" s="78" t="s">
        <v>38</v>
      </c>
      <c r="D64" s="96">
        <f>[12]Mois!$EH$5/1000000</f>
        <v>26.253208019999999</v>
      </c>
      <c r="E64" s="156">
        <f>IF('[12]Evo mois'!$EH$5&gt;100%,"ns",'[12]Evo mois'!$EH$5)</f>
        <v>-6.6375237269431064E-2</v>
      </c>
      <c r="F64" s="186">
        <f>IF('[13]Evo Mois'!$EH$5&gt;100%,"ns",'[13]Evo Mois'!$EH$5)</f>
        <v>-2.3217714141114731E-2</v>
      </c>
      <c r="G64" s="98">
        <f>IF('[13]Evo Mois-1'!$EH$5&gt;100%,"ns",'[13]Evo Mois-1'!$EH$5)</f>
        <v>-1.9649713660490176E-2</v>
      </c>
      <c r="H64" s="156">
        <f>IF('[12]Evo PCAP'!$EH$5&gt;100%,"ns",'[12]Evo PCAP'!$EH$5)</f>
        <v>-1.8823776733884467E-2</v>
      </c>
      <c r="I64" s="98">
        <f>IF('[13]Evo PCAP'!$EH$5&gt;100%,"ns",'[13]Evo PCAP'!$EH$5)</f>
        <v>2.0178046755390699E-2</v>
      </c>
      <c r="J64" s="156">
        <f>IF('[13]Evo ACM'!$DV$5&gt;100%,"ns",'[13]Evo ACM'!$DV$5)</f>
        <v>1.1257051890564362E-2</v>
      </c>
      <c r="K64" s="96">
        <f>'[12]Cumul ACM'!$EH$5/1000000</f>
        <v>343.78675252999994</v>
      </c>
      <c r="L64" s="156">
        <f>IF('[12]Evo ACM'!$EH$5&gt;100%,"ns",'[12]Evo ACM'!$EH$5)</f>
        <v>1.1110091012627388E-2</v>
      </c>
      <c r="M64" s="98">
        <f>IF('[13]Evo ACM'!$EH$5&gt;100%,"ns",'[13]Evo ACM'!$EH$5)</f>
        <v>2.3952261759982107E-2</v>
      </c>
    </row>
    <row r="65" spans="2:13" s="26" customFormat="1" ht="12.75" customHeight="1" x14ac:dyDescent="0.2">
      <c r="C65" s="100" t="s">
        <v>39</v>
      </c>
      <c r="D65" s="62">
        <f>[12]Mois!$EH$6/1000000</f>
        <v>21.162229960000001</v>
      </c>
      <c r="E65" s="64">
        <f>IF('[12]Evo mois'!$EH$6&gt;100%,"ns",'[12]Evo mois'!$EH$6)</f>
        <v>-4.5018026223819563E-2</v>
      </c>
      <c r="F65" s="97">
        <f>IF('[13]Evo Mois'!$EH$6&gt;100%,"ns",'[13]Evo Mois'!$EH$6)</f>
        <v>-6.8151707383465876E-3</v>
      </c>
      <c r="G65" s="65">
        <f>IF('[13]Evo Mois-1'!$EH$6&gt;100%,"ns",'[13]Evo Mois-1'!$EH$6)</f>
        <v>-2.3362717929669041E-2</v>
      </c>
      <c r="H65" s="64">
        <f>IF('[12]Evo PCAP'!$EH$6&gt;100%,"ns",'[12]Evo PCAP'!$EH$6)</f>
        <v>-1.3134886925193157E-2</v>
      </c>
      <c r="I65" s="65">
        <f>IF('[13]Evo PCAP'!$EH$6&gt;100%,"ns",'[13]Evo PCAP'!$EH$6)</f>
        <v>2.6878210154382964E-2</v>
      </c>
      <c r="J65" s="64">
        <f>IF('[13]Evo ACM'!$DV$6&gt;100%,"ns",'[13]Evo ACM'!$DV$6)</f>
        <v>-1.6523087156337102E-3</v>
      </c>
      <c r="K65" s="62">
        <f>'[12]Cumul ACM'!$EH$6/1000000</f>
        <v>272.73459575999999</v>
      </c>
      <c r="L65" s="64">
        <f>IF('[12]Evo ACM'!$EH$6&gt;100%,"ns",'[12]Evo ACM'!$EH$6)</f>
        <v>1.448068736317909E-2</v>
      </c>
      <c r="M65" s="65">
        <f>IF('[13]Evo ACM'!$EH$6&gt;100%,"ns",'[13]Evo ACM'!$EH$6)</f>
        <v>2.7934629655560483E-2</v>
      </c>
    </row>
    <row r="66" spans="2:13" s="26" customFormat="1" ht="12.75" customHeight="1" x14ac:dyDescent="0.2">
      <c r="C66" s="100" t="s">
        <v>40</v>
      </c>
      <c r="D66" s="62">
        <f>[12]Mois!$EH$7/1000000</f>
        <v>2.4876971299999999</v>
      </c>
      <c r="E66" s="64">
        <f>IF('[12]Evo mois'!$EH$7&gt;100%,"ns",'[12]Evo mois'!$EH$7)</f>
        <v>-0.12554883851401044</v>
      </c>
      <c r="F66" s="97">
        <f>IF('[13]Evo Mois'!$EH$7&gt;100%,"ns",'[13]Evo Mois'!$EH$7)</f>
        <v>-5.2202584585980372E-2</v>
      </c>
      <c r="G66" s="65">
        <f>IF('[13]Evo Mois-1'!$EH$7&gt;100%,"ns",'[13]Evo Mois-1'!$EH$7)</f>
        <v>-2.0234124279421284E-2</v>
      </c>
      <c r="H66" s="64">
        <f>IF('[12]Evo PCAP'!$EH$7&gt;100%,"ns",'[12]Evo PCAP'!$EH$7)</f>
        <v>1.6047374429022376E-3</v>
      </c>
      <c r="I66" s="65">
        <f>IF('[13]Evo PCAP'!$EH$7&gt;100%,"ns",'[13]Evo PCAP'!$EH$7)</f>
        <v>2.8878873752682388E-2</v>
      </c>
      <c r="J66" s="64">
        <f>IF('[13]Evo ACM'!$DV$7&gt;100%,"ns",'[13]Evo ACM'!$DV$7)</f>
        <v>0.17401600223532476</v>
      </c>
      <c r="K66" s="62">
        <f>'[12]Cumul ACM'!$EH$7/1000000</f>
        <v>33.865542639999994</v>
      </c>
      <c r="L66" s="64">
        <f>IF('[12]Evo ACM'!$EH$7&gt;100%,"ns",'[12]Evo ACM'!$EH$7)</f>
        <v>2.0456013708790799E-2</v>
      </c>
      <c r="M66" s="65">
        <f>IF('[13]Evo ACM'!$EH$7&gt;100%,"ns",'[13]Evo ACM'!$EH$7)</f>
        <v>3.2807110429403208E-2</v>
      </c>
    </row>
    <row r="67" spans="2:13" s="26" customFormat="1" ht="12.75" customHeight="1" x14ac:dyDescent="0.2">
      <c r="C67" s="101" t="s">
        <v>41</v>
      </c>
      <c r="D67" s="102">
        <f>[12]Mois!$EH$8/1000000</f>
        <v>2.6032809300000004</v>
      </c>
      <c r="E67" s="163">
        <f>IF('[12]Evo mois'!$EH$8&gt;100%,"ns",'[12]Evo mois'!$EH$8)</f>
        <v>-0.16426738197573143</v>
      </c>
      <c r="F67" s="104">
        <f>IF('[13]Evo Mois'!$EH$8&gt;100%,"ns",'[13]Evo Mois'!$EH$8)</f>
        <v>-0.10906470230804155</v>
      </c>
      <c r="G67" s="103">
        <f>IF('[13]Evo Mois-1'!$EH$8&gt;100%,"ns",'[13]Evo Mois-1'!$EH$8)</f>
        <v>9.7168099236719652E-3</v>
      </c>
      <c r="H67" s="163">
        <f>IF('[12]Evo PCAP'!$EH$8&gt;100%,"ns",'[12]Evo PCAP'!$EH$8)</f>
        <v>-7.521642918061433E-2</v>
      </c>
      <c r="I67" s="103">
        <f>IF('[13]Evo PCAP'!$EH$8&gt;100%,"ns",'[13]Evo PCAP'!$EH$8)</f>
        <v>-3.4408197822984543E-2</v>
      </c>
      <c r="J67" s="163">
        <f>IF('[13]Evo ACM'!$DV$8&gt;100%,"ns",'[13]Evo ACM'!$DV$8)</f>
        <v>-1.7691635752699053E-2</v>
      </c>
      <c r="K67" s="102">
        <f>'[12]Cumul ACM'!$EH$8/1000000</f>
        <v>37.186614130000002</v>
      </c>
      <c r="L67" s="163">
        <f>IF('[12]Evo ACM'!$EH$8&gt;100%,"ns",'[12]Evo ACM'!$EH$8)</f>
        <v>-2.0914286666431914E-2</v>
      </c>
      <c r="M67" s="103">
        <f>IF('[13]Evo ACM'!$EH$8&gt;100%,"ns",'[13]Evo ACM'!$EH$8)</f>
        <v>-1.186535075582118E-2</v>
      </c>
    </row>
    <row r="68" spans="2:13" s="26" customFormat="1" ht="12.75" customHeight="1" x14ac:dyDescent="0.25">
      <c r="C68" s="187"/>
      <c r="D68" s="107"/>
      <c r="E68" s="107"/>
      <c r="F68" s="107"/>
      <c r="G68" s="67"/>
      <c r="H68" s="67"/>
      <c r="I68" s="107"/>
      <c r="J68" s="107"/>
      <c r="K68" s="107"/>
      <c r="L68" s="107"/>
      <c r="M68" s="107"/>
    </row>
    <row r="69" spans="2:13" s="26" customFormat="1" ht="12.75" customHeight="1" x14ac:dyDescent="0.25">
      <c r="B69" s="70"/>
      <c r="C69" s="108"/>
      <c r="D69" s="109"/>
      <c r="E69" s="109"/>
      <c r="F69" s="109"/>
      <c r="G69" s="110"/>
      <c r="H69" s="115"/>
      <c r="I69" s="109"/>
      <c r="J69" s="109"/>
      <c r="K69" s="109"/>
      <c r="L69" s="109"/>
      <c r="M69" s="109"/>
    </row>
    <row r="70" spans="2:13" s="26" customFormat="1" ht="38.25" customHeight="1" x14ac:dyDescent="0.25">
      <c r="B70" s="70"/>
      <c r="C70" s="124" t="s">
        <v>49</v>
      </c>
      <c r="D70" s="125" t="s">
        <v>7</v>
      </c>
      <c r="E70" s="126"/>
      <c r="F70" s="126"/>
      <c r="G70" s="127"/>
      <c r="H70" s="125" t="s">
        <v>14</v>
      </c>
      <c r="I70" s="127"/>
      <c r="J70" s="125" t="s">
        <v>15</v>
      </c>
      <c r="K70" s="126"/>
      <c r="L70" s="126"/>
      <c r="M70" s="127"/>
    </row>
    <row r="71" spans="2:13" s="26" customFormat="1" ht="53.25" customHeight="1" x14ac:dyDescent="0.25">
      <c r="B71" s="70"/>
      <c r="C71" s="128"/>
      <c r="D71" s="129" t="str">
        <f>D38</f>
        <v>Données brutes  mai 2026</v>
      </c>
      <c r="E71" s="130" t="str">
        <f>E38</f>
        <v>Taux de croissance  mai 2026 / mai 2025</v>
      </c>
      <c r="F71" s="188"/>
      <c r="G71" s="132" t="str">
        <f>G5</f>
        <v>Taux de croissance  mai 2026 / avril 2026</v>
      </c>
      <c r="H71" s="130" t="str">
        <f>H38</f>
        <v>(janv à  2026 ) /
(janv à  2025 )</v>
      </c>
      <c r="I71" s="133"/>
      <c r="J71" s="134" t="str">
        <f>J38</f>
        <v>Rappel :
Taux ACM CVS-CJO à fin  2025</v>
      </c>
      <c r="K71" s="135" t="str">
        <f>K38</f>
        <v>Données brutes   -  2026</v>
      </c>
      <c r="L71" s="130" t="str">
        <f>L38</f>
        <v>Taux ACM (  -  2026 /  -1 -  2025)</v>
      </c>
      <c r="M71" s="133"/>
    </row>
    <row r="72" spans="2:13" s="26" customFormat="1" ht="38.25" customHeight="1" x14ac:dyDescent="0.25">
      <c r="B72" s="70"/>
      <c r="C72" s="138"/>
      <c r="D72" s="139"/>
      <c r="E72" s="132" t="s">
        <v>16</v>
      </c>
      <c r="F72" s="189" t="s">
        <v>17</v>
      </c>
      <c r="G72" s="132" t="s">
        <v>17</v>
      </c>
      <c r="H72" s="132" t="s">
        <v>16</v>
      </c>
      <c r="I72" s="132" t="s">
        <v>17</v>
      </c>
      <c r="J72" s="140"/>
      <c r="K72" s="141"/>
      <c r="L72" s="132" t="s">
        <v>16</v>
      </c>
      <c r="M72" s="132" t="s">
        <v>17</v>
      </c>
    </row>
    <row r="73" spans="2:13" s="26" customFormat="1" ht="12.75" customHeight="1" x14ac:dyDescent="0.25">
      <c r="B73" s="70"/>
      <c r="C73" s="142" t="s">
        <v>18</v>
      </c>
      <c r="D73" s="143">
        <f>[3]SA_DTS!$FS5</f>
        <v>237.87730574022135</v>
      </c>
      <c r="E73" s="144">
        <f>[3]SA_DTS!$FS55</f>
        <v>-1.3802533025730757E-2</v>
      </c>
      <c r="F73" s="49">
        <f>[3]SA_DTS!$FS80</f>
        <v>2.2362438887529423E-2</v>
      </c>
      <c r="G73" s="50">
        <f>[3]SA_DTS!$FS305</f>
        <v>-6.0283245442058764E-3</v>
      </c>
      <c r="H73" s="144">
        <f>[3]SA_DTS!$FS205</f>
        <v>1.1504209472694704E-2</v>
      </c>
      <c r="I73" s="144">
        <f>[3]SA_DTS!$FS230</f>
        <v>1.8981839770660036E-2</v>
      </c>
      <c r="J73" s="145">
        <f>[3]SA_DTS!$FS255</f>
        <v>4.4515736543603301E-2</v>
      </c>
      <c r="K73" s="146">
        <f>[3]SA_DTS!$FS130</f>
        <v>2969.1325753539268</v>
      </c>
      <c r="L73" s="144">
        <f>[3]SA_DTS!$FS155</f>
        <v>3.8721596279940984E-2</v>
      </c>
      <c r="M73" s="50">
        <f>[3]SA_DTS!$FS180</f>
        <v>4.1926698985198962E-2</v>
      </c>
    </row>
    <row r="74" spans="2:13" s="26" customFormat="1" ht="12.75" customHeight="1" x14ac:dyDescent="0.25">
      <c r="B74" s="70"/>
      <c r="C74" s="53" t="s">
        <v>19</v>
      </c>
      <c r="D74" s="54">
        <f>[3]SA_DTS!$FS6</f>
        <v>153.52879738839687</v>
      </c>
      <c r="E74" s="55">
        <f>[3]SA_DTS!$FS56</f>
        <v>-2.7301761507202427E-2</v>
      </c>
      <c r="F74" s="56">
        <f>[3]SA_DTS!$FS81</f>
        <v>1.5642697589368648E-3</v>
      </c>
      <c r="G74" s="57">
        <f>[3]SA_DTS!$FS306</f>
        <v>-8.2763439519784043E-4</v>
      </c>
      <c r="H74" s="147">
        <f>[3]SA_DTS!$FS206</f>
        <v>-8.4582063943325902E-3</v>
      </c>
      <c r="I74" s="147">
        <f>[3]SA_DTS!$FS231</f>
        <v>-3.774570853972592E-3</v>
      </c>
      <c r="J74" s="148">
        <f>[3]SA_DTS!$FS256</f>
        <v>3.8656885550084397E-2</v>
      </c>
      <c r="K74" s="149">
        <f>[3]SA_DTS!$FS131</f>
        <v>1911.0957755330583</v>
      </c>
      <c r="L74" s="147">
        <f>[3]SA_DTS!$FS156</f>
        <v>1.8673222894791675E-2</v>
      </c>
      <c r="M74" s="175">
        <f>[3]SA_DTS!$FS181</f>
        <v>2.1047270652752692E-2</v>
      </c>
    </row>
    <row r="75" spans="2:13" s="26" customFormat="1" ht="12.75" customHeight="1" x14ac:dyDescent="0.25">
      <c r="B75" s="70"/>
      <c r="C75" s="61" t="s">
        <v>20</v>
      </c>
      <c r="D75" s="62">
        <f>[3]SA_DTS!$FS7</f>
        <v>48.523173353438629</v>
      </c>
      <c r="E75" s="63">
        <f>[3]SA_DTS!$FS57</f>
        <v>-4.2656748716594861E-2</v>
      </c>
      <c r="F75" s="64">
        <f>[3]SA_DTS!$FS82</f>
        <v>1.7960510145131225E-2</v>
      </c>
      <c r="G75" s="65">
        <f>[3]SA_DTS!$FS307</f>
        <v>4.4700804490593882E-3</v>
      </c>
      <c r="H75" s="88">
        <f>[3]SA_DTS!$FS207</f>
        <v>1.3548895437240915E-3</v>
      </c>
      <c r="I75" s="88">
        <f>[3]SA_DTS!$FS232</f>
        <v>1.0954304085076139E-2</v>
      </c>
      <c r="J75" s="151">
        <f>[3]SA_DTS!$FS257</f>
        <v>4.0054968780425915E-2</v>
      </c>
      <c r="K75" s="90">
        <f>[3]SA_DTS!$FS132</f>
        <v>635.72653635432937</v>
      </c>
      <c r="L75" s="88">
        <f>[3]SA_DTS!$FS157</f>
        <v>4.7023412208561988E-2</v>
      </c>
      <c r="M75" s="88">
        <f>[3]SA_DTS!$FS182</f>
        <v>5.301404508288754E-2</v>
      </c>
    </row>
    <row r="76" spans="2:13" s="26" customFormat="1" ht="12.75" customHeight="1" x14ac:dyDescent="0.25">
      <c r="B76" s="70"/>
      <c r="C76" s="68" t="s">
        <v>21</v>
      </c>
      <c r="D76" s="62">
        <f>[3]SA_DTS!$FS8</f>
        <v>11.606681828696864</v>
      </c>
      <c r="E76" s="63">
        <f>[3]SA_DTS!$FS58</f>
        <v>-6.8031752661886324E-2</v>
      </c>
      <c r="F76" s="64">
        <f>[3]SA_DTS!$FS83</f>
        <v>-1.1068883018553355E-2</v>
      </c>
      <c r="G76" s="65">
        <f>[3]SA_DTS!$FS308</f>
        <v>8.2194004788043173E-3</v>
      </c>
      <c r="H76" s="88">
        <f>[3]SA_DTS!$FS208</f>
        <v>-3.8705898699455066E-2</v>
      </c>
      <c r="I76" s="88">
        <f>[3]SA_DTS!$FS233</f>
        <v>-2.7011228192411862E-2</v>
      </c>
      <c r="J76" s="151">
        <f>[3]SA_DTS!$FS258</f>
        <v>2.4052748998766527E-2</v>
      </c>
      <c r="K76" s="90">
        <f>[3]SA_DTS!$FS133</f>
        <v>156.70178064562373</v>
      </c>
      <c r="L76" s="88">
        <f>[3]SA_DTS!$FS158</f>
        <v>3.0256276972193907E-2</v>
      </c>
      <c r="M76" s="88">
        <f>[3]SA_DTS!$FS183</f>
        <v>3.6118515785839911E-2</v>
      </c>
    </row>
    <row r="77" spans="2:13" s="26" customFormat="1" ht="12.75" customHeight="1" x14ac:dyDescent="0.25">
      <c r="B77" s="70"/>
      <c r="C77" s="68" t="s">
        <v>22</v>
      </c>
      <c r="D77" s="62">
        <f>[3]SA_DTS!$FS9</f>
        <v>11.606681828696864</v>
      </c>
      <c r="E77" s="63">
        <f>[3]SA_DTS!$FS59</f>
        <v>-6.8031752661886324E-2</v>
      </c>
      <c r="F77" s="64">
        <f>[3]SA_DTS!$FS84</f>
        <v>2.5903660101435078E-2</v>
      </c>
      <c r="G77" s="65">
        <f>[3]SA_DTS!$FS309</f>
        <v>2.8959274629829501E-3</v>
      </c>
      <c r="H77" s="88">
        <f>[3]SA_DTS!$FS209</f>
        <v>-3.8705898699455066E-2</v>
      </c>
      <c r="I77" s="88">
        <f>[3]SA_DTS!$FS234</f>
        <v>2.2641962983994457E-2</v>
      </c>
      <c r="J77" s="151">
        <f>[3]SA_DTS!$FS259</f>
        <v>5.2172433982608846E-2</v>
      </c>
      <c r="K77" s="90">
        <f>[3]SA_DTS!$FS134</f>
        <v>156.70178064562373</v>
      </c>
      <c r="L77" s="88">
        <f>[3]SA_DTS!$FS159</f>
        <v>3.0256276972193907E-2</v>
      </c>
      <c r="M77" s="88">
        <f>[3]SA_DTS!$FS184</f>
        <v>5.7157523109397479E-2</v>
      </c>
    </row>
    <row r="78" spans="2:13" s="26" customFormat="1" ht="12.75" customHeight="1" x14ac:dyDescent="0.25">
      <c r="B78" s="70"/>
      <c r="C78" s="68" t="s">
        <v>23</v>
      </c>
      <c r="D78" s="62">
        <f>[3]SA_DTS!$FS10</f>
        <v>7.5992910539593508</v>
      </c>
      <c r="E78" s="63">
        <f>[3]SA_DTS!$FS60</f>
        <v>-4.2008932620932304E-2</v>
      </c>
      <c r="F78" s="64">
        <f>[3]SA_DTS!$FS85</f>
        <v>3.4387338154604707E-2</v>
      </c>
      <c r="G78" s="65">
        <f>[3]SA_DTS!$FS310</f>
        <v>3.7333336227112213E-3</v>
      </c>
      <c r="H78" s="88">
        <f>[3]SA_DTS!$FS210</f>
        <v>1.8315966034512465E-2</v>
      </c>
      <c r="I78" s="88">
        <f>[3]SA_DTS!$FS235</f>
        <v>2.9789212572532087E-2</v>
      </c>
      <c r="J78" s="151">
        <f>[3]SA_DTS!$FS260</f>
        <v>1.3879892304357488E-2</v>
      </c>
      <c r="K78" s="90">
        <f>[3]SA_DTS!$FS135</f>
        <v>99.174061391605349</v>
      </c>
      <c r="L78" s="88">
        <f>[3]SA_DTS!$FS160</f>
        <v>6.1640088348892341E-2</v>
      </c>
      <c r="M78" s="88">
        <f>[3]SA_DTS!$FS185</f>
        <v>6.5819325460640732E-2</v>
      </c>
    </row>
    <row r="79" spans="2:13" s="26" customFormat="1" ht="12.75" customHeight="1" x14ac:dyDescent="0.25">
      <c r="B79" s="70"/>
      <c r="C79" s="154" t="s">
        <v>24</v>
      </c>
      <c r="D79" s="96">
        <f>[3]SA_DTS!$FS12</f>
        <v>34.205117931420205</v>
      </c>
      <c r="E79" s="155">
        <f>[3]SA_DTS!$FS62</f>
        <v>3.1389150788962317E-2</v>
      </c>
      <c r="F79" s="156">
        <f>[3]SA_DTS!$FS87</f>
        <v>3.5833042591437048E-2</v>
      </c>
      <c r="G79" s="98">
        <f>[3]SA_DTS!$FS312</f>
        <v>2.2907557916189702E-3</v>
      </c>
      <c r="H79" s="157">
        <f>[3]SA_DTS!$FS212</f>
        <v>3.5529942071799159E-2</v>
      </c>
      <c r="I79" s="157">
        <f>[3]SA_DTS!$FS237</f>
        <v>3.5130293275493107E-2</v>
      </c>
      <c r="J79" s="158">
        <f>[3]SA_DTS!$FS262</f>
        <v>5.384282018581299E-2</v>
      </c>
      <c r="K79" s="159">
        <f>[3]SA_DTS!$FS137</f>
        <v>398.65175835822077</v>
      </c>
      <c r="L79" s="157">
        <f>[3]SA_DTS!$FS162</f>
        <v>3.8958213512057416E-2</v>
      </c>
      <c r="M79" s="157">
        <f>[3]SA_DTS!$FS187</f>
        <v>3.7385577640276058E-2</v>
      </c>
    </row>
    <row r="80" spans="2:13" s="26" customFormat="1" ht="12.75" customHeight="1" x14ac:dyDescent="0.25">
      <c r="B80" s="70"/>
      <c r="C80" s="72" t="s">
        <v>25</v>
      </c>
      <c r="D80" s="62">
        <f>[3]SA_DTS!$FS13</f>
        <v>9.0694571274212592</v>
      </c>
      <c r="E80" s="63">
        <f>[3]SA_DTS!$FS63</f>
        <v>-1.4945964585540983E-3</v>
      </c>
      <c r="F80" s="64">
        <f>[3]SA_DTS!$FS88</f>
        <v>5.7168408873381038E-2</v>
      </c>
      <c r="G80" s="65">
        <f>[3]SA_DTS!$FS313</f>
        <v>4.4171427698986854E-3</v>
      </c>
      <c r="H80" s="88">
        <f>[3]SA_DTS!$FS213</f>
        <v>4.7436820803196111E-2</v>
      </c>
      <c r="I80" s="88">
        <f>[3]SA_DTS!$FS238</f>
        <v>5.8853134246273919E-2</v>
      </c>
      <c r="J80" s="151">
        <f>[3]SA_DTS!$FS263</f>
        <v>5.8029457619451774E-2</v>
      </c>
      <c r="K80" s="90">
        <f>[3]SA_DTS!$FS138</f>
        <v>117.12334595718957</v>
      </c>
      <c r="L80" s="88">
        <f>[3]SA_DTS!$FS163</f>
        <v>4.8504189424563249E-2</v>
      </c>
      <c r="M80" s="88">
        <f>[3]SA_DTS!$FS188</f>
        <v>5.3051751355419174E-2</v>
      </c>
    </row>
    <row r="81" spans="2:13" s="26" customFormat="1" ht="12.75" customHeight="1" x14ac:dyDescent="0.25">
      <c r="B81" s="70"/>
      <c r="C81" s="162" t="s">
        <v>26</v>
      </c>
      <c r="D81" s="102">
        <f>[3]SA_DTS!$FS14</f>
        <v>22.613320667275001</v>
      </c>
      <c r="E81" s="117">
        <f>[3]SA_DTS!$FS64</f>
        <v>4.8902842782584832E-2</v>
      </c>
      <c r="F81" s="163">
        <f>[3]SA_DTS!$FS89</f>
        <v>2.2679217292106202E-2</v>
      </c>
      <c r="G81" s="103">
        <f>[3]SA_DTS!$FS314</f>
        <v>5.1538940860962335E-4</v>
      </c>
      <c r="H81" s="164">
        <f>[3]SA_DTS!$FS214</f>
        <v>2.5648725839316766E-2</v>
      </c>
      <c r="I81" s="164">
        <f>[3]SA_DTS!$FS239</f>
        <v>1.9870899576533319E-2</v>
      </c>
      <c r="J81" s="89">
        <f>[3]SA_DTS!$FS264</f>
        <v>4.0846016083003089E-2</v>
      </c>
      <c r="K81" s="165">
        <f>[3]SA_DTS!$FS139</f>
        <v>250.53667884697737</v>
      </c>
      <c r="L81" s="164">
        <f>[3]SA_DTS!$FS164</f>
        <v>2.8479524725664174E-2</v>
      </c>
      <c r="M81" s="164">
        <f>[3]SA_DTS!$FS189</f>
        <v>2.3958573262310878E-2</v>
      </c>
    </row>
    <row r="82" spans="2:13" s="26" customFormat="1" ht="12.75" customHeight="1" x14ac:dyDescent="0.25">
      <c r="B82" s="70"/>
      <c r="C82" s="167" t="s">
        <v>27</v>
      </c>
      <c r="D82" s="96">
        <f>[3]SA_DTS!$FS16</f>
        <v>6.0461057334860309</v>
      </c>
      <c r="E82" s="155">
        <f>[3]SA_DTS!$FS66</f>
        <v>-3.857749498230556E-2</v>
      </c>
      <c r="F82" s="156">
        <f>[3]SA_DTS!$FS91</f>
        <v>2.591594209971082E-2</v>
      </c>
      <c r="G82" s="98">
        <f>[3]SA_DTS!$FS316</f>
        <v>-6.1665154860685023E-3</v>
      </c>
      <c r="H82" s="157">
        <f>[3]SA_DTS!$FS216</f>
        <v>2.1277422942787894E-2</v>
      </c>
      <c r="I82" s="157">
        <f>[3]SA_DTS!$FS241</f>
        <v>3.811164471289441E-2</v>
      </c>
      <c r="J82" s="158">
        <f>[3]SA_DTS!$FS266</f>
        <v>-8.6276723116199605E-2</v>
      </c>
      <c r="K82" s="159">
        <f>[3]SA_DTS!$FS141</f>
        <v>77.655847627500876</v>
      </c>
      <c r="L82" s="157">
        <f>[3]SA_DTS!$FS166</f>
        <v>3.8824185611830542E-2</v>
      </c>
      <c r="M82" s="157">
        <f>[3]SA_DTS!$FS191</f>
        <v>4.7194420022119488E-2</v>
      </c>
    </row>
    <row r="83" spans="2:13" s="26" customFormat="1" ht="12.75" customHeight="1" x14ac:dyDescent="0.25">
      <c r="B83" s="70"/>
      <c r="C83" s="168" t="s">
        <v>28</v>
      </c>
      <c r="D83" s="102">
        <f>[3]SA_DTS!$FS17</f>
        <v>12.585313910613401</v>
      </c>
      <c r="E83" s="117">
        <f>[3]SA_DTS!$FS67</f>
        <v>-5.5070348427704308E-2</v>
      </c>
      <c r="F83" s="163">
        <f>[3]SA_DTS!$FS92</f>
        <v>6.0323828487025555E-3</v>
      </c>
      <c r="G83" s="103">
        <f>[3]SA_DTS!$FS317</f>
        <v>8.8171868114472751E-3</v>
      </c>
      <c r="H83" s="164">
        <f>[3]SA_DTS!$FS217</f>
        <v>-3.4292006930531693E-2</v>
      </c>
      <c r="I83" s="164">
        <f>[3]SA_DTS!$FS242</f>
        <v>-2.175796247536077E-2</v>
      </c>
      <c r="J83" s="169">
        <f>[3]SA_DTS!$FS267</f>
        <v>4.6602357532280037E-2</v>
      </c>
      <c r="K83" s="165">
        <f>[3]SA_DTS!$FS142</f>
        <v>160.05355689475309</v>
      </c>
      <c r="L83" s="170">
        <f>[3]SA_DTS!$FS167</f>
        <v>-4.1519006560412075E-3</v>
      </c>
      <c r="M83" s="164">
        <f>[3]SA_DTS!$FS192</f>
        <v>-8.681900607876436E-5</v>
      </c>
    </row>
    <row r="84" spans="2:13" s="26" customFormat="1" ht="12.75" customHeight="1" x14ac:dyDescent="0.25">
      <c r="B84" s="70"/>
      <c r="C84" s="61" t="s">
        <v>29</v>
      </c>
      <c r="D84" s="62">
        <f>[3]SA_DTS!$FS18</f>
        <v>49.104696963876002</v>
      </c>
      <c r="E84" s="63">
        <f>[3]SA_DTS!$FS68</f>
        <v>-4.2572942296549177E-2</v>
      </c>
      <c r="F84" s="64">
        <f>[3]SA_DTS!$FS93</f>
        <v>-4.23688369682379E-2</v>
      </c>
      <c r="G84" s="65">
        <f>[3]SA_DTS!$FS318</f>
        <v>-9.9604494199828641E-3</v>
      </c>
      <c r="H84" s="88">
        <f>[3]SA_DTS!$FS218</f>
        <v>-4.3799392721129093E-2</v>
      </c>
      <c r="I84" s="88">
        <f>[3]SA_DTS!$FS243</f>
        <v>-4.5153403438178863E-2</v>
      </c>
      <c r="J84" s="151">
        <f>[3]SA_DTS!$FS268</f>
        <v>3.9732087897614399E-2</v>
      </c>
      <c r="K84" s="90">
        <f>[3]SA_DTS!$FS143</f>
        <v>601.55147095657173</v>
      </c>
      <c r="L84" s="88">
        <f>[3]SA_DTS!$FS168</f>
        <v>-2.2011129921532091E-2</v>
      </c>
      <c r="M84" s="88">
        <f>[3]SA_DTS!$FS193</f>
        <v>-2.1514368998363342E-2</v>
      </c>
    </row>
    <row r="85" spans="2:13" s="26" customFormat="1" ht="12.75" customHeight="1" x14ac:dyDescent="0.25">
      <c r="B85" s="70"/>
      <c r="C85" s="68" t="s">
        <v>30</v>
      </c>
      <c r="D85" s="62">
        <f>[3]SA_DTS!$FS19</f>
        <v>32.339260634864097</v>
      </c>
      <c r="E85" s="63">
        <f>[3]SA_DTS!$FS69</f>
        <v>-2.1492278384115715E-2</v>
      </c>
      <c r="F85" s="64">
        <f>[3]SA_DTS!$FS94</f>
        <v>-2.3363388280907116E-2</v>
      </c>
      <c r="G85" s="65">
        <f>[3]SA_DTS!$FS319</f>
        <v>-3.99556241834087E-3</v>
      </c>
      <c r="H85" s="88">
        <f>[3]SA_DTS!$FS219</f>
        <v>-3.6358015445774439E-2</v>
      </c>
      <c r="I85" s="88">
        <f>[3]SA_DTS!$FS244</f>
        <v>-3.9351463074669524E-2</v>
      </c>
      <c r="J85" s="151">
        <f>[3]SA_DTS!$FS269</f>
        <v>4.9973850128935293E-2</v>
      </c>
      <c r="K85" s="90">
        <f>[3]SA_DTS!$FS144</f>
        <v>386.97581282571173</v>
      </c>
      <c r="L85" s="88">
        <f>[3]SA_DTS!$FS169</f>
        <v>-1.6780942690307277E-2</v>
      </c>
      <c r="M85" s="88">
        <f>[3]SA_DTS!$FS194</f>
        <v>-1.690295325765323E-2</v>
      </c>
    </row>
    <row r="86" spans="2:13" s="26" customFormat="1" ht="12.75" customHeight="1" x14ac:dyDescent="0.25">
      <c r="B86" s="70"/>
      <c r="C86" s="68" t="s">
        <v>31</v>
      </c>
      <c r="D86" s="62">
        <f>[3]SA_DTS!$FS20</f>
        <v>16.765436329011902</v>
      </c>
      <c r="E86" s="63">
        <f>[3]SA_DTS!$FS70</f>
        <v>-8.077249384470131E-2</v>
      </c>
      <c r="F86" s="64">
        <f>[3]SA_DTS!$FS95</f>
        <v>-7.6388531295757955E-2</v>
      </c>
      <c r="G86" s="65">
        <f>[3]SA_DTS!$FS320</f>
        <v>-2.1057159661525215E-2</v>
      </c>
      <c r="H86" s="88">
        <f>[3]SA_DTS!$FS220</f>
        <v>-5.6846971843003136E-2</v>
      </c>
      <c r="I86" s="88">
        <f>[3]SA_DTS!$FS245</f>
        <v>-5.5538779706508556E-2</v>
      </c>
      <c r="J86" s="151">
        <f>[3]SA_DTS!$FS270</f>
        <v>2.2041057943795739E-2</v>
      </c>
      <c r="K86" s="90">
        <f>[3]SA_DTS!$FS145</f>
        <v>214.57565813086006</v>
      </c>
      <c r="L86" s="88">
        <f>[3]SA_DTS!$FS170</f>
        <v>-3.1304168650956421E-2</v>
      </c>
      <c r="M86" s="88">
        <f>[3]SA_DTS!$FS195</f>
        <v>-2.9697562984409398E-2</v>
      </c>
    </row>
    <row r="87" spans="2:13" s="26" customFormat="1" ht="12.75" customHeight="1" x14ac:dyDescent="0.25">
      <c r="B87" s="70"/>
      <c r="C87" s="171" t="s">
        <v>32</v>
      </c>
      <c r="D87" s="172">
        <f>[3]SA_DTS!$FS22</f>
        <v>84.348508351824492</v>
      </c>
      <c r="E87" s="173">
        <f>[3]SA_DTS!$FS72</f>
        <v>1.1754981198870418E-2</v>
      </c>
      <c r="F87" s="174">
        <f>[3]SA_DTS!$FS97</f>
        <v>6.1343999792086823E-2</v>
      </c>
      <c r="G87" s="60">
        <f>[3]SA_DTS!$FS322</f>
        <v>-1.5095488442097849E-2</v>
      </c>
      <c r="H87" s="175">
        <f>[3]SA_DTS!$FS222</f>
        <v>5.1218388953751415E-2</v>
      </c>
      <c r="I87" s="175">
        <f>[3]SA_DTS!$FS247</f>
        <v>6.2167372467125004E-2</v>
      </c>
      <c r="J87" s="148">
        <f>[3]SA_DTS!$FS272</f>
        <v>5.5840144820464621E-2</v>
      </c>
      <c r="K87" s="176">
        <f>[3]SA_DTS!$FS147</f>
        <v>1058.0367998208681</v>
      </c>
      <c r="L87" s="175">
        <f>[3]SA_DTS!$FS172</f>
        <v>7.7008026115721995E-2</v>
      </c>
      <c r="M87" s="175">
        <f>[3]SA_DTS!$FS197</f>
        <v>8.1627164878117497E-2</v>
      </c>
    </row>
    <row r="88" spans="2:13" s="26" customFormat="1" ht="12.75" customHeight="1" x14ac:dyDescent="0.25">
      <c r="B88" s="70"/>
      <c r="C88" s="78" t="s">
        <v>33</v>
      </c>
      <c r="D88" s="62">
        <f>[3]SA_DTS!$FS23</f>
        <v>64.910264705184602</v>
      </c>
      <c r="E88" s="63">
        <f>[3]SA_DTS!$FS73</f>
        <v>1.2204301790039063E-2</v>
      </c>
      <c r="F88" s="64">
        <f>[3]SA_DTS!$FS98</f>
        <v>6.2126119618107101E-2</v>
      </c>
      <c r="G88" s="65">
        <f>[3]SA_DTS!$FS323</f>
        <v>-4.4443723524102419E-3</v>
      </c>
      <c r="H88" s="88">
        <f>[3]SA_DTS!$FS223</f>
        <v>5.1748547654760557E-2</v>
      </c>
      <c r="I88" s="88">
        <f>[3]SA_DTS!$FS248</f>
        <v>6.1764469326794913E-2</v>
      </c>
      <c r="J88" s="151">
        <f>[3]SA_DTS!$FS273</f>
        <v>5.1090974415220591E-2</v>
      </c>
      <c r="K88" s="90">
        <f>[3]SA_DTS!$FS148</f>
        <v>818.20521707196713</v>
      </c>
      <c r="L88" s="88">
        <f>[3]SA_DTS!$FS173</f>
        <v>8.0364600438153744E-2</v>
      </c>
      <c r="M88" s="88">
        <f>[3]SA_DTS!$FS198</f>
        <v>8.4789221185662234E-2</v>
      </c>
    </row>
    <row r="89" spans="2:13" s="26" customFormat="1" ht="12.75" customHeight="1" x14ac:dyDescent="0.25">
      <c r="B89" s="70"/>
      <c r="C89" s="79" t="s">
        <v>34</v>
      </c>
      <c r="D89" s="62">
        <f>[3]SA_DTS!$FS24</f>
        <v>60.542807585176995</v>
      </c>
      <c r="E89" s="63">
        <f>[3]SA_DTS!$FS74</f>
        <v>9.6363254367271001E-3</v>
      </c>
      <c r="F89" s="64">
        <f>[3]SA_DTS!$FS99</f>
        <v>5.8605692264208864E-2</v>
      </c>
      <c r="G89" s="65">
        <f>[3]SA_DTS!$FS324</f>
        <v>1.5343832486962583E-3</v>
      </c>
      <c r="H89" s="88">
        <f>[3]SA_DTS!$FS224</f>
        <v>5.0799694836317855E-2</v>
      </c>
      <c r="I89" s="88">
        <f>[3]SA_DTS!$FS249</f>
        <v>6.1367005649024975E-2</v>
      </c>
      <c r="J89" s="151">
        <f>[3]SA_DTS!$FS274</f>
        <v>5.2939984919087468E-2</v>
      </c>
      <c r="K89" s="90">
        <f>[3]SA_DTS!$FS149</f>
        <v>760.41682124061674</v>
      </c>
      <c r="L89" s="88">
        <f>[3]SA_DTS!$FS174</f>
        <v>7.9498955695123996E-2</v>
      </c>
      <c r="M89" s="88">
        <f>[3]SA_DTS!$FS199</f>
        <v>8.4265755367118667E-2</v>
      </c>
    </row>
    <row r="90" spans="2:13" s="26" customFormat="1" ht="12.75" customHeight="1" x14ac:dyDescent="0.25">
      <c r="B90" s="70"/>
      <c r="C90" s="72" t="s">
        <v>35</v>
      </c>
      <c r="D90" s="80">
        <f>[3]SA_DTS!$FS25</f>
        <v>4.3674571200076047</v>
      </c>
      <c r="E90" s="63">
        <f>[3]SA_DTS!$FS75</f>
        <v>4.9197087456506194E-2</v>
      </c>
      <c r="F90" s="64">
        <f>[3]SA_DTS!$FS100</f>
        <v>0.11131886345137909</v>
      </c>
      <c r="G90" s="65">
        <f>[3]SA_DTS!$FS325</f>
        <v>-7.7727718713559768E-2</v>
      </c>
      <c r="H90" s="88">
        <f>[3]SA_DTS!$FS225</f>
        <v>6.416992333252014E-2</v>
      </c>
      <c r="I90" s="88">
        <f>[3]SA_DTS!$FS250</f>
        <v>6.6992471174649681E-2</v>
      </c>
      <c r="J90" s="151">
        <f>[3]SA_DTS!$FS275</f>
        <v>2.7160728120586564E-2</v>
      </c>
      <c r="K90" s="90">
        <f>[3]SA_DTS!$FS150</f>
        <v>57.788395831350535</v>
      </c>
      <c r="L90" s="88">
        <f>[3]SA_DTS!$FS175</f>
        <v>9.1886016227535006E-2</v>
      </c>
      <c r="M90" s="88">
        <f>[3]SA_DTS!$FS200</f>
        <v>9.1734046560927318E-2</v>
      </c>
    </row>
    <row r="91" spans="2:13" s="26" customFormat="1" ht="12.75" customHeight="1" x14ac:dyDescent="0.25">
      <c r="B91" s="70"/>
      <c r="C91" s="177" t="s">
        <v>36</v>
      </c>
      <c r="D91" s="102">
        <f>[3]SA_DTS!$FS26</f>
        <v>19.438243646639897</v>
      </c>
      <c r="E91" s="117">
        <f>[3]SA_DTS!$FS76</f>
        <v>1.0257447643572615E-2</v>
      </c>
      <c r="F91" s="163">
        <f>[3]SA_DTS!$FS101</f>
        <v>5.8701790069272564E-2</v>
      </c>
      <c r="G91" s="103">
        <f>[3]SA_DTS!$FS326</f>
        <v>-4.9558361006932228E-2</v>
      </c>
      <c r="H91" s="164">
        <f>[3]SA_DTS!$FS226</f>
        <v>4.9484422887364321E-2</v>
      </c>
      <c r="I91" s="164">
        <f>[3]SA_DTS!$FS251</f>
        <v>6.352384072458328E-2</v>
      </c>
      <c r="J91" s="89">
        <f>[3]SA_DTS!$FS276</f>
        <v>7.2114343713843176E-2</v>
      </c>
      <c r="K91" s="165">
        <f>[3]SA_DTS!$FS151</f>
        <v>239.8315827489011</v>
      </c>
      <c r="L91" s="164">
        <f>[3]SA_DTS!$FS176</f>
        <v>6.57121039416666E-2</v>
      </c>
      <c r="M91" s="164">
        <f>[3]SA_DTS!$FS201</f>
        <v>7.1004079638628426E-2</v>
      </c>
    </row>
    <row r="92" spans="2:13" s="26" customFormat="1" ht="12.75" customHeight="1" x14ac:dyDescent="0.25">
      <c r="B92" s="70"/>
      <c r="C92" s="53" t="s">
        <v>37</v>
      </c>
      <c r="D92" s="102">
        <f>[3]SA_DTS!$FS27</f>
        <v>188.77260877634535</v>
      </c>
      <c r="E92" s="117">
        <f>[3]SA_DTS!$FS77</f>
        <v>-6.0329738632748375E-3</v>
      </c>
      <c r="F92" s="163">
        <f>[3]SA_DTS!$FS102</f>
        <v>3.9648222003812794E-2</v>
      </c>
      <c r="G92" s="103">
        <f>[3]SA_DTS!$FS327</f>
        <v>-5.0563385778369385E-3</v>
      </c>
      <c r="H92" s="164">
        <f>[3]SA_DTS!$FS227</f>
        <v>2.709266790293885E-2</v>
      </c>
      <c r="I92" s="164">
        <f>[3]SA_DTS!$FS252</f>
        <v>3.6349288011831238E-2</v>
      </c>
      <c r="J92" s="89">
        <f>[3]SA_DTS!$FS277</f>
        <v>4.5834594380578242E-2</v>
      </c>
      <c r="K92" s="165">
        <f>[3]SA_DTS!$FS152</f>
        <v>2367.5811043973549</v>
      </c>
      <c r="L92" s="164">
        <f>[3]SA_DTS!$FS177</f>
        <v>5.5373464383882576E-2</v>
      </c>
      <c r="M92" s="164">
        <f>[3]SA_DTS!$FS202</f>
        <v>5.9315420008066555E-2</v>
      </c>
    </row>
    <row r="93" spans="2:13" s="26" customFormat="1" ht="12.75" hidden="1" customHeight="1" x14ac:dyDescent="0.25">
      <c r="B93" s="70"/>
      <c r="C93" s="168"/>
      <c r="D93" s="102"/>
      <c r="E93" s="117"/>
      <c r="F93" s="163"/>
      <c r="G93" s="103"/>
      <c r="H93" s="164"/>
      <c r="I93" s="164"/>
      <c r="J93" s="89"/>
      <c r="K93" s="165"/>
      <c r="L93" s="164"/>
      <c r="M93" s="164"/>
    </row>
    <row r="94" spans="2:13" s="26" customFormat="1" ht="12.75" hidden="1" customHeight="1" x14ac:dyDescent="0.25">
      <c r="B94" s="70"/>
      <c r="C94" s="168"/>
      <c r="D94" s="102"/>
      <c r="E94" s="117"/>
      <c r="F94" s="163"/>
      <c r="G94" s="103"/>
      <c r="H94" s="164"/>
      <c r="I94" s="164"/>
      <c r="J94" s="89"/>
      <c r="K94" s="165"/>
      <c r="L94" s="164"/>
      <c r="M94" s="164"/>
    </row>
    <row r="95" spans="2:13" s="26" customFormat="1" ht="12.75" hidden="1" customHeight="1" x14ac:dyDescent="0.25">
      <c r="B95" s="70"/>
      <c r="C95" s="168"/>
      <c r="D95" s="102"/>
      <c r="E95" s="117"/>
      <c r="F95" s="163"/>
      <c r="G95" s="103"/>
      <c r="H95" s="164"/>
      <c r="I95" s="164"/>
      <c r="J95" s="89"/>
      <c r="K95" s="165"/>
      <c r="L95" s="164"/>
      <c r="M95" s="164"/>
    </row>
    <row r="96" spans="2:13" s="26" customFormat="1" ht="12.75" customHeight="1" x14ac:dyDescent="0.2">
      <c r="C96" s="182"/>
      <c r="D96" s="143"/>
      <c r="E96" s="144"/>
      <c r="F96" s="183"/>
      <c r="G96" s="144"/>
      <c r="H96" s="184"/>
      <c r="I96" s="144"/>
      <c r="J96" s="145"/>
      <c r="K96" s="185"/>
      <c r="L96" s="183"/>
      <c r="M96" s="144"/>
    </row>
    <row r="97" spans="2:13" s="26" customFormat="1" ht="12.75" customHeight="1" x14ac:dyDescent="0.2">
      <c r="C97" s="78" t="s">
        <v>38</v>
      </c>
      <c r="D97" s="96">
        <f>[14]Mois!$EH$5/1000000</f>
        <v>28.973078640000001</v>
      </c>
      <c r="E97" s="156">
        <f>IF('[14]Evo mois'!$EH$5&gt;100%,"ns",'[14]Evo mois'!$EH$5)</f>
        <v>-1.8971365545224828E-2</v>
      </c>
      <c r="F97" s="186">
        <f>IF('[15]Evo Mois'!$EH$5&gt;100%,"ns",'[15]Evo Mois'!$EH$5)</f>
        <v>2.3050691687046987E-2</v>
      </c>
      <c r="G97" s="98">
        <f>IF('[15]Evo Mois-1'!$EH$5&gt;100%,"ns",'[15]Evo Mois-1'!$EH$5)</f>
        <v>-4.18712923041622E-2</v>
      </c>
      <c r="H97" s="156">
        <f>IF('[14]Evo PCAP'!$EH$5&gt;100%,"ns",'[14]Evo PCAP'!$EH$5)</f>
        <v>3.2978300968828256E-2</v>
      </c>
      <c r="I97" s="98">
        <f>IF('[15]Evo PCAP'!$EH$5&gt;100%,"ns",'[15]Evo PCAP'!$EH$5)</f>
        <v>7.297448319334876E-2</v>
      </c>
      <c r="J97" s="156">
        <f>IF('[15]Evo ACM'!$DV$5&gt;100%,"ns",'[15]Evo ACM'!$DV$5)</f>
        <v>4.7854679215947993E-2</v>
      </c>
      <c r="K97" s="96">
        <f>'[14]Cumul ACM'!$EH$5/1000000</f>
        <v>373.23582849000002</v>
      </c>
      <c r="L97" s="156">
        <f>IF('[14]Evo ACM'!$EH$5&gt;100%,"ns",'[14]Evo ACM'!$EH$5)</f>
        <v>5.6895269164656037E-2</v>
      </c>
      <c r="M97" s="98">
        <f>IF('[15]Evo ACM'!$EH$5&gt;100%,"ns",'[15]Evo ACM'!$EH$5)</f>
        <v>6.4806229933671577E-2</v>
      </c>
    </row>
    <row r="98" spans="2:13" s="26" customFormat="1" ht="12.75" customHeight="1" x14ac:dyDescent="0.2">
      <c r="C98" s="100" t="s">
        <v>39</v>
      </c>
      <c r="D98" s="62">
        <f>[14]Mois!$EH$6/1000000</f>
        <v>23.611395050000002</v>
      </c>
      <c r="E98" s="64">
        <f>IF('[14]Evo mois'!$EH$6&gt;100%,"ns",'[14]Evo mois'!$EH$6)</f>
        <v>-1.5424962805820175E-2</v>
      </c>
      <c r="F98" s="97">
        <f>IF('[15]Evo Mois'!$EH$6&gt;100%,"ns",'[15]Evo Mois'!$EH$6)</f>
        <v>2.2646298995886216E-2</v>
      </c>
      <c r="G98" s="65">
        <f>IF('[15]Evo Mois-1'!$EH$6&gt;100%,"ns",'[15]Evo Mois-1'!$EH$6)</f>
        <v>-4.2509074027087368E-2</v>
      </c>
      <c r="H98" s="64">
        <f>IF('[14]Evo PCAP'!$EH$6&gt;100%,"ns",'[14]Evo PCAP'!$EH$6)</f>
        <v>4.1825523911431794E-2</v>
      </c>
      <c r="I98" s="65">
        <f>IF('[15]Evo PCAP'!$EH$6&gt;100%,"ns",'[15]Evo PCAP'!$EH$6)</f>
        <v>8.3983223623120384E-2</v>
      </c>
      <c r="J98" s="64">
        <f>IF('[15]Evo ACM'!$DV$6&gt;100%,"ns",'[15]Evo ACM'!$DV$6)</f>
        <v>4.4837801111119235E-2</v>
      </c>
      <c r="K98" s="62">
        <f>'[14]Cumul ACM'!$EH$6/1000000</f>
        <v>301.62022000000002</v>
      </c>
      <c r="L98" s="64">
        <f>IF('[14]Evo ACM'!$EH$6&gt;100%,"ns",'[14]Evo ACM'!$EH$6)</f>
        <v>6.3205331912406404E-2</v>
      </c>
      <c r="M98" s="65">
        <f>IF('[15]Evo ACM'!$EH$6&gt;100%,"ns",'[15]Evo ACM'!$EH$6)</f>
        <v>7.2228091798417493E-2</v>
      </c>
    </row>
    <row r="99" spans="2:13" s="26" customFormat="1" ht="12.75" customHeight="1" x14ac:dyDescent="0.2">
      <c r="C99" s="100" t="s">
        <v>40</v>
      </c>
      <c r="D99" s="62">
        <f>[14]Mois!$EH$7/1000000</f>
        <v>3.1083646699999998</v>
      </c>
      <c r="E99" s="64">
        <f>IF('[14]Evo mois'!$EH$7&gt;100%,"ns",'[14]Evo mois'!$EH$7)</f>
        <v>-7.9074797403188901E-2</v>
      </c>
      <c r="F99" s="97">
        <f>IF('[15]Evo Mois'!$EH$7&gt;100%,"ns",'[15]Evo Mois'!$EH$7)</f>
        <v>-2.4712566243709211E-2</v>
      </c>
      <c r="G99" s="65">
        <f>IF('[15]Evo Mois-1'!$EH$7&gt;100%,"ns",'[15]Evo Mois-1'!$EH$7)</f>
        <v>-6.5291021294389018E-2</v>
      </c>
      <c r="H99" s="64">
        <f>IF('[14]Evo PCAP'!$EH$7&gt;100%,"ns",'[14]Evo PCAP'!$EH$7)</f>
        <v>1.2051560942820672E-2</v>
      </c>
      <c r="I99" s="65">
        <f>IF('[15]Evo PCAP'!$EH$7&gt;100%,"ns",'[15]Evo PCAP'!$EH$7)</f>
        <v>3.2811345225848942E-2</v>
      </c>
      <c r="J99" s="64">
        <f>IF('[15]Evo ACM'!$DV$7&gt;100%,"ns",'[15]Evo ACM'!$DV$7)</f>
        <v>7.9430978806380503E-2</v>
      </c>
      <c r="K99" s="62">
        <f>'[14]Cumul ACM'!$EH$7/1000000</f>
        <v>41.404945229999996</v>
      </c>
      <c r="L99" s="64">
        <f>IF('[14]Evo ACM'!$EH$7&gt;100%,"ns",'[14]Evo ACM'!$EH$7)</f>
        <v>2.068425529933049E-2</v>
      </c>
      <c r="M99" s="65">
        <f>IF('[15]Evo ACM'!$EH$7&gt;100%,"ns",'[15]Evo ACM'!$EH$7)</f>
        <v>2.1645364418406698E-2</v>
      </c>
    </row>
    <row r="100" spans="2:13" s="26" customFormat="1" x14ac:dyDescent="0.2">
      <c r="C100" s="190" t="s">
        <v>41</v>
      </c>
      <c r="D100" s="62">
        <f>[14]Mois!$EH$8/1000000</f>
        <v>2.2533189199999999</v>
      </c>
      <c r="E100" s="64">
        <f>IF('[14]Evo mois'!$EH$8&gt;100%,"ns",'[14]Evo mois'!$EH$8)</f>
        <v>3.5152858263979292E-2</v>
      </c>
      <c r="F100" s="97">
        <f>IF('[15]Evo Mois'!$EH$8&gt;100%,"ns",'[15]Evo Mois'!$EH$8)</f>
        <v>0.10006524333246047</v>
      </c>
      <c r="G100" s="65">
        <f>IF('[15]Evo Mois-1'!$EH$8&gt;100%,"ns",'[15]Evo Mois-1'!$EH$8)</f>
        <v>-1.3882593312960489E-3</v>
      </c>
      <c r="H100" s="64">
        <f>IF('[14]Evo PCAP'!$EH$8&gt;100%,"ns",'[14]Evo PCAP'!$EH$8)</f>
        <v>-2.3698433200677105E-2</v>
      </c>
      <c r="I100" s="103">
        <f>IF('[15]Evo PCAP'!$EH$8&gt;100%,"ns",'[15]Evo PCAP'!$EH$8)</f>
        <v>2.0404431148437041E-2</v>
      </c>
      <c r="J100" s="64">
        <f>IF('[15]Evo ACM'!$DV$8&gt;100%,"ns",'[15]Evo ACM'!$DV$8)</f>
        <v>3.4589808914511577E-2</v>
      </c>
      <c r="K100" s="62">
        <f>'[14]Cumul ACM'!$EH$8/1000000</f>
        <v>30.210663259999997</v>
      </c>
      <c r="L100" s="104">
        <f>IF('[14]Evo ACM'!$EH$8&gt;100%,"ns",'[14]Evo ACM'!$EH$8)</f>
        <v>4.5777680280313815E-2</v>
      </c>
      <c r="M100" s="103">
        <f>IF('[15]Evo ACM'!$EH$8&gt;100%,"ns",'[15]Evo ACM'!$EH$8)</f>
        <v>5.2563127928013875E-2</v>
      </c>
    </row>
    <row r="101" spans="2:13" s="26" customFormat="1" ht="13.8" x14ac:dyDescent="0.25">
      <c r="B101" s="70"/>
      <c r="C101" s="187"/>
      <c r="D101" s="191"/>
      <c r="E101" s="191"/>
      <c r="F101" s="191"/>
      <c r="G101" s="191"/>
      <c r="H101" s="192"/>
      <c r="I101" s="191"/>
      <c r="J101" s="191"/>
      <c r="K101" s="191"/>
      <c r="L101" s="193"/>
      <c r="M101" s="119" t="s">
        <v>44</v>
      </c>
    </row>
    <row r="102" spans="2:13" s="23" customFormat="1" x14ac:dyDescent="0.2">
      <c r="C102" s="194" t="s">
        <v>45</v>
      </c>
    </row>
    <row r="103" spans="2:13" s="23" customFormat="1" ht="48.75" customHeight="1" x14ac:dyDescent="0.2">
      <c r="C103" s="195" t="s">
        <v>46</v>
      </c>
      <c r="D103" s="195"/>
      <c r="E103" s="195"/>
      <c r="F103" s="195"/>
      <c r="G103" s="195"/>
    </row>
    <row r="104" spans="2:13" s="23" customFormat="1" ht="48.75" customHeight="1" x14ac:dyDescent="0.2">
      <c r="C104" s="195"/>
      <c r="D104" s="195"/>
      <c r="E104" s="195"/>
      <c r="F104" s="195"/>
      <c r="G104" s="195"/>
    </row>
  </sheetData>
  <mergeCells count="32">
    <mergeCell ref="C103:G103"/>
    <mergeCell ref="C104:G104"/>
    <mergeCell ref="C70:C72"/>
    <mergeCell ref="D70:G70"/>
    <mergeCell ref="H70:I70"/>
    <mergeCell ref="J70:M70"/>
    <mergeCell ref="D71:D72"/>
    <mergeCell ref="E71:F71"/>
    <mergeCell ref="H71:I71"/>
    <mergeCell ref="J71:J72"/>
    <mergeCell ref="K71:K72"/>
    <mergeCell ref="L71:M71"/>
    <mergeCell ref="C37:C39"/>
    <mergeCell ref="D37:G37"/>
    <mergeCell ref="H37:I37"/>
    <mergeCell ref="J37:M37"/>
    <mergeCell ref="D38:D39"/>
    <mergeCell ref="E38:F38"/>
    <mergeCell ref="H38:I38"/>
    <mergeCell ref="J38:J39"/>
    <mergeCell ref="K38:K39"/>
    <mergeCell ref="L38:M38"/>
    <mergeCell ref="C4:C6"/>
    <mergeCell ref="D4:G4"/>
    <mergeCell ref="H4:I4"/>
    <mergeCell ref="J4:M4"/>
    <mergeCell ref="D5:D6"/>
    <mergeCell ref="E5:F5"/>
    <mergeCell ref="H5:I5"/>
    <mergeCell ref="J5:J6"/>
    <mergeCell ref="K5:K6"/>
    <mergeCell ref="L5:M5"/>
  </mergeCells>
  <pageMargins left="0" right="0" top="0" bottom="0" header="0" footer="0"/>
  <pageSetup paperSize="9" scale="80" fitToWidth="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B028D-C3D5-4365-8C95-BE0BED472FD0}">
  <sheetPr>
    <tabColor rgb="FF0000FF"/>
    <pageSetUpPr fitToPage="1"/>
  </sheetPr>
  <dimension ref="A1:AO53"/>
  <sheetViews>
    <sheetView showGridLines="0" zoomScale="70" zoomScaleNormal="70" workbookViewId="0">
      <pane xSplit="4" ySplit="3" topLeftCell="E16" activePane="bottomRight" state="frozen"/>
      <selection activeCell="O10" sqref="O10"/>
      <selection pane="topRight" activeCell="O10" sqref="O10"/>
      <selection pane="bottomLeft" activeCell="O10" sqref="O10"/>
      <selection pane="bottomRight" activeCell="O10" sqref="O10"/>
    </sheetView>
  </sheetViews>
  <sheetFormatPr baseColWidth="10" defaultColWidth="11.44140625" defaultRowHeight="13.8" x14ac:dyDescent="0.25"/>
  <cols>
    <col min="1" max="1" width="3.33203125" style="198" customWidth="1"/>
    <col min="2" max="2" width="25.88671875" style="198" customWidth="1"/>
    <col min="3" max="3" width="23.88671875" style="198" customWidth="1"/>
    <col min="4" max="4" width="11.6640625" style="198" customWidth="1"/>
    <col min="5" max="5" width="11.44140625" style="198" customWidth="1"/>
    <col min="6" max="6" width="11.44140625" style="198"/>
    <col min="7" max="15" width="11.44140625" style="198" customWidth="1"/>
    <col min="16" max="21" width="12.33203125" style="198" customWidth="1"/>
    <col min="22" max="22" width="11.88671875" style="198" customWidth="1"/>
    <col min="23" max="23" width="16.109375" style="198" customWidth="1"/>
    <col min="24" max="24" width="12.33203125" style="198" customWidth="1"/>
    <col min="25" max="29" width="11.44140625" style="198"/>
    <col min="30" max="30" width="8.109375" style="198" bestFit="1" customWidth="1"/>
    <col min="31" max="31" width="14.88671875" style="198" customWidth="1"/>
    <col min="32" max="16384" width="11.44140625" style="198"/>
  </cols>
  <sheetData>
    <row r="1" spans="1:26" ht="26.25" customHeight="1" x14ac:dyDescent="0.25">
      <c r="A1" s="196" t="s">
        <v>50</v>
      </c>
      <c r="B1" s="197"/>
      <c r="C1" s="197"/>
      <c r="D1" s="197"/>
      <c r="E1" s="197"/>
      <c r="F1" s="197"/>
      <c r="G1" s="197"/>
      <c r="H1" s="197"/>
      <c r="I1" s="197"/>
      <c r="J1" s="197"/>
      <c r="K1" s="197"/>
      <c r="L1" s="197"/>
      <c r="M1" s="197"/>
      <c r="N1" s="197"/>
      <c r="O1" s="197"/>
      <c r="P1" s="197"/>
      <c r="Q1" s="197"/>
      <c r="R1" s="197"/>
      <c r="S1" s="197"/>
      <c r="T1" s="197"/>
      <c r="U1" s="197"/>
      <c r="V1" s="197"/>
      <c r="W1" s="197"/>
      <c r="X1" s="197"/>
    </row>
    <row r="2" spans="1:26" ht="24.75" customHeight="1" x14ac:dyDescent="0.25">
      <c r="W2" s="199" t="s">
        <v>51</v>
      </c>
      <c r="Z2" s="198" t="s">
        <v>52</v>
      </c>
    </row>
    <row r="3" spans="1:26" x14ac:dyDescent="0.25">
      <c r="D3" s="200">
        <v>45658</v>
      </c>
      <c r="E3" s="200">
        <v>45689</v>
      </c>
      <c r="F3" s="200">
        <v>45717</v>
      </c>
      <c r="G3" s="200">
        <v>45748</v>
      </c>
      <c r="H3" s="200">
        <v>45778</v>
      </c>
      <c r="I3" s="200">
        <v>45809</v>
      </c>
      <c r="J3" s="200">
        <v>45839</v>
      </c>
      <c r="K3" s="200">
        <v>45870</v>
      </c>
      <c r="L3" s="200">
        <v>45901</v>
      </c>
      <c r="M3" s="200">
        <v>45931</v>
      </c>
      <c r="N3" s="200">
        <v>45962</v>
      </c>
      <c r="O3" s="200">
        <v>45992</v>
      </c>
      <c r="P3" s="200" t="s">
        <v>53</v>
      </c>
      <c r="Q3" s="200">
        <f>EOMONTH(O3,0)+1</f>
        <v>46023</v>
      </c>
      <c r="R3" s="200">
        <f>EOMONTH(Q3,0)+1</f>
        <v>46054</v>
      </c>
      <c r="S3" s="200">
        <f>EOMONTH(R3,0)+1</f>
        <v>46082</v>
      </c>
      <c r="T3" s="200">
        <f>EOMONTH(S3,0)+1</f>
        <v>46113</v>
      </c>
      <c r="W3" s="201"/>
    </row>
    <row r="4" spans="1:26" x14ac:dyDescent="0.25">
      <c r="B4" s="202" t="s">
        <v>6</v>
      </c>
      <c r="C4" s="203"/>
      <c r="D4" s="204">
        <v>-2.3357522017319887E-5</v>
      </c>
      <c r="E4" s="204">
        <v>2.3846455625697871E-5</v>
      </c>
      <c r="F4" s="204">
        <v>1.5732272018453841E-5</v>
      </c>
      <c r="G4" s="204">
        <v>2.699115508808525E-5</v>
      </c>
      <c r="H4" s="204">
        <v>-1.1484532720285046E-4</v>
      </c>
      <c r="I4" s="204">
        <v>1.6398587258104058E-5</v>
      </c>
      <c r="J4" s="204">
        <v>2.4786710845159377E-5</v>
      </c>
      <c r="K4" s="204">
        <v>1.4340893288777856E-4</v>
      </c>
      <c r="L4" s="204">
        <v>1.7529969157603631E-4</v>
      </c>
      <c r="M4" s="204">
        <v>4.0412634384479063E-5</v>
      </c>
      <c r="N4" s="204">
        <v>2.1359928525011007E-4</v>
      </c>
      <c r="O4" s="204">
        <v>3.4960284752671988E-4</v>
      </c>
      <c r="P4" s="204">
        <v>7.3154744592018872E-5</v>
      </c>
      <c r="Q4" s="204">
        <v>6.5082849907804885E-4</v>
      </c>
      <c r="R4" s="204">
        <v>1.0320126238361205E-4</v>
      </c>
      <c r="S4" s="204">
        <v>-6.9148114736838906E-4</v>
      </c>
      <c r="T4" s="204">
        <v>-2.0485545311443865E-3</v>
      </c>
      <c r="W4" s="205">
        <v>-0.93512708223352092</v>
      </c>
    </row>
    <row r="5" spans="1:26" x14ac:dyDescent="0.25">
      <c r="B5" s="206" t="s">
        <v>54</v>
      </c>
      <c r="C5" s="207"/>
      <c r="D5" s="208">
        <v>-7.7126724877918384E-5</v>
      </c>
      <c r="E5" s="208">
        <v>3.2078899202314659E-5</v>
      </c>
      <c r="F5" s="208">
        <v>-3.8900971866651091E-5</v>
      </c>
      <c r="G5" s="208">
        <v>-1.3555056119041176E-4</v>
      </c>
      <c r="H5" s="208">
        <v>-1.7762854316361043E-4</v>
      </c>
      <c r="I5" s="208">
        <v>3.9954606925185487E-6</v>
      </c>
      <c r="J5" s="208">
        <v>-1.2213717062281582E-5</v>
      </c>
      <c r="K5" s="208">
        <v>1.5076259983048956E-4</v>
      </c>
      <c r="L5" s="208">
        <v>1.5922840329385402E-4</v>
      </c>
      <c r="M5" s="208">
        <v>-4.7129558008340844E-5</v>
      </c>
      <c r="N5" s="208">
        <v>2.1734565780984205E-4</v>
      </c>
      <c r="O5" s="208">
        <v>4.8281374930603249E-4</v>
      </c>
      <c r="P5" s="208">
        <v>4.0702097023226358E-5</v>
      </c>
      <c r="Q5" s="208">
        <v>-1.0687648741380951E-4</v>
      </c>
      <c r="R5" s="208">
        <v>-9.8530995538692601E-5</v>
      </c>
      <c r="S5" s="208">
        <v>-1.6756674175641972E-3</v>
      </c>
      <c r="T5" s="208">
        <v>-3.3970690999239883E-3</v>
      </c>
      <c r="W5" s="209">
        <v>-0.94287005167825555</v>
      </c>
    </row>
    <row r="6" spans="1:26" x14ac:dyDescent="0.25">
      <c r="B6" s="210" t="s">
        <v>55</v>
      </c>
      <c r="C6" s="211"/>
      <c r="D6" s="212">
        <v>-6.1761226184620099E-5</v>
      </c>
      <c r="E6" s="212">
        <v>8.3983106602403268E-6</v>
      </c>
      <c r="F6" s="212">
        <v>1.0027230017417565E-6</v>
      </c>
      <c r="G6" s="212">
        <v>-5.8688598560840965E-5</v>
      </c>
      <c r="H6" s="212">
        <v>-3.5619784924501019E-5</v>
      </c>
      <c r="I6" s="212">
        <v>-1.3503419264648819E-5</v>
      </c>
      <c r="J6" s="212">
        <v>-9.655525648954999E-5</v>
      </c>
      <c r="K6" s="212">
        <v>-1.1886230684154953E-4</v>
      </c>
      <c r="L6" s="212">
        <v>1.5747688455802766E-4</v>
      </c>
      <c r="M6" s="212">
        <v>-6.5422867869147083E-5</v>
      </c>
      <c r="N6" s="212">
        <v>2.7797219902736536E-4</v>
      </c>
      <c r="O6" s="212">
        <v>4.6909867407607386E-4</v>
      </c>
      <c r="P6" s="212">
        <v>4.0309473449129385E-5</v>
      </c>
      <c r="Q6" s="212">
        <v>-7.1308125415792123E-4</v>
      </c>
      <c r="R6" s="212">
        <v>-8.9305347631662979E-4</v>
      </c>
      <c r="S6" s="212">
        <v>-3.386071176906702E-3</v>
      </c>
      <c r="T6" s="212">
        <v>-6.5265752059195936E-3</v>
      </c>
      <c r="W6" s="213">
        <v>-0.6017919156123952</v>
      </c>
    </row>
    <row r="7" spans="1:26" x14ac:dyDescent="0.25">
      <c r="B7" s="210" t="s">
        <v>56</v>
      </c>
      <c r="C7" s="211"/>
      <c r="D7" s="212">
        <v>-3.2566025557234646E-5</v>
      </c>
      <c r="E7" s="212">
        <v>-2.9939270577927779E-5</v>
      </c>
      <c r="F7" s="212">
        <v>-8.0495041494543784E-6</v>
      </c>
      <c r="G7" s="212">
        <v>-7.277162899110845E-5</v>
      </c>
      <c r="H7" s="212">
        <v>-7.3645707350578071E-5</v>
      </c>
      <c r="I7" s="212">
        <v>-5.086565688372513E-5</v>
      </c>
      <c r="J7" s="212">
        <v>-5.4487937861669167E-6</v>
      </c>
      <c r="K7" s="212">
        <v>-6.4281805340460352E-5</v>
      </c>
      <c r="L7" s="212">
        <v>-3.1816251349625624E-5</v>
      </c>
      <c r="M7" s="212">
        <v>-9.186313507181243E-5</v>
      </c>
      <c r="N7" s="212">
        <v>-6.4360464900437009E-5</v>
      </c>
      <c r="O7" s="212">
        <v>-2.9455917088472283E-5</v>
      </c>
      <c r="P7" s="212">
        <v>-4.5469228618033597E-5</v>
      </c>
      <c r="Q7" s="212">
        <v>-2.2208166708603816E-4</v>
      </c>
      <c r="R7" s="212">
        <v>-6.5459017022795329E-4</v>
      </c>
      <c r="S7" s="212">
        <v>-1.402008107649233E-3</v>
      </c>
      <c r="T7" s="212">
        <v>-2.5027966940492918E-3</v>
      </c>
      <c r="W7" s="213">
        <v>-5.6106856309902753E-2</v>
      </c>
    </row>
    <row r="8" spans="1:26" x14ac:dyDescent="0.25">
      <c r="B8" s="210" t="s">
        <v>57</v>
      </c>
      <c r="C8" s="211"/>
      <c r="D8" s="212">
        <v>-1.0198785649562225E-4</v>
      </c>
      <c r="E8" s="212">
        <v>1.6504314777066043E-6</v>
      </c>
      <c r="F8" s="212">
        <v>-8.8722515617645215E-6</v>
      </c>
      <c r="G8" s="212">
        <v>-6.0252569395125022E-5</v>
      </c>
      <c r="H8" s="212">
        <v>2.5327619781467803E-6</v>
      </c>
      <c r="I8" s="212">
        <v>9.5346583062205781E-6</v>
      </c>
      <c r="J8" s="212">
        <v>-1.0109086605625262E-4</v>
      </c>
      <c r="K8" s="212">
        <v>-1.3137496201010013E-4</v>
      </c>
      <c r="L8" s="212">
        <v>2.9644247971583049E-4</v>
      </c>
      <c r="M8" s="212">
        <v>-3.6471436106522148E-5</v>
      </c>
      <c r="N8" s="212">
        <v>4.9380000381993305E-4</v>
      </c>
      <c r="O8" s="212">
        <v>8.528260264939469E-4</v>
      </c>
      <c r="P8" s="212">
        <v>1.0096925739278007E-4</v>
      </c>
      <c r="Q8" s="212">
        <v>-1.0654119035345966E-3</v>
      </c>
      <c r="R8" s="212">
        <v>-1.0725286626994679E-3</v>
      </c>
      <c r="S8" s="212">
        <v>-4.9435836149348544E-3</v>
      </c>
      <c r="T8" s="212">
        <v>-9.4313493038542529E-3</v>
      </c>
      <c r="W8" s="213">
        <v>-0.5168677396828727</v>
      </c>
    </row>
    <row r="9" spans="1:26" x14ac:dyDescent="0.25">
      <c r="B9" s="210" t="s">
        <v>58</v>
      </c>
      <c r="C9" s="211"/>
      <c r="D9" s="212">
        <v>5.5452094431140964E-5</v>
      </c>
      <c r="E9" s="212">
        <v>1.0266905759848122E-4</v>
      </c>
      <c r="F9" s="212">
        <v>6.2712027295575012E-5</v>
      </c>
      <c r="G9" s="212">
        <v>-2.6828807806578148E-5</v>
      </c>
      <c r="H9" s="212">
        <v>-1.1802588681386617E-4</v>
      </c>
      <c r="I9" s="212">
        <v>-3.4758764032249978E-5</v>
      </c>
      <c r="J9" s="212">
        <v>-2.3183809658344767E-4</v>
      </c>
      <c r="K9" s="212">
        <v>-1.2928059637107303E-4</v>
      </c>
      <c r="L9" s="212">
        <v>-7.6661593081173152E-5</v>
      </c>
      <c r="M9" s="212">
        <v>-1.5462206315419724E-4</v>
      </c>
      <c r="N9" s="212">
        <v>5.7169261470368937E-5</v>
      </c>
      <c r="O9" s="212">
        <v>-4.5150890688128165E-5</v>
      </c>
      <c r="P9" s="212">
        <v>-4.2579748852245025E-5</v>
      </c>
      <c r="Q9" s="212">
        <v>-2.0691374366454962E-4</v>
      </c>
      <c r="R9" s="212">
        <v>-6.4979335939019389E-4</v>
      </c>
      <c r="S9" s="212">
        <v>-7.0435170916161027E-4</v>
      </c>
      <c r="T9" s="212">
        <v>-1.8980245984442368E-3</v>
      </c>
      <c r="W9" s="213">
        <v>-2.6156472120291596E-2</v>
      </c>
    </row>
    <row r="10" spans="1:26" x14ac:dyDescent="0.25">
      <c r="B10" s="214" t="s">
        <v>59</v>
      </c>
      <c r="C10" s="215"/>
      <c r="D10" s="212">
        <v>3.6605447751858478E-5</v>
      </c>
      <c r="E10" s="212">
        <v>-1.7666679007599662E-5</v>
      </c>
      <c r="F10" s="212">
        <v>-7.1653913745084452E-5</v>
      </c>
      <c r="G10" s="212">
        <v>-1.4199277901627561E-4</v>
      </c>
      <c r="H10" s="212">
        <v>-1.5905420176742791E-4</v>
      </c>
      <c r="I10" s="212">
        <v>-2.3306944046941336E-4</v>
      </c>
      <c r="J10" s="212">
        <v>1.4593679693075678E-4</v>
      </c>
      <c r="K10" s="212">
        <v>3.4217067758279818E-4</v>
      </c>
      <c r="L10" s="212">
        <v>2.5253355601217997E-4</v>
      </c>
      <c r="M10" s="212">
        <v>1.8069132144615807E-4</v>
      </c>
      <c r="N10" s="212">
        <v>1.3839903105106188E-5</v>
      </c>
      <c r="O10" s="212">
        <v>-1.0655135781445502E-4</v>
      </c>
      <c r="P10" s="212">
        <v>1.8412676294321528E-5</v>
      </c>
      <c r="Q10" s="212">
        <v>-3.336036379277818E-4</v>
      </c>
      <c r="R10" s="212">
        <v>-3.6958581982815542E-4</v>
      </c>
      <c r="S10" s="212">
        <v>-8.5334760100319595E-4</v>
      </c>
      <c r="T10" s="212">
        <v>-1.9533058873616449E-3</v>
      </c>
      <c r="W10" s="213">
        <v>-0.1554134982618649</v>
      </c>
    </row>
    <row r="11" spans="1:26" x14ac:dyDescent="0.25">
      <c r="B11" s="210" t="s">
        <v>60</v>
      </c>
      <c r="C11" s="211"/>
      <c r="D11" s="212">
        <v>2.5713407224792206E-4</v>
      </c>
      <c r="E11" s="212">
        <v>4.2411070861003708E-4</v>
      </c>
      <c r="F11" s="212">
        <v>3.0316350252501678E-4</v>
      </c>
      <c r="G11" s="212">
        <v>2.4349298924475349E-5</v>
      </c>
      <c r="H11" s="212">
        <v>1.4168863366803564E-5</v>
      </c>
      <c r="I11" s="212">
        <v>-8.9542602760395162E-5</v>
      </c>
      <c r="J11" s="212">
        <v>1.2295204770973456E-4</v>
      </c>
      <c r="K11" s="212">
        <v>2.6285674684412008E-4</v>
      </c>
      <c r="L11" s="212">
        <v>2.257219542480815E-4</v>
      </c>
      <c r="M11" s="212">
        <v>2.7531178788575694E-4</v>
      </c>
      <c r="N11" s="212">
        <v>4.0238726102925781E-5</v>
      </c>
      <c r="O11" s="212">
        <v>9.9161283008131207E-5</v>
      </c>
      <c r="P11" s="212">
        <v>1.6379442002678601E-4</v>
      </c>
      <c r="Q11" s="212">
        <v>6.0603302503325907E-4</v>
      </c>
      <c r="R11" s="212">
        <v>-1.3449246569641193E-4</v>
      </c>
      <c r="S11" s="212">
        <v>-1.4173462860875841E-3</v>
      </c>
      <c r="T11" s="212">
        <v>-3.0351573503814011E-3</v>
      </c>
      <c r="W11" s="213">
        <v>-6.3020990191201776E-2</v>
      </c>
    </row>
    <row r="12" spans="1:26" x14ac:dyDescent="0.25">
      <c r="B12" s="210" t="s">
        <v>61</v>
      </c>
      <c r="C12" s="211"/>
      <c r="D12" s="212">
        <v>-4.2399515972957325E-5</v>
      </c>
      <c r="E12" s="212">
        <v>-1.7039379070360461E-4</v>
      </c>
      <c r="F12" s="212">
        <v>-2.1013223831034544E-4</v>
      </c>
      <c r="G12" s="212">
        <v>-2.1121455756023533E-4</v>
      </c>
      <c r="H12" s="212">
        <v>-2.3078995586878204E-4</v>
      </c>
      <c r="I12" s="212">
        <v>-2.9584089110601397E-4</v>
      </c>
      <c r="J12" s="212">
        <v>1.63852077075477E-4</v>
      </c>
      <c r="K12" s="212">
        <v>3.7107738296016102E-4</v>
      </c>
      <c r="L12" s="212">
        <v>2.7758291258672685E-4</v>
      </c>
      <c r="M12" s="212">
        <v>1.7312143418490855E-4</v>
      </c>
      <c r="N12" s="212">
        <v>2.2263881213069325E-5</v>
      </c>
      <c r="O12" s="212">
        <v>-1.6086992728692184E-4</v>
      </c>
      <c r="P12" s="212">
        <v>-2.5873399710718559E-5</v>
      </c>
      <c r="Q12" s="212">
        <v>-6.5481888894025619E-4</v>
      </c>
      <c r="R12" s="212">
        <v>-4.5069302048938997E-4</v>
      </c>
      <c r="S12" s="212">
        <v>-5.1895773988341887E-4</v>
      </c>
      <c r="T12" s="212">
        <v>-1.5202220270850164E-3</v>
      </c>
      <c r="W12" s="213">
        <v>-8.3056503411903293E-2</v>
      </c>
    </row>
    <row r="13" spans="1:26" x14ac:dyDescent="0.25">
      <c r="B13" s="214" t="s">
        <v>62</v>
      </c>
      <c r="C13" s="215"/>
      <c r="D13" s="212">
        <v>-3.6981323046303416E-5</v>
      </c>
      <c r="E13" s="212">
        <v>-4.8927550550303955E-5</v>
      </c>
      <c r="F13" s="212">
        <v>4.4251781095905329E-5</v>
      </c>
      <c r="G13" s="212">
        <v>2.0839091312119251E-5</v>
      </c>
      <c r="H13" s="212">
        <v>-9.855807837766406E-5</v>
      </c>
      <c r="I13" s="212">
        <v>1.6458118305884284E-4</v>
      </c>
      <c r="J13" s="212">
        <v>-3.1036954086904878E-5</v>
      </c>
      <c r="K13" s="212">
        <v>-7.27094897283731E-5</v>
      </c>
      <c r="L13" s="212">
        <v>1.3014095669561243E-5</v>
      </c>
      <c r="M13" s="212">
        <v>1.1314252375060896E-4</v>
      </c>
      <c r="N13" s="212">
        <v>7.2772618555116964E-4</v>
      </c>
      <c r="O13" s="212">
        <v>8.6632428941793016E-3</v>
      </c>
      <c r="P13" s="212">
        <v>8.0197101355294897E-4</v>
      </c>
      <c r="Q13" s="212">
        <v>1.0349045656755651E-2</v>
      </c>
      <c r="R13" s="212">
        <v>7.6131137656150205E-3</v>
      </c>
      <c r="S13" s="212">
        <v>7.3017214949060438E-3</v>
      </c>
      <c r="T13" s="212">
        <v>9.3373130142033745E-3</v>
      </c>
      <c r="W13" s="213">
        <v>0.10569493602645075</v>
      </c>
    </row>
    <row r="14" spans="1:26" x14ac:dyDescent="0.25">
      <c r="B14" s="214" t="s">
        <v>63</v>
      </c>
      <c r="C14" s="215"/>
      <c r="D14" s="212">
        <v>1.4983836380633164E-4</v>
      </c>
      <c r="E14" s="212">
        <v>-3.4210721763050511E-4</v>
      </c>
      <c r="F14" s="212">
        <v>-1.9173122875637549E-4</v>
      </c>
      <c r="G14" s="212">
        <v>-7.0059748317352621E-4</v>
      </c>
      <c r="H14" s="212">
        <v>-1.6463504015340469E-4</v>
      </c>
      <c r="I14" s="212">
        <v>2.0411882931115066E-4</v>
      </c>
      <c r="J14" s="212">
        <v>-1.485580961285704E-4</v>
      </c>
      <c r="K14" s="212">
        <v>-2.9972011210765981E-4</v>
      </c>
      <c r="L14" s="212">
        <v>2.8729136673466549E-4</v>
      </c>
      <c r="M14" s="212">
        <v>-7.5245941130874794E-4</v>
      </c>
      <c r="N14" s="212">
        <v>1.0590749460293036E-3</v>
      </c>
      <c r="O14" s="212">
        <v>6.4670371296715601E-4</v>
      </c>
      <c r="P14" s="212">
        <v>-2.8154739551644603E-5</v>
      </c>
      <c r="Q14" s="212">
        <v>8.7238724070703988E-4</v>
      </c>
      <c r="R14" s="212">
        <v>9.5270417608928071E-5</v>
      </c>
      <c r="S14" s="212">
        <v>-3.4507949591322529E-4</v>
      </c>
      <c r="T14" s="212">
        <v>-3.6363329078947793E-3</v>
      </c>
      <c r="W14" s="213">
        <v>-9.7085304348997425E-2</v>
      </c>
    </row>
    <row r="15" spans="1:26" x14ac:dyDescent="0.25">
      <c r="B15" s="214" t="s">
        <v>64</v>
      </c>
      <c r="C15" s="215"/>
      <c r="D15" s="212">
        <v>-2.9898797558192136E-4</v>
      </c>
      <c r="E15" s="212">
        <v>3.0649275117977659E-4</v>
      </c>
      <c r="F15" s="212">
        <v>3.7471547303269404E-5</v>
      </c>
      <c r="G15" s="212">
        <v>-4.989345730277428E-5</v>
      </c>
      <c r="H15" s="212">
        <v>-4.7157287109045321E-4</v>
      </c>
      <c r="I15" s="212">
        <v>2.2800254414456766E-4</v>
      </c>
      <c r="J15" s="212">
        <v>-4.2099923357130642E-5</v>
      </c>
      <c r="K15" s="212">
        <v>4.5396113451801057E-4</v>
      </c>
      <c r="L15" s="212">
        <v>-4.9028711290866056E-6</v>
      </c>
      <c r="M15" s="212">
        <v>-4.5775893287025582E-5</v>
      </c>
      <c r="N15" s="212">
        <v>-6.8583112661446677E-5</v>
      </c>
      <c r="O15" s="212">
        <v>-3.7004002703211469E-4</v>
      </c>
      <c r="P15" s="212">
        <v>-3.5294501389171451E-5</v>
      </c>
      <c r="Q15" s="212">
        <v>-1.0794915047824816E-3</v>
      </c>
      <c r="R15" s="212">
        <v>-5.4525229737700798E-5</v>
      </c>
      <c r="S15" s="212">
        <v>-1.8101822916906096E-3</v>
      </c>
      <c r="T15" s="212">
        <v>-1.7464936490327876E-3</v>
      </c>
      <c r="W15" s="213">
        <v>-0.10821466811989922</v>
      </c>
    </row>
    <row r="16" spans="1:26" x14ac:dyDescent="0.25">
      <c r="B16" s="210" t="s">
        <v>65</v>
      </c>
      <c r="C16" s="211"/>
      <c r="D16" s="212">
        <v>-8.9680431160688023E-4</v>
      </c>
      <c r="E16" s="212">
        <v>-1.5689706493904332E-5</v>
      </c>
      <c r="F16" s="212">
        <v>-1.7447783685020646E-4</v>
      </c>
      <c r="G16" s="212">
        <v>-6.0642620078144027E-4</v>
      </c>
      <c r="H16" s="212">
        <v>-2.0468883168356378E-4</v>
      </c>
      <c r="I16" s="212">
        <v>3.6082578194363002E-4</v>
      </c>
      <c r="J16" s="212">
        <v>-6.1365349394493229E-5</v>
      </c>
      <c r="K16" s="212">
        <v>6.6672427255309863E-4</v>
      </c>
      <c r="L16" s="212">
        <v>3.4076325717458111E-4</v>
      </c>
      <c r="M16" s="212">
        <v>-6.4302108981895145E-6</v>
      </c>
      <c r="N16" s="212">
        <v>6.9565576637220516E-4</v>
      </c>
      <c r="O16" s="212">
        <v>3.9001981787012419E-4</v>
      </c>
      <c r="P16" s="212">
        <v>6.0367440906095027E-6</v>
      </c>
      <c r="Q16" s="212">
        <v>-1.013358019858468E-3</v>
      </c>
      <c r="R16" s="212">
        <v>-1.0550473527682902E-3</v>
      </c>
      <c r="S16" s="212">
        <v>-4.4550101468873171E-3</v>
      </c>
      <c r="T16" s="212">
        <v>-7.9371088278452628E-3</v>
      </c>
      <c r="W16" s="213">
        <v>-0.32258091257202182</v>
      </c>
    </row>
    <row r="17" spans="1:41" x14ac:dyDescent="0.25">
      <c r="B17" s="210" t="s">
        <v>66</v>
      </c>
      <c r="C17" s="211"/>
      <c r="D17" s="216">
        <v>6.4443908081757151E-4</v>
      </c>
      <c r="E17" s="216">
        <v>9.1863136163206072E-4</v>
      </c>
      <c r="F17" s="216">
        <v>4.3231807340360362E-4</v>
      </c>
      <c r="G17" s="216">
        <v>9.3433433367207108E-4</v>
      </c>
      <c r="H17" s="216">
        <v>-9.5995440340912452E-4</v>
      </c>
      <c r="I17" s="216">
        <v>-1.994478820577239E-5</v>
      </c>
      <c r="J17" s="216">
        <v>-8.5296165651671529E-6</v>
      </c>
      <c r="K17" s="216">
        <v>7.9202433385106019E-5</v>
      </c>
      <c r="L17" s="216">
        <v>-6.3250351311894271E-4</v>
      </c>
      <c r="M17" s="216">
        <v>-1.174903034463215E-4</v>
      </c>
      <c r="N17" s="216">
        <v>-1.5097181418355365E-3</v>
      </c>
      <c r="O17" s="216">
        <v>-1.9161385761793381E-3</v>
      </c>
      <c r="P17" s="216">
        <v>-1.100959992106354E-4</v>
      </c>
      <c r="Q17" s="216">
        <v>-1.1840759100445464E-3</v>
      </c>
      <c r="R17" s="216">
        <v>1.8545802497587083E-3</v>
      </c>
      <c r="S17" s="216">
        <v>3.2602978330025234E-3</v>
      </c>
      <c r="T17" s="216">
        <v>1.0055181829067061E-2</v>
      </c>
      <c r="W17" s="213">
        <v>0.21436624445211905</v>
      </c>
    </row>
    <row r="18" spans="1:41" x14ac:dyDescent="0.25">
      <c r="B18" s="217" t="s">
        <v>67</v>
      </c>
      <c r="C18" s="218"/>
      <c r="D18" s="219">
        <v>7.1615151869597327E-5</v>
      </c>
      <c r="E18" s="219">
        <v>9.8616135928430992E-6</v>
      </c>
      <c r="F18" s="219">
        <v>1.1224069908633005E-4</v>
      </c>
      <c r="G18" s="219">
        <v>2.9106020236868702E-4</v>
      </c>
      <c r="H18" s="219">
        <v>-1.2970495223862955E-5</v>
      </c>
      <c r="I18" s="219">
        <v>3.6773799537259677E-5</v>
      </c>
      <c r="J18" s="219">
        <v>8.1550890284498578E-5</v>
      </c>
      <c r="K18" s="219">
        <v>1.3309710949083176E-4</v>
      </c>
      <c r="L18" s="219">
        <v>2.0077734920254109E-4</v>
      </c>
      <c r="M18" s="219">
        <v>1.7329882484684589E-4</v>
      </c>
      <c r="N18" s="219">
        <v>2.0783172459415411E-4</v>
      </c>
      <c r="O18" s="219">
        <v>1.6361100172757048E-4</v>
      </c>
      <c r="P18" s="219">
        <v>1.2471248597334395E-4</v>
      </c>
      <c r="Q18" s="219">
        <v>1.8992504254995435E-3</v>
      </c>
      <c r="R18" s="219">
        <v>4.3046158576354188E-4</v>
      </c>
      <c r="S18" s="219">
        <v>9.802596947499076E-4</v>
      </c>
      <c r="T18" s="219">
        <v>4.3274354449840402E-5</v>
      </c>
      <c r="W18" s="220">
        <v>7.7429694447062047E-3</v>
      </c>
    </row>
    <row r="19" spans="1:41" x14ac:dyDescent="0.25">
      <c r="B19" s="214" t="s">
        <v>68</v>
      </c>
      <c r="C19" s="215"/>
      <c r="D19" s="212">
        <v>7.0137225554045557E-6</v>
      </c>
      <c r="E19" s="212">
        <v>1.8847347912354095E-5</v>
      </c>
      <c r="F19" s="212">
        <v>1.7745523106960093E-5</v>
      </c>
      <c r="G19" s="212">
        <v>1.1828199866670275E-5</v>
      </c>
      <c r="H19" s="212">
        <v>1.6799757351027012E-5</v>
      </c>
      <c r="I19" s="212">
        <v>1.5919934049701823E-5</v>
      </c>
      <c r="J19" s="212">
        <v>-4.6235425179896872E-5</v>
      </c>
      <c r="K19" s="212">
        <v>1.425093481863815E-4</v>
      </c>
      <c r="L19" s="212">
        <v>1.33557614130142E-4</v>
      </c>
      <c r="M19" s="212">
        <v>3.4477826983181359E-5</v>
      </c>
      <c r="N19" s="212">
        <v>-1.0090290366082666E-4</v>
      </c>
      <c r="O19" s="212">
        <v>-5.2859013658523857E-4</v>
      </c>
      <c r="P19" s="212">
        <v>-2.8305721611054935E-5</v>
      </c>
      <c r="Q19" s="212">
        <v>-2.8003208029481197E-4</v>
      </c>
      <c r="R19" s="212">
        <v>-6.5478669004059853E-4</v>
      </c>
      <c r="S19" s="212">
        <v>-1.7456799505222165E-4</v>
      </c>
      <c r="T19" s="212">
        <v>-7.9605594374076993E-4</v>
      </c>
      <c r="W19" s="213">
        <v>-0.10752329323079834</v>
      </c>
    </row>
    <row r="20" spans="1:41" ht="15" customHeight="1" x14ac:dyDescent="0.25">
      <c r="B20" s="210" t="s">
        <v>69</v>
      </c>
      <c r="C20" s="211"/>
      <c r="D20" s="212">
        <v>1.8917767941051267E-6</v>
      </c>
      <c r="E20" s="212">
        <v>1.5312481418172652E-5</v>
      </c>
      <c r="F20" s="212">
        <v>2.1362608148001172E-5</v>
      </c>
      <c r="G20" s="212">
        <v>9.6151179229675421E-6</v>
      </c>
      <c r="H20" s="212">
        <v>1.9571517318350828E-5</v>
      </c>
      <c r="I20" s="212">
        <v>1.095754731905707E-5</v>
      </c>
      <c r="J20" s="212">
        <v>1.597670068997914E-5</v>
      </c>
      <c r="K20" s="212">
        <v>4.1390701989385548E-5</v>
      </c>
      <c r="L20" s="212">
        <v>1.3150789583749045E-5</v>
      </c>
      <c r="M20" s="212">
        <v>2.7765007769353645E-5</v>
      </c>
      <c r="N20" s="212">
        <v>3.8179440376318041E-5</v>
      </c>
      <c r="O20" s="212">
        <v>5.0799504423659769E-5</v>
      </c>
      <c r="P20" s="212">
        <v>2.2493267238354875E-5</v>
      </c>
      <c r="Q20" s="212">
        <v>2.51788223217142E-4</v>
      </c>
      <c r="R20" s="212">
        <v>2.4305158304827046E-4</v>
      </c>
      <c r="S20" s="212">
        <v>1.027839541791753E-4</v>
      </c>
      <c r="T20" s="212">
        <v>1.6847158980981547E-4</v>
      </c>
      <c r="W20" s="213">
        <v>2.1336424193421522E-2</v>
      </c>
    </row>
    <row r="21" spans="1:41" x14ac:dyDescent="0.25">
      <c r="B21" s="210" t="s">
        <v>70</v>
      </c>
      <c r="C21" s="211"/>
      <c r="D21" s="212">
        <v>9.3914917802973008E-5</v>
      </c>
      <c r="E21" s="212">
        <v>7.4465390727862513E-5</v>
      </c>
      <c r="F21" s="212">
        <v>-4.0891153050393036E-5</v>
      </c>
      <c r="G21" s="212">
        <v>4.6847567806374002E-5</v>
      </c>
      <c r="H21" s="212">
        <v>-3.3356514335780574E-5</v>
      </c>
      <c r="I21" s="212">
        <v>9.9750383509400464E-5</v>
      </c>
      <c r="J21" s="212">
        <v>-1.089302380768209E-3</v>
      </c>
      <c r="K21" s="212">
        <v>1.7238077251384709E-3</v>
      </c>
      <c r="L21" s="212">
        <v>2.2348780887888609E-3</v>
      </c>
      <c r="M21" s="212">
        <v>1.5012018757620815E-4</v>
      </c>
      <c r="N21" s="212">
        <v>-2.6686914996737476E-3</v>
      </c>
      <c r="O21" s="212">
        <v>-1.0017565197422473E-2</v>
      </c>
      <c r="P21" s="212">
        <v>-8.807662556282736E-4</v>
      </c>
      <c r="Q21" s="212">
        <v>-9.5545918282924358E-3</v>
      </c>
      <c r="R21" s="212">
        <v>-1.4446184513427718E-2</v>
      </c>
      <c r="S21" s="212">
        <v>-4.7924977058300122E-3</v>
      </c>
      <c r="T21" s="212">
        <v>-1.5298544814481119E-2</v>
      </c>
      <c r="W21" s="213">
        <v>-0.12885971742421276</v>
      </c>
    </row>
    <row r="22" spans="1:41" x14ac:dyDescent="0.25">
      <c r="B22" s="221" t="s">
        <v>71</v>
      </c>
      <c r="C22" s="222"/>
      <c r="D22" s="223">
        <v>2.6055895818766217E-4</v>
      </c>
      <c r="E22" s="223">
        <v>-1.8319686039602878E-5</v>
      </c>
      <c r="F22" s="223">
        <v>4.2630449382796698E-4</v>
      </c>
      <c r="G22" s="223">
        <v>1.1379770713189075E-3</v>
      </c>
      <c r="H22" s="223">
        <v>-1.0820536196276542E-4</v>
      </c>
      <c r="I22" s="223">
        <v>1.0421084657652457E-4</v>
      </c>
      <c r="J22" s="223">
        <v>5.0634783788683357E-4</v>
      </c>
      <c r="K22" s="223">
        <v>1.0181558973276772E-4</v>
      </c>
      <c r="L22" s="223">
        <v>4.3144554139296076E-4</v>
      </c>
      <c r="M22" s="223">
        <v>6.523316938387147E-4</v>
      </c>
      <c r="N22" s="223">
        <v>1.233767554185583E-3</v>
      </c>
      <c r="O22" s="223">
        <v>2.6842722922626461E-3</v>
      </c>
      <c r="P22" s="223">
        <v>6.2593940753030708E-4</v>
      </c>
      <c r="Q22" s="223">
        <v>8.6567989474561902E-3</v>
      </c>
      <c r="R22" s="223">
        <v>3.885466511474478E-3</v>
      </c>
      <c r="S22" s="223">
        <v>4.903628956014261E-3</v>
      </c>
      <c r="T22" s="223">
        <v>2.6282044595939968E-3</v>
      </c>
      <c r="W22" s="224">
        <v>0.11526626267549744</v>
      </c>
    </row>
    <row r="23" spans="1:41" x14ac:dyDescent="0.25">
      <c r="B23" s="225"/>
      <c r="C23" s="225"/>
    </row>
    <row r="24" spans="1:41" x14ac:dyDescent="0.25">
      <c r="D24" s="226"/>
      <c r="E24" s="226"/>
      <c r="F24" s="227"/>
      <c r="P24" s="228"/>
      <c r="Q24" s="228"/>
      <c r="R24" s="228"/>
      <c r="S24" s="228"/>
      <c r="T24" s="228"/>
      <c r="U24" s="228"/>
      <c r="V24" s="228"/>
      <c r="W24" s="228"/>
      <c r="X24" s="228"/>
    </row>
    <row r="25" spans="1:41" ht="26.25" customHeight="1" x14ac:dyDescent="0.25">
      <c r="A25" s="196" t="s">
        <v>72</v>
      </c>
      <c r="B25" s="197"/>
      <c r="C25" s="197"/>
      <c r="D25" s="197"/>
      <c r="E25" s="197"/>
      <c r="F25" s="197"/>
      <c r="G25" s="197"/>
      <c r="H25" s="197"/>
      <c r="I25" s="197"/>
      <c r="J25" s="197"/>
      <c r="K25" s="197"/>
      <c r="L25" s="197"/>
      <c r="M25" s="197"/>
      <c r="N25" s="197"/>
      <c r="O25" s="197"/>
      <c r="P25" s="197"/>
      <c r="Q25" s="197"/>
      <c r="R25" s="197"/>
      <c r="S25" s="197"/>
      <c r="T25" s="197"/>
      <c r="U25" s="197"/>
      <c r="V25" s="197"/>
      <c r="W25" s="197"/>
      <c r="X25" s="197"/>
    </row>
    <row r="27" spans="1:41" ht="13.5" customHeight="1" x14ac:dyDescent="0.25">
      <c r="B27" s="229" t="s">
        <v>73</v>
      </c>
      <c r="C27" s="230"/>
      <c r="D27" s="230"/>
      <c r="E27" s="230"/>
      <c r="F27" s="230"/>
      <c r="G27" s="230"/>
      <c r="H27" s="230"/>
      <c r="I27" s="230"/>
      <c r="J27" s="230"/>
      <c r="K27" s="230"/>
      <c r="L27" s="230"/>
      <c r="M27" s="230"/>
    </row>
    <row r="28" spans="1:41" ht="13.5" customHeight="1" thickBot="1" x14ac:dyDescent="0.3">
      <c r="B28" s="230"/>
      <c r="C28" s="230"/>
      <c r="D28" s="230"/>
      <c r="E28" s="230"/>
      <c r="F28" s="230"/>
      <c r="G28" s="230"/>
      <c r="H28" s="230"/>
      <c r="I28" s="230"/>
      <c r="J28" s="230"/>
      <c r="K28" s="230"/>
      <c r="L28" s="230"/>
      <c r="P28" s="230"/>
      <c r="Q28" s="230"/>
      <c r="R28" s="230"/>
      <c r="S28" s="230"/>
      <c r="T28" s="230"/>
      <c r="U28" s="230"/>
      <c r="V28" s="230"/>
      <c r="W28" s="230"/>
      <c r="X28" s="230"/>
    </row>
    <row r="29" spans="1:41" ht="32.25" customHeight="1" thickBot="1" x14ac:dyDescent="0.3">
      <c r="D29" s="231" t="s">
        <v>74</v>
      </c>
      <c r="E29" s="232"/>
      <c r="F29" s="232"/>
      <c r="G29" s="232"/>
      <c r="H29" s="232"/>
      <c r="I29" s="232"/>
      <c r="J29" s="232"/>
      <c r="K29" s="232"/>
      <c r="L29" s="232"/>
      <c r="M29" s="232"/>
      <c r="N29" s="232"/>
      <c r="O29" s="232"/>
      <c r="P29" s="232"/>
      <c r="Q29" s="232"/>
      <c r="R29" s="232"/>
      <c r="S29" s="232"/>
      <c r="T29" s="232"/>
      <c r="U29" s="232"/>
      <c r="V29" s="232"/>
      <c r="W29" s="232"/>
      <c r="X29" s="233"/>
      <c r="Y29" s="234"/>
      <c r="Z29" s="234"/>
      <c r="AA29" s="234"/>
      <c r="AB29" s="234"/>
      <c r="AC29" s="234"/>
      <c r="AD29" s="234"/>
      <c r="AE29" s="234"/>
      <c r="AF29" s="234"/>
      <c r="AG29" s="234"/>
      <c r="AH29" s="234"/>
      <c r="AI29" s="234"/>
      <c r="AJ29" s="234"/>
      <c r="AK29" s="234"/>
      <c r="AL29" s="234"/>
      <c r="AM29" s="234"/>
      <c r="AN29" s="234"/>
      <c r="AO29" s="234"/>
    </row>
    <row r="30" spans="1:41" s="235" customFormat="1" ht="23.25" customHeight="1" thickBot="1" x14ac:dyDescent="0.3">
      <c r="B30" s="236" t="s">
        <v>75</v>
      </c>
      <c r="C30" s="237" t="s">
        <v>76</v>
      </c>
      <c r="D30" s="238">
        <v>45658</v>
      </c>
      <c r="E30" s="238">
        <f t="shared" ref="E30:O30" si="0">EOMONTH(D30,0)+1</f>
        <v>45689</v>
      </c>
      <c r="F30" s="238">
        <f t="shared" si="0"/>
        <v>45717</v>
      </c>
      <c r="G30" s="238">
        <f t="shared" si="0"/>
        <v>45748</v>
      </c>
      <c r="H30" s="238">
        <f t="shared" si="0"/>
        <v>45778</v>
      </c>
      <c r="I30" s="238">
        <f t="shared" si="0"/>
        <v>45809</v>
      </c>
      <c r="J30" s="238">
        <f t="shared" si="0"/>
        <v>45839</v>
      </c>
      <c r="K30" s="238">
        <f t="shared" si="0"/>
        <v>45870</v>
      </c>
      <c r="L30" s="238">
        <f t="shared" si="0"/>
        <v>45901</v>
      </c>
      <c r="M30" s="238">
        <f t="shared" si="0"/>
        <v>45931</v>
      </c>
      <c r="N30" s="238">
        <f t="shared" si="0"/>
        <v>45962</v>
      </c>
      <c r="O30" s="238">
        <f t="shared" si="0"/>
        <v>45992</v>
      </c>
      <c r="P30" s="239" t="s">
        <v>77</v>
      </c>
      <c r="Q30" s="238">
        <f>EOMONTH(O30,0)+1</f>
        <v>46023</v>
      </c>
      <c r="R30" s="238">
        <f t="shared" ref="R30:W30" si="1">EOMONTH(Q30,0)+1</f>
        <v>46054</v>
      </c>
      <c r="S30" s="238">
        <f t="shared" si="1"/>
        <v>46082</v>
      </c>
      <c r="T30" s="238">
        <f t="shared" si="1"/>
        <v>46113</v>
      </c>
      <c r="U30" s="238">
        <f t="shared" si="1"/>
        <v>46143</v>
      </c>
      <c r="V30" s="238">
        <f t="shared" si="1"/>
        <v>46174</v>
      </c>
      <c r="W30" s="238">
        <f t="shared" si="1"/>
        <v>46204</v>
      </c>
      <c r="X30" s="239" t="s">
        <v>78</v>
      </c>
      <c r="Y30" s="240"/>
      <c r="Z30" s="240"/>
      <c r="AA30" s="240"/>
      <c r="AB30" s="240"/>
      <c r="AC30" s="240"/>
    </row>
    <row r="31" spans="1:41" ht="14.4" x14ac:dyDescent="0.3">
      <c r="B31" s="241">
        <v>45658</v>
      </c>
      <c r="C31" s="242">
        <v>478.93966955839028</v>
      </c>
      <c r="D31" s="243"/>
      <c r="E31" s="243"/>
      <c r="F31" s="243"/>
      <c r="G31" s="243">
        <v>-1.2563674467302235</v>
      </c>
      <c r="H31" s="243">
        <v>0.32607242971289452</v>
      </c>
      <c r="I31" s="243">
        <v>-0.17826878769824361</v>
      </c>
      <c r="J31" s="243">
        <v>-5.334138374973918E-2</v>
      </c>
      <c r="K31" s="243">
        <v>0.16773909508941642</v>
      </c>
      <c r="L31" s="243">
        <v>0.17350851412606971</v>
      </c>
      <c r="M31" s="243">
        <v>0.50944773940585719</v>
      </c>
      <c r="N31" s="243">
        <v>9.8991108477264333E-2</v>
      </c>
      <c r="O31" s="243">
        <v>0.26599672456524104</v>
      </c>
      <c r="P31" s="244">
        <f>SUM($D31:O31)</f>
        <v>5.3777993198536933E-2</v>
      </c>
      <c r="Q31" s="243">
        <v>-8.810312539202414E-2</v>
      </c>
      <c r="R31" s="243">
        <v>0.10085720909967222</v>
      </c>
      <c r="S31" s="243">
        <v>7.7655702802246651E-2</v>
      </c>
      <c r="T31" s="243">
        <v>5.0964870731434075E-2</v>
      </c>
      <c r="U31" s="243">
        <v>3.8609896681350619E-2</v>
      </c>
      <c r="V31" s="243">
        <v>3.4750923372428133E-2</v>
      </c>
      <c r="W31" s="243">
        <v>-1.119311568595549E-2</v>
      </c>
      <c r="X31" s="244">
        <f t="shared" ref="X31:X47" si="2">SUM(P31:W31)</f>
        <v>0.257320354807689</v>
      </c>
    </row>
    <row r="32" spans="1:41" ht="14.4" x14ac:dyDescent="0.3">
      <c r="B32" s="241">
        <v>45689</v>
      </c>
      <c r="C32" s="242">
        <v>418.66763483181109</v>
      </c>
      <c r="D32" s="243"/>
      <c r="E32" s="243"/>
      <c r="F32" s="243"/>
      <c r="G32" s="243"/>
      <c r="H32" s="243">
        <v>0.32983894389099078</v>
      </c>
      <c r="I32" s="243">
        <v>-0.87575565297964886</v>
      </c>
      <c r="J32" s="243">
        <v>-0.47518068924119916</v>
      </c>
      <c r="K32" s="243">
        <v>7.2116635381576089E-3</v>
      </c>
      <c r="L32" s="243">
        <v>7.9881257610168177E-3</v>
      </c>
      <c r="M32" s="243">
        <v>0.1607432118717611</v>
      </c>
      <c r="N32" s="243">
        <v>-2.6071662420292796E-2</v>
      </c>
      <c r="O32" s="243">
        <v>9.3386569329197755E-2</v>
      </c>
      <c r="P32" s="244">
        <f>SUM($D32:O32)</f>
        <v>-0.77783949025001675</v>
      </c>
      <c r="Q32" s="243">
        <v>3.1687587711246579E-2</v>
      </c>
      <c r="R32" s="243">
        <v>0.15598562413805439</v>
      </c>
      <c r="S32" s="243">
        <v>6.6340682686643504E-2</v>
      </c>
      <c r="T32" s="243">
        <v>-3.7964189302272189E-2</v>
      </c>
      <c r="U32" s="243">
        <v>-3.4735609668189227E-2</v>
      </c>
      <c r="V32" s="243">
        <v>1.3430214294317011E-2</v>
      </c>
      <c r="W32" s="243">
        <v>9.9698344225771507E-3</v>
      </c>
      <c r="X32" s="244">
        <f t="shared" si="2"/>
        <v>-0.57312534596763953</v>
      </c>
    </row>
    <row r="33" spans="2:24" ht="14.4" x14ac:dyDescent="0.3">
      <c r="B33" s="241">
        <v>45717</v>
      </c>
      <c r="C33" s="242">
        <v>461.95456329256831</v>
      </c>
      <c r="D33" s="243"/>
      <c r="E33" s="243"/>
      <c r="F33" s="243"/>
      <c r="G33" s="243"/>
      <c r="H33" s="243"/>
      <c r="I33" s="243">
        <v>-3.4392999933952524</v>
      </c>
      <c r="J33" s="243">
        <v>-1.3730323522761978</v>
      </c>
      <c r="K33" s="243">
        <v>-0.10946813781964693</v>
      </c>
      <c r="L33" s="243">
        <v>0.15555348424697968</v>
      </c>
      <c r="M33" s="243">
        <v>5.5413881689901245E-2</v>
      </c>
      <c r="N33" s="243">
        <v>2.4622032373144975E-4</v>
      </c>
      <c r="O33" s="243">
        <v>6.4441380734479026E-3</v>
      </c>
      <c r="P33" s="244">
        <f>SUM($D33:O33)</f>
        <v>-4.7041427591570368</v>
      </c>
      <c r="Q33" s="243">
        <v>3.8591251681054928E-2</v>
      </c>
      <c r="R33" s="243">
        <v>0.15981167495675663</v>
      </c>
      <c r="S33" s="243">
        <v>5.687754008323509E-2</v>
      </c>
      <c r="T33" s="243">
        <v>-8.3701510137643709E-3</v>
      </c>
      <c r="U33" s="243">
        <v>-5.1383895016499537E-2</v>
      </c>
      <c r="V33" s="243">
        <v>3.9874714468965067E-2</v>
      </c>
      <c r="W33" s="243">
        <v>7.1972913910940406E-3</v>
      </c>
      <c r="X33" s="244">
        <f t="shared" si="2"/>
        <v>-4.461544332606195</v>
      </c>
    </row>
    <row r="34" spans="2:24" ht="14.4" x14ac:dyDescent="0.3">
      <c r="B34" s="241">
        <v>45748</v>
      </c>
      <c r="C34" s="242">
        <v>455.04249675001415</v>
      </c>
      <c r="D34" s="243"/>
      <c r="E34" s="243"/>
      <c r="F34" s="243"/>
      <c r="G34" s="243"/>
      <c r="H34" s="243"/>
      <c r="I34" s="243"/>
      <c r="J34" s="243">
        <v>-1.2577232311926423</v>
      </c>
      <c r="K34" s="243">
        <v>8.404201697226199E-2</v>
      </c>
      <c r="L34" s="243">
        <v>0.43274187934849806</v>
      </c>
      <c r="M34" s="243">
        <v>0.25617484018215464</v>
      </c>
      <c r="N34" s="243">
        <v>1.8281699553426733E-2</v>
      </c>
      <c r="O34" s="243">
        <v>5.1920917138090772E-2</v>
      </c>
      <c r="P34" s="244">
        <f>SUM($D34:O34)</f>
        <v>-0.41456187799821009</v>
      </c>
      <c r="Q34" s="243">
        <v>4.9436887893477888E-2</v>
      </c>
      <c r="R34" s="243">
        <v>0.17411097298258937</v>
      </c>
      <c r="S34" s="243">
        <v>0.10317763729437956</v>
      </c>
      <c r="T34" s="243">
        <v>0.11513435916032222</v>
      </c>
      <c r="U34" s="243">
        <v>-1.889274272343755E-3</v>
      </c>
      <c r="V34" s="243">
        <v>8.1064303930531878E-2</v>
      </c>
      <c r="W34" s="243">
        <v>1.228499643093528E-2</v>
      </c>
      <c r="X34" s="244">
        <f t="shared" si="2"/>
        <v>0.11875800542168236</v>
      </c>
    </row>
    <row r="35" spans="2:24" ht="14.4" x14ac:dyDescent="0.3">
      <c r="B35" s="241">
        <v>45778</v>
      </c>
      <c r="C35" s="242">
        <v>438.46429759927321</v>
      </c>
      <c r="D35" s="243"/>
      <c r="E35" s="243"/>
      <c r="F35" s="243"/>
      <c r="G35" s="243"/>
      <c r="H35" s="243"/>
      <c r="I35" s="243"/>
      <c r="J35" s="243"/>
      <c r="K35" s="243">
        <v>-0.441662096642915</v>
      </c>
      <c r="L35" s="243">
        <v>0.18100416918576911</v>
      </c>
      <c r="M35" s="243">
        <v>-0.15794599627452044</v>
      </c>
      <c r="N35" s="243">
        <v>-0.14579907080099019</v>
      </c>
      <c r="O35" s="243">
        <v>4.0062333196090094E-2</v>
      </c>
      <c r="P35" s="244">
        <f>SUM($D35:O35)</f>
        <v>-0.52434066133656643</v>
      </c>
      <c r="Q35" s="243">
        <v>-9.9608782828681797E-3</v>
      </c>
      <c r="R35" s="243">
        <v>8.9910352014044292E-2</v>
      </c>
      <c r="S35" s="243">
        <v>4.3201259042348283E-2</v>
      </c>
      <c r="T35" s="243">
        <v>-4.1105675189896829E-2</v>
      </c>
      <c r="U35" s="243">
        <v>-5.4208271145057552E-3</v>
      </c>
      <c r="V35" s="243">
        <v>4.5553174826522991E-2</v>
      </c>
      <c r="W35" s="243">
        <v>-5.0309389153824213E-2</v>
      </c>
      <c r="X35" s="244">
        <f t="shared" si="2"/>
        <v>-0.45247264519474584</v>
      </c>
    </row>
    <row r="36" spans="2:24" ht="14.4" x14ac:dyDescent="0.3">
      <c r="B36" s="241">
        <v>45809</v>
      </c>
      <c r="C36" s="242">
        <v>443.51944966469722</v>
      </c>
      <c r="D36" s="243"/>
      <c r="E36" s="243"/>
      <c r="F36" s="243"/>
      <c r="G36" s="243"/>
      <c r="H36" s="243"/>
      <c r="I36" s="243"/>
      <c r="J36" s="243"/>
      <c r="K36" s="243"/>
      <c r="L36" s="243">
        <v>0.1308623509720519</v>
      </c>
      <c r="M36" s="243">
        <v>-0.14095060094382461</v>
      </c>
      <c r="N36" s="243">
        <v>-0.11065290557888829</v>
      </c>
      <c r="O36" s="243">
        <v>-3.5431303485381704E-2</v>
      </c>
      <c r="P36" s="244">
        <f>SUM($D36:O36)</f>
        <v>-0.15617245903604271</v>
      </c>
      <c r="Q36" s="243">
        <v>4.7311688349509495E-2</v>
      </c>
      <c r="R36" s="243">
        <v>9.5876370569044411E-2</v>
      </c>
      <c r="S36" s="243">
        <v>2.0379011358329535E-2</v>
      </c>
      <c r="T36" s="243">
        <v>3.2925121200150897E-2</v>
      </c>
      <c r="U36" s="243">
        <v>3.2773217492035656E-2</v>
      </c>
      <c r="V36" s="243">
        <v>0.10044053505168904</v>
      </c>
      <c r="W36" s="243">
        <v>7.2759381000082612E-3</v>
      </c>
      <c r="X36" s="244">
        <f t="shared" si="2"/>
        <v>0.18080942308472459</v>
      </c>
    </row>
    <row r="37" spans="2:24" ht="14.4" x14ac:dyDescent="0.3">
      <c r="B37" s="241">
        <v>45839</v>
      </c>
      <c r="C37" s="242">
        <v>453.15125127854913</v>
      </c>
      <c r="D37" s="243"/>
      <c r="E37" s="243"/>
      <c r="F37" s="243"/>
      <c r="G37" s="243"/>
      <c r="H37" s="243"/>
      <c r="I37" s="243"/>
      <c r="J37" s="243"/>
      <c r="K37" s="243"/>
      <c r="L37" s="243"/>
      <c r="M37" s="243">
        <v>-0.76133221796601447</v>
      </c>
      <c r="N37" s="243">
        <v>-0.38515295302937602</v>
      </c>
      <c r="O37" s="243">
        <v>9.4183900951463784E-2</v>
      </c>
      <c r="P37" s="244">
        <f>SUM($D37:O37)</f>
        <v>-1.0523012700439267</v>
      </c>
      <c r="Q37" s="243">
        <v>-0.18531050585158937</v>
      </c>
      <c r="R37" s="243">
        <v>0.16795836187446866</v>
      </c>
      <c r="S37" s="243">
        <v>9.5446664640064682E-2</v>
      </c>
      <c r="T37" s="243">
        <v>-0.17428226682579862</v>
      </c>
      <c r="U37" s="243">
        <v>-0.10739288873168107</v>
      </c>
      <c r="V37" s="243">
        <v>0.14320870396875307</v>
      </c>
      <c r="W37" s="243">
        <v>1.120454952564387E-2</v>
      </c>
      <c r="X37" s="244">
        <f t="shared" si="2"/>
        <v>-1.1014686514440655</v>
      </c>
    </row>
    <row r="38" spans="2:24" ht="14.4" x14ac:dyDescent="0.3">
      <c r="B38" s="241">
        <v>45870</v>
      </c>
      <c r="C38" s="242">
        <v>388.43634451451385</v>
      </c>
      <c r="D38" s="243"/>
      <c r="E38" s="243"/>
      <c r="F38" s="243"/>
      <c r="G38" s="243"/>
      <c r="H38" s="243"/>
      <c r="I38" s="243"/>
      <c r="J38" s="243"/>
      <c r="K38" s="243"/>
      <c r="L38" s="243"/>
      <c r="M38" s="243"/>
      <c r="N38" s="243">
        <v>-0.5772879740229655</v>
      </c>
      <c r="O38" s="243">
        <v>4.9321274252406511E-2</v>
      </c>
      <c r="P38" s="244">
        <f>SUM($D38:O38)</f>
        <v>-0.52796669977055899</v>
      </c>
      <c r="Q38" s="243">
        <v>-0.19780645130725816</v>
      </c>
      <c r="R38" s="243">
        <v>0.19884634574009397</v>
      </c>
      <c r="S38" s="243">
        <v>0.27017728179333744</v>
      </c>
      <c r="T38" s="243">
        <v>-1.3752054326516827E-2</v>
      </c>
      <c r="U38" s="243">
        <v>-6.6135746669772288E-2</v>
      </c>
      <c r="V38" s="243">
        <v>0.14818839773209902</v>
      </c>
      <c r="W38" s="243">
        <v>5.5678216402156977E-2</v>
      </c>
      <c r="X38" s="244">
        <f t="shared" si="2"/>
        <v>-0.13277071040641886</v>
      </c>
    </row>
    <row r="39" spans="2:24" ht="14.4" x14ac:dyDescent="0.3">
      <c r="B39" s="241">
        <v>45901</v>
      </c>
      <c r="C39" s="242">
        <v>456.75180291001669</v>
      </c>
      <c r="D39" s="243"/>
      <c r="E39" s="243"/>
      <c r="F39" s="243"/>
      <c r="G39" s="243"/>
      <c r="H39" s="243"/>
      <c r="I39" s="243"/>
      <c r="J39" s="243"/>
      <c r="K39" s="243"/>
      <c r="L39" s="243"/>
      <c r="M39" s="243"/>
      <c r="N39" s="243"/>
      <c r="O39" s="243">
        <v>-0.26352308879910424</v>
      </c>
      <c r="P39" s="244">
        <f>SUM($D39:O39)</f>
        <v>-0.26352308879910424</v>
      </c>
      <c r="Q39" s="243">
        <v>-0.38157266421791292</v>
      </c>
      <c r="R39" s="243">
        <v>1.0613585226167288E-2</v>
      </c>
      <c r="S39" s="243">
        <v>3.0129423201401551E-2</v>
      </c>
      <c r="T39" s="243">
        <v>-4.94986566096145E-2</v>
      </c>
      <c r="U39" s="243">
        <v>-0.10081014214983952</v>
      </c>
      <c r="V39" s="243">
        <v>0.18184290314229656</v>
      </c>
      <c r="W39" s="243">
        <v>7.9968035245997271E-2</v>
      </c>
      <c r="X39" s="244">
        <f t="shared" si="2"/>
        <v>-0.49285060496060851</v>
      </c>
    </row>
    <row r="40" spans="2:24" ht="14.4" x14ac:dyDescent="0.3">
      <c r="B40" s="241">
        <v>45931</v>
      </c>
      <c r="C40" s="242">
        <v>476.42211578199181</v>
      </c>
      <c r="D40" s="243"/>
      <c r="E40" s="243"/>
      <c r="F40" s="243"/>
      <c r="G40" s="243"/>
      <c r="H40" s="243"/>
      <c r="I40" s="243"/>
      <c r="J40" s="243"/>
      <c r="K40" s="243"/>
      <c r="L40" s="243"/>
      <c r="M40" s="243"/>
      <c r="N40" s="243"/>
      <c r="O40" s="243"/>
      <c r="P40" s="244"/>
      <c r="Q40" s="243">
        <v>-0.9381629341580151</v>
      </c>
      <c r="R40" s="243">
        <v>9.8949014240304223E-2</v>
      </c>
      <c r="S40" s="243">
        <v>0.11096241934785667</v>
      </c>
      <c r="T40" s="243">
        <v>3.477809403318588E-2</v>
      </c>
      <c r="U40" s="243">
        <v>-9.666050108444324E-2</v>
      </c>
      <c r="V40" s="243">
        <v>0.13659849548258762</v>
      </c>
      <c r="W40" s="243">
        <v>1.9227061690116898E-2</v>
      </c>
      <c r="X40" s="244">
        <f t="shared" si="2"/>
        <v>-0.63430835044840705</v>
      </c>
    </row>
    <row r="41" spans="2:24" ht="14.4" x14ac:dyDescent="0.3">
      <c r="B41" s="241">
        <v>45962</v>
      </c>
      <c r="C41" s="242">
        <v>440.24730315583588</v>
      </c>
      <c r="D41" s="243"/>
      <c r="E41" s="243"/>
      <c r="F41" s="243"/>
      <c r="G41" s="243"/>
      <c r="H41" s="243"/>
      <c r="I41" s="243"/>
      <c r="J41" s="243"/>
      <c r="K41" s="243"/>
      <c r="L41" s="243"/>
      <c r="M41" s="243"/>
      <c r="N41" s="243"/>
      <c r="O41" s="243"/>
      <c r="P41" s="244"/>
      <c r="Q41" s="243"/>
      <c r="R41" s="243">
        <v>1.0708766379207759</v>
      </c>
      <c r="S41" s="243">
        <v>0.50988767223844889</v>
      </c>
      <c r="T41" s="243">
        <v>0.25918292862888848</v>
      </c>
      <c r="U41" s="243">
        <v>-2.9994659639953625E-2</v>
      </c>
      <c r="V41" s="243">
        <v>0.31543545058923428</v>
      </c>
      <c r="W41" s="243">
        <v>9.4490490651423897E-2</v>
      </c>
      <c r="X41" s="244">
        <f t="shared" si="2"/>
        <v>2.2198785203888178</v>
      </c>
    </row>
    <row r="42" spans="2:24" ht="15" thickBot="1" x14ac:dyDescent="0.35">
      <c r="B42" s="241">
        <v>45992</v>
      </c>
      <c r="C42" s="242">
        <v>444.48856821801661</v>
      </c>
      <c r="D42" s="243"/>
      <c r="E42" s="243"/>
      <c r="F42" s="243"/>
      <c r="G42" s="243"/>
      <c r="H42" s="243"/>
      <c r="I42" s="243"/>
      <c r="J42" s="243"/>
      <c r="K42" s="243"/>
      <c r="L42" s="243"/>
      <c r="M42" s="243"/>
      <c r="N42" s="243"/>
      <c r="O42" s="243"/>
      <c r="P42" s="244"/>
      <c r="Q42" s="243"/>
      <c r="R42" s="243"/>
      <c r="S42" s="243">
        <v>0.94237701310731836</v>
      </c>
      <c r="T42" s="243">
        <v>-0.11099281715985398</v>
      </c>
      <c r="U42" s="243">
        <v>-0.22730238344922782</v>
      </c>
      <c r="V42" s="243">
        <v>0.28727762421669922</v>
      </c>
      <c r="W42" s="243">
        <v>0.15570609093936127</v>
      </c>
      <c r="X42" s="244">
        <f t="shared" si="2"/>
        <v>1.0470655276542971</v>
      </c>
    </row>
    <row r="43" spans="2:24" ht="14.4" thickBot="1" x14ac:dyDescent="0.3">
      <c r="B43" s="231" t="s">
        <v>79</v>
      </c>
      <c r="C43" s="245"/>
      <c r="D43" s="246"/>
      <c r="E43" s="246"/>
      <c r="F43" s="246"/>
      <c r="G43" s="246">
        <f t="shared" ref="G43:O43" si="3">SUM(G31:G42)</f>
        <v>-1.2563674467302235</v>
      </c>
      <c r="H43" s="246">
        <f t="shared" si="3"/>
        <v>0.65591137360388529</v>
      </c>
      <c r="I43" s="246">
        <f t="shared" si="3"/>
        <v>-4.4933244340731449</v>
      </c>
      <c r="J43" s="246">
        <f t="shared" si="3"/>
        <v>-3.1592776564597784</v>
      </c>
      <c r="K43" s="246">
        <f t="shared" si="3"/>
        <v>-0.29213745886272591</v>
      </c>
      <c r="L43" s="246">
        <f t="shared" si="3"/>
        <v>1.0816585236403853</v>
      </c>
      <c r="M43" s="246">
        <f t="shared" si="3"/>
        <v>-7.8449142034685337E-2</v>
      </c>
      <c r="N43" s="246">
        <f t="shared" si="3"/>
        <v>-1.1274455374980903</v>
      </c>
      <c r="O43" s="246">
        <f t="shared" si="3"/>
        <v>0.30236146522145191</v>
      </c>
      <c r="P43" s="247">
        <f>SUM($D43:O43)</f>
        <v>-8.3670703131929258</v>
      </c>
      <c r="Q43" s="246">
        <f t="shared" ref="Q43:W43" si="4">SUM(Q31:Q42)</f>
        <v>-1.633889143574379</v>
      </c>
      <c r="R43" s="246">
        <f t="shared" si="4"/>
        <v>2.3237961487619714</v>
      </c>
      <c r="S43" s="246">
        <f t="shared" si="4"/>
        <v>2.3266123075956102</v>
      </c>
      <c r="T43" s="246">
        <f t="shared" si="4"/>
        <v>5.7019563326264233E-2</v>
      </c>
      <c r="U43" s="246">
        <f t="shared" si="4"/>
        <v>-0.65034281362306956</v>
      </c>
      <c r="V43" s="246">
        <f t="shared" si="4"/>
        <v>1.5276654410761239</v>
      </c>
      <c r="W43" s="246">
        <f t="shared" si="4"/>
        <v>0.39149999995953522</v>
      </c>
      <c r="X43" s="247">
        <f t="shared" si="2"/>
        <v>-4.0247088096708694</v>
      </c>
    </row>
    <row r="44" spans="2:24" ht="14.4" x14ac:dyDescent="0.3">
      <c r="B44" s="241">
        <f>EOMONTH(B42,0)+1</f>
        <v>46023</v>
      </c>
      <c r="C44" s="242">
        <v>466.15142359767617</v>
      </c>
      <c r="D44" s="243"/>
      <c r="E44" s="243"/>
      <c r="F44" s="243"/>
      <c r="G44" s="243"/>
      <c r="H44" s="243"/>
      <c r="I44" s="243"/>
      <c r="J44" s="243"/>
      <c r="K44" s="243"/>
      <c r="L44" s="243"/>
      <c r="M44" s="243"/>
      <c r="N44" s="243"/>
      <c r="O44" s="243"/>
      <c r="P44" s="244"/>
      <c r="Q44" s="243"/>
      <c r="R44" s="243"/>
      <c r="S44" s="243"/>
      <c r="T44" s="243">
        <v>0.34284913706761699</v>
      </c>
      <c r="U44" s="243">
        <v>-0.62815698598882364</v>
      </c>
      <c r="V44" s="243">
        <v>0.51806183885275914</v>
      </c>
      <c r="W44" s="243">
        <v>0.30353611429308103</v>
      </c>
      <c r="X44" s="244">
        <f t="shared" si="2"/>
        <v>0.53629010422463352</v>
      </c>
    </row>
    <row r="45" spans="2:24" ht="14.4" x14ac:dyDescent="0.3">
      <c r="B45" s="241">
        <f>EOMONTH(B44,0)+1</f>
        <v>46054</v>
      </c>
      <c r="C45" s="242">
        <v>420.08368876218589</v>
      </c>
      <c r="D45" s="243"/>
      <c r="E45" s="243"/>
      <c r="F45" s="243"/>
      <c r="G45" s="243"/>
      <c r="H45" s="243"/>
      <c r="I45" s="243"/>
      <c r="J45" s="243"/>
      <c r="K45" s="243"/>
      <c r="L45" s="243"/>
      <c r="M45" s="243"/>
      <c r="N45" s="243"/>
      <c r="O45" s="243"/>
      <c r="P45" s="244"/>
      <c r="Q45" s="243"/>
      <c r="R45" s="243"/>
      <c r="S45" s="243"/>
      <c r="T45" s="243"/>
      <c r="U45" s="243">
        <v>-2.9649037825877258</v>
      </c>
      <c r="V45" s="243">
        <v>0.65497593402659504</v>
      </c>
      <c r="W45" s="243">
        <v>4.3114779516997714E-2</v>
      </c>
      <c r="X45" s="244">
        <f t="shared" si="2"/>
        <v>-2.266813069044133</v>
      </c>
    </row>
    <row r="46" spans="2:24" ht="14.4" x14ac:dyDescent="0.3">
      <c r="B46" s="241">
        <f>EOMONTH(B45,0)+1</f>
        <v>46082</v>
      </c>
      <c r="C46" s="242">
        <v>472.77467543641609</v>
      </c>
      <c r="D46" s="243"/>
      <c r="E46" s="243"/>
      <c r="F46" s="243"/>
      <c r="G46" s="243"/>
      <c r="H46" s="243"/>
      <c r="I46" s="243"/>
      <c r="J46" s="243"/>
      <c r="K46" s="243"/>
      <c r="L46" s="243"/>
      <c r="M46" s="243"/>
      <c r="N46" s="243"/>
      <c r="O46" s="243"/>
      <c r="P46" s="244"/>
      <c r="Q46" s="243"/>
      <c r="R46" s="243"/>
      <c r="S46" s="243"/>
      <c r="T46" s="243"/>
      <c r="U46" s="243"/>
      <c r="V46" s="243">
        <v>-0.26091743640796494</v>
      </c>
      <c r="W46" s="243">
        <v>-0.32673435552919727</v>
      </c>
      <c r="X46" s="244">
        <f t="shared" si="2"/>
        <v>-0.58765179193716222</v>
      </c>
    </row>
    <row r="47" spans="2:24" ht="14.4" x14ac:dyDescent="0.3">
      <c r="B47" s="241">
        <f>EOMONTH(B46,0)+1</f>
        <v>46113</v>
      </c>
      <c r="C47" s="242">
        <v>456.48142044387441</v>
      </c>
      <c r="D47" s="243"/>
      <c r="E47" s="243"/>
      <c r="F47" s="243"/>
      <c r="G47" s="243"/>
      <c r="H47" s="243"/>
      <c r="I47" s="243"/>
      <c r="J47" s="243"/>
      <c r="K47" s="243"/>
      <c r="L47" s="243"/>
      <c r="M47" s="243"/>
      <c r="N47" s="243"/>
      <c r="O47" s="243"/>
      <c r="P47" s="244"/>
      <c r="Q47" s="243"/>
      <c r="R47" s="243"/>
      <c r="S47" s="243"/>
      <c r="T47" s="243"/>
      <c r="U47" s="243"/>
      <c r="V47" s="243"/>
      <c r="W47" s="243">
        <v>-0.93512708223352092</v>
      </c>
      <c r="X47" s="244">
        <f t="shared" si="2"/>
        <v>-0.93512708223352092</v>
      </c>
    </row>
    <row r="51" spans="2:14" x14ac:dyDescent="0.25">
      <c r="N51" s="198" t="s">
        <v>52</v>
      </c>
    </row>
    <row r="53" spans="2:14" x14ac:dyDescent="0.25">
      <c r="B53" s="198" t="s">
        <v>52</v>
      </c>
    </row>
  </sheetData>
  <mergeCells count="3">
    <mergeCell ref="W2:W3"/>
    <mergeCell ref="D29:X29"/>
    <mergeCell ref="B43:C43"/>
  </mergeCells>
  <conditionalFormatting sqref="E31:O42 Q31:W42">
    <cfRule type="cellIs" dxfId="21" priority="21" operator="greaterThan">
      <formula>0</formula>
    </cfRule>
    <cfRule type="cellIs" dxfId="20" priority="22" operator="lessThan">
      <formula>0</formula>
    </cfRule>
  </conditionalFormatting>
  <conditionalFormatting sqref="P31:P42">
    <cfRule type="cellIs" dxfId="19" priority="19" operator="greaterThan">
      <formula>0</formula>
    </cfRule>
    <cfRule type="cellIs" dxfId="18" priority="20" operator="lessThan">
      <formula>0</formula>
    </cfRule>
  </conditionalFormatting>
  <conditionalFormatting sqref="D31:D42">
    <cfRule type="cellIs" dxfId="17" priority="17" operator="greaterThan">
      <formula>0</formula>
    </cfRule>
    <cfRule type="cellIs" dxfId="16" priority="18" operator="lessThan">
      <formula>0</formula>
    </cfRule>
  </conditionalFormatting>
  <conditionalFormatting sqref="E43:O43 Q43:W43">
    <cfRule type="cellIs" dxfId="15" priority="15" operator="greaterThan">
      <formula>0</formula>
    </cfRule>
    <cfRule type="cellIs" dxfId="14" priority="16" operator="lessThan">
      <formula>0</formula>
    </cfRule>
  </conditionalFormatting>
  <conditionalFormatting sqref="D43 P43">
    <cfRule type="cellIs" dxfId="13" priority="13" operator="greaterThan">
      <formula>0</formula>
    </cfRule>
    <cfRule type="cellIs" dxfId="12" priority="14" operator="lessThan">
      <formula>0</formula>
    </cfRule>
  </conditionalFormatting>
  <conditionalFormatting sqref="E44:O47 Q44:W47">
    <cfRule type="cellIs" dxfId="11" priority="11" operator="greaterThan">
      <formula>0</formula>
    </cfRule>
    <cfRule type="cellIs" dxfId="10" priority="12" operator="lessThan">
      <formula>0</formula>
    </cfRule>
  </conditionalFormatting>
  <conditionalFormatting sqref="P44:P47">
    <cfRule type="cellIs" dxfId="9" priority="9" operator="greaterThan">
      <formula>0</formula>
    </cfRule>
    <cfRule type="cellIs" dxfId="8" priority="10" operator="lessThan">
      <formula>0</formula>
    </cfRule>
  </conditionalFormatting>
  <conditionalFormatting sqref="D44:D47">
    <cfRule type="cellIs" dxfId="7" priority="7" operator="greaterThan">
      <formula>0</formula>
    </cfRule>
    <cfRule type="cellIs" dxfId="6" priority="8" operator="lessThan">
      <formula>0</formula>
    </cfRule>
  </conditionalFormatting>
  <conditionalFormatting sqref="X31:X42">
    <cfRule type="cellIs" dxfId="5" priority="5" operator="greaterThan">
      <formula>0</formula>
    </cfRule>
    <cfRule type="cellIs" dxfId="4" priority="6" operator="lessThan">
      <formula>0</formula>
    </cfRule>
  </conditionalFormatting>
  <conditionalFormatting sqref="X43">
    <cfRule type="cellIs" dxfId="3" priority="3" operator="greaterThan">
      <formula>0</formula>
    </cfRule>
    <cfRule type="cellIs" dxfId="2" priority="4" operator="lessThan">
      <formula>0</formula>
    </cfRule>
  </conditionalFormatting>
  <conditionalFormatting sqref="X44:X47">
    <cfRule type="cellIs" dxfId="1" priority="1" operator="greaterThan">
      <formula>0</formula>
    </cfRule>
    <cfRule type="cellIs" dxfId="0" priority="2" operator="lessThan">
      <formula>0</formula>
    </cfRule>
  </conditionalFormatting>
  <pageMargins left="0.17" right="0.17" top="0.18" bottom="0.17" header="0.17" footer="0.17"/>
  <pageSetup paperSize="9" scale="6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2</vt:i4>
      </vt:variant>
    </vt:vector>
  </HeadingPairs>
  <TitlesOfParts>
    <vt:vector size="6" baseType="lpstr">
      <vt:lpstr>Graphs_DTR</vt:lpstr>
      <vt:lpstr>Date_rbts</vt:lpstr>
      <vt:lpstr>Date_soins</vt:lpstr>
      <vt:lpstr>Révisions_date_soins</vt:lpstr>
      <vt:lpstr>Date_rbts!Zone_d_impression</vt:lpstr>
      <vt:lpstr>Date_soins!Zone_d_impression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Adriel Attal</dc:creator>
  <cp:lastModifiedBy>Adriel Attal</cp:lastModifiedBy>
  <dcterms:created xsi:type="dcterms:W3CDTF">2026-08-20T09:19:18Z</dcterms:created>
  <dcterms:modified xsi:type="dcterms:W3CDTF">2026-08-20T09:19:49Z</dcterms:modified>
</cp:coreProperties>
</file>