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21-STATISTIQUES\04_STATS_PRESTATIONS_MALADIE\01_CONJONCTURE\03_ANALYSE\2026\202605\"/>
    </mc:Choice>
  </mc:AlternateContent>
  <xr:revisionPtr revIDLastSave="0" documentId="8_{F570999A-2DB4-4498-ACEE-1CD3E2DD5195}" xr6:coauthVersionLast="47" xr6:coauthVersionMax="47" xr10:uidLastSave="{00000000-0000-0000-0000-000000000000}"/>
  <bookViews>
    <workbookView xWindow="-120" yWindow="-120" windowWidth="25440" windowHeight="15270" xr2:uid="{FB69B0B9-A8EF-4BD4-806C-DB04E34DE0A7}"/>
  </bookViews>
  <sheets>
    <sheet name="Graphs_DTR" sheetId="2" r:id="rId1"/>
    <sheet name="Date_rbts" sheetId="3" r:id="rId2"/>
    <sheet name="Date_soins" sheetId="4" r:id="rId3"/>
    <sheet name="Révisions_date_soins"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Print_Area" localSheetId="1">Date_rbts!$C$4:$M$105</definedName>
    <definedName name="_xlnm.Print_Area" localSheetId="2">Date_soins!$C$4:$M$101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84" i="5" l="1"/>
  <c r="Y83" i="5"/>
  <c r="X82" i="5"/>
  <c r="W82" i="5"/>
  <c r="V82" i="5"/>
  <c r="U82" i="5"/>
  <c r="T82" i="5"/>
  <c r="R82" i="5"/>
  <c r="Q82" i="5"/>
  <c r="P82" i="5"/>
  <c r="O82" i="5"/>
  <c r="N82" i="5"/>
  <c r="M82" i="5"/>
  <c r="L82" i="5"/>
  <c r="K82" i="5"/>
  <c r="S82" i="5" s="1"/>
  <c r="Y82" i="5" s="1"/>
  <c r="J82" i="5"/>
  <c r="Y81" i="5"/>
  <c r="Y80" i="5"/>
  <c r="Y79" i="5"/>
  <c r="S78" i="5"/>
  <c r="Y78" i="5" s="1"/>
  <c r="S77" i="5"/>
  <c r="Y77" i="5" s="1"/>
  <c r="S76" i="5"/>
  <c r="Y76" i="5" s="1"/>
  <c r="Y75" i="5"/>
  <c r="S75" i="5"/>
  <c r="S74" i="5"/>
  <c r="Y74" i="5" s="1"/>
  <c r="S73" i="5"/>
  <c r="Y73" i="5" s="1"/>
  <c r="S72" i="5"/>
  <c r="Y72" i="5" s="1"/>
  <c r="Y71" i="5"/>
  <c r="S71" i="5"/>
  <c r="S70" i="5"/>
  <c r="Y70" i="5" s="1"/>
  <c r="X69" i="5"/>
  <c r="W69" i="5"/>
  <c r="V69" i="5"/>
  <c r="U69" i="5"/>
  <c r="T69" i="5"/>
  <c r="R69" i="5"/>
  <c r="Q69" i="5"/>
  <c r="P69" i="5"/>
  <c r="O69" i="5"/>
  <c r="N69" i="5"/>
  <c r="M69" i="5"/>
  <c r="L69" i="5"/>
  <c r="K69" i="5"/>
  <c r="J69" i="5"/>
  <c r="I69" i="5"/>
  <c r="H69" i="5"/>
  <c r="G69" i="5"/>
  <c r="S69" i="5" s="1"/>
  <c r="F69" i="5"/>
  <c r="Y69" i="5" s="1"/>
  <c r="Y68" i="5"/>
  <c r="S68" i="5"/>
  <c r="Y67" i="5"/>
  <c r="S67" i="5"/>
  <c r="Y66" i="5"/>
  <c r="S66" i="5"/>
  <c r="S65" i="5"/>
  <c r="Y65" i="5" s="1"/>
  <c r="Y64" i="5"/>
  <c r="S64" i="5"/>
  <c r="Y63" i="5"/>
  <c r="S63" i="5"/>
  <c r="Y62" i="5"/>
  <c r="S62" i="5"/>
  <c r="S61" i="5"/>
  <c r="Y61" i="5" s="1"/>
  <c r="Y60" i="5"/>
  <c r="S60" i="5"/>
  <c r="Y59" i="5"/>
  <c r="S59" i="5"/>
  <c r="B59" i="5"/>
  <c r="B60" i="5" s="1"/>
  <c r="B61" i="5" s="1"/>
  <c r="B62" i="5" s="1"/>
  <c r="B63" i="5" s="1"/>
  <c r="B64" i="5" s="1"/>
  <c r="B65" i="5" s="1"/>
  <c r="B66" i="5" s="1"/>
  <c r="B67" i="5" s="1"/>
  <c r="B68" i="5" s="1"/>
  <c r="B70" i="5" s="1"/>
  <c r="B71" i="5" s="1"/>
  <c r="B72" i="5" s="1"/>
  <c r="B73" i="5" s="1"/>
  <c r="B74" i="5" s="1"/>
  <c r="B75" i="5" s="1"/>
  <c r="B76" i="5" s="1"/>
  <c r="B77" i="5" s="1"/>
  <c r="B78" i="5" s="1"/>
  <c r="B79" i="5" s="1"/>
  <c r="B80" i="5" s="1"/>
  <c r="B81" i="5" s="1"/>
  <c r="B83" i="5" s="1"/>
  <c r="B84" i="5" s="1"/>
  <c r="Y58" i="5"/>
  <c r="S58" i="5"/>
  <c r="S57" i="5"/>
  <c r="Y57" i="5" s="1"/>
  <c r="X56" i="5"/>
  <c r="W56" i="5"/>
  <c r="V56" i="5"/>
  <c r="U56" i="5"/>
  <c r="T56" i="5"/>
  <c r="R56" i="5"/>
  <c r="Q56" i="5"/>
  <c r="P56" i="5"/>
  <c r="O56" i="5"/>
  <c r="N56" i="5"/>
  <c r="M56" i="5"/>
  <c r="L56" i="5"/>
  <c r="K56" i="5"/>
  <c r="J56" i="5"/>
  <c r="I56" i="5"/>
  <c r="H56" i="5"/>
  <c r="G56" i="5"/>
  <c r="S56" i="5" s="1"/>
  <c r="F56" i="5"/>
  <c r="Y56" i="5" s="1"/>
  <c r="E56" i="5"/>
  <c r="S55" i="5"/>
  <c r="Y55" i="5" s="1"/>
  <c r="S54" i="5"/>
  <c r="Y54" i="5" s="1"/>
  <c r="Y53" i="5"/>
  <c r="S53" i="5"/>
  <c r="S52" i="5"/>
  <c r="Y52" i="5" s="1"/>
  <c r="Y51" i="5"/>
  <c r="S51" i="5"/>
  <c r="Y50" i="5"/>
  <c r="S50" i="5"/>
  <c r="S49" i="5"/>
  <c r="Y49" i="5" s="1"/>
  <c r="S48" i="5"/>
  <c r="Y48" i="5" s="1"/>
  <c r="Y47" i="5"/>
  <c r="S47" i="5"/>
  <c r="S46" i="5"/>
  <c r="Y46" i="5" s="1"/>
  <c r="Y45" i="5"/>
  <c r="S45" i="5"/>
  <c r="Y44" i="5"/>
  <c r="S44" i="5"/>
  <c r="X43" i="5"/>
  <c r="W43" i="5"/>
  <c r="V43" i="5"/>
  <c r="U43" i="5"/>
  <c r="T43" i="5"/>
  <c r="R43" i="5"/>
  <c r="Q43" i="5"/>
  <c r="P43" i="5"/>
  <c r="O43" i="5"/>
  <c r="N43" i="5"/>
  <c r="M43" i="5"/>
  <c r="L43" i="5"/>
  <c r="K43" i="5"/>
  <c r="J43" i="5"/>
  <c r="I43" i="5"/>
  <c r="H43" i="5"/>
  <c r="G43" i="5"/>
  <c r="S43" i="5" s="1"/>
  <c r="F43" i="5"/>
  <c r="E43" i="5"/>
  <c r="Y43" i="5" s="1"/>
  <c r="D43" i="5"/>
  <c r="Y42" i="5"/>
  <c r="S42" i="5"/>
  <c r="S41" i="5"/>
  <c r="Y41" i="5" s="1"/>
  <c r="S40" i="5"/>
  <c r="Y40" i="5" s="1"/>
  <c r="Y39" i="5"/>
  <c r="S39" i="5"/>
  <c r="S38" i="5"/>
  <c r="Y38" i="5" s="1"/>
  <c r="Y37" i="5"/>
  <c r="S37" i="5"/>
  <c r="Y36" i="5"/>
  <c r="S36" i="5"/>
  <c r="S35" i="5"/>
  <c r="Y35" i="5" s="1"/>
  <c r="S34" i="5"/>
  <c r="Y34" i="5" s="1"/>
  <c r="Y33" i="5"/>
  <c r="S33" i="5"/>
  <c r="S32" i="5"/>
  <c r="Y32" i="5" s="1"/>
  <c r="Y31" i="5"/>
  <c r="S31" i="5"/>
  <c r="H30" i="5"/>
  <c r="I30" i="5" s="1"/>
  <c r="J30" i="5" s="1"/>
  <c r="K30" i="5" s="1"/>
  <c r="L30" i="5" s="1"/>
  <c r="M30" i="5" s="1"/>
  <c r="N30" i="5" s="1"/>
  <c r="O30" i="5" s="1"/>
  <c r="P30" i="5" s="1"/>
  <c r="Q30" i="5" s="1"/>
  <c r="R30" i="5" s="1"/>
  <c r="T30" i="5" s="1"/>
  <c r="U30" i="5" s="1"/>
  <c r="V30" i="5" s="1"/>
  <c r="W30" i="5" s="1"/>
  <c r="X30" i="5" s="1"/>
  <c r="E3" i="5"/>
  <c r="F3" i="5" s="1"/>
  <c r="G3" i="5" s="1"/>
  <c r="H3" i="5" s="1"/>
  <c r="I3" i="5" s="1"/>
  <c r="J3" i="5" s="1"/>
  <c r="K3" i="5" s="1"/>
  <c r="L3" i="5" s="1"/>
  <c r="M3" i="5" s="1"/>
  <c r="N3" i="5" s="1"/>
  <c r="O3" i="5" s="1"/>
  <c r="Q3" i="5" s="1"/>
  <c r="R3" i="5" s="1"/>
  <c r="S3" i="5" s="1"/>
  <c r="T3" i="5" s="1"/>
  <c r="U3" i="5" s="1"/>
  <c r="V3" i="5" s="1"/>
  <c r="W3" i="5" s="1"/>
  <c r="X3" i="5" s="1"/>
  <c r="Y3" i="5" s="1"/>
  <c r="Z3" i="5" s="1"/>
  <c r="AA3" i="5" s="1"/>
  <c r="AB3" i="5" s="1"/>
  <c r="AD3" i="5" s="1"/>
  <c r="AE3" i="5" s="1"/>
  <c r="M100" i="4"/>
  <c r="L100" i="4"/>
  <c r="K100" i="4"/>
  <c r="J100" i="4"/>
  <c r="I100" i="4"/>
  <c r="H100" i="4"/>
  <c r="G100" i="4"/>
  <c r="F100" i="4"/>
  <c r="E100" i="4"/>
  <c r="D100" i="4"/>
  <c r="M99" i="4"/>
  <c r="L99" i="4"/>
  <c r="K99" i="4"/>
  <c r="J99" i="4"/>
  <c r="I99" i="4"/>
  <c r="H99" i="4"/>
  <c r="G99" i="4"/>
  <c r="F99" i="4"/>
  <c r="E99" i="4"/>
  <c r="D99" i="4"/>
  <c r="M98" i="4"/>
  <c r="L98" i="4"/>
  <c r="K98" i="4"/>
  <c r="J98" i="4"/>
  <c r="I98" i="4"/>
  <c r="H98" i="4"/>
  <c r="G98" i="4"/>
  <c r="F98" i="4"/>
  <c r="E98" i="4"/>
  <c r="D98" i="4"/>
  <c r="M97" i="4"/>
  <c r="L97" i="4"/>
  <c r="K97" i="4"/>
  <c r="J97" i="4"/>
  <c r="I97" i="4"/>
  <c r="H97" i="4"/>
  <c r="G97" i="4"/>
  <c r="F97" i="4"/>
  <c r="E97" i="4"/>
  <c r="D97" i="4"/>
  <c r="M92" i="4"/>
  <c r="L92" i="4"/>
  <c r="K92" i="4"/>
  <c r="J92" i="4"/>
  <c r="I92" i="4"/>
  <c r="H92" i="4"/>
  <c r="G92" i="4"/>
  <c r="F92" i="4"/>
  <c r="E92" i="4"/>
  <c r="D92" i="4"/>
  <c r="M91" i="4"/>
  <c r="L91" i="4"/>
  <c r="K91" i="4"/>
  <c r="J91" i="4"/>
  <c r="I91" i="4"/>
  <c r="H91" i="4"/>
  <c r="G91" i="4"/>
  <c r="F91" i="4"/>
  <c r="E91" i="4"/>
  <c r="D91" i="4"/>
  <c r="M90" i="4"/>
  <c r="L90" i="4"/>
  <c r="K90" i="4"/>
  <c r="J90" i="4"/>
  <c r="I90" i="4"/>
  <c r="H90" i="4"/>
  <c r="G90" i="4"/>
  <c r="F90" i="4"/>
  <c r="E90" i="4"/>
  <c r="D90" i="4"/>
  <c r="M89" i="4"/>
  <c r="L89" i="4"/>
  <c r="K89" i="4"/>
  <c r="J89" i="4"/>
  <c r="I89" i="4"/>
  <c r="H89" i="4"/>
  <c r="G89" i="4"/>
  <c r="F89" i="4"/>
  <c r="E89" i="4"/>
  <c r="D89" i="4"/>
  <c r="M88" i="4"/>
  <c r="L88" i="4"/>
  <c r="K88" i="4"/>
  <c r="J88" i="4"/>
  <c r="I88" i="4"/>
  <c r="H88" i="4"/>
  <c r="G88" i="4"/>
  <c r="F88" i="4"/>
  <c r="E88" i="4"/>
  <c r="D88" i="4"/>
  <c r="M87" i="4"/>
  <c r="L87" i="4"/>
  <c r="K87" i="4"/>
  <c r="J87" i="4"/>
  <c r="I87" i="4"/>
  <c r="H87" i="4"/>
  <c r="G87" i="4"/>
  <c r="F87" i="4"/>
  <c r="E87" i="4"/>
  <c r="D87" i="4"/>
  <c r="M86" i="4"/>
  <c r="L86" i="4"/>
  <c r="K86" i="4"/>
  <c r="J86" i="4"/>
  <c r="I86" i="4"/>
  <c r="H86" i="4"/>
  <c r="G86" i="4"/>
  <c r="F86" i="4"/>
  <c r="E86" i="4"/>
  <c r="D86" i="4"/>
  <c r="M85" i="4"/>
  <c r="L85" i="4"/>
  <c r="K85" i="4"/>
  <c r="J85" i="4"/>
  <c r="I85" i="4"/>
  <c r="H85" i="4"/>
  <c r="G85" i="4"/>
  <c r="F85" i="4"/>
  <c r="E85" i="4"/>
  <c r="D85" i="4"/>
  <c r="M84" i="4"/>
  <c r="L84" i="4"/>
  <c r="K84" i="4"/>
  <c r="J84" i="4"/>
  <c r="I84" i="4"/>
  <c r="H84" i="4"/>
  <c r="G84" i="4"/>
  <c r="F84" i="4"/>
  <c r="E84" i="4"/>
  <c r="D84" i="4"/>
  <c r="M83" i="4"/>
  <c r="L83" i="4"/>
  <c r="K83" i="4"/>
  <c r="J83" i="4"/>
  <c r="I83" i="4"/>
  <c r="H83" i="4"/>
  <c r="G83" i="4"/>
  <c r="F83" i="4"/>
  <c r="E83" i="4"/>
  <c r="D83" i="4"/>
  <c r="M82" i="4"/>
  <c r="L82" i="4"/>
  <c r="K82" i="4"/>
  <c r="J82" i="4"/>
  <c r="I82" i="4"/>
  <c r="H82" i="4"/>
  <c r="G82" i="4"/>
  <c r="F82" i="4"/>
  <c r="E82" i="4"/>
  <c r="D82" i="4"/>
  <c r="M81" i="4"/>
  <c r="L81" i="4"/>
  <c r="K81" i="4"/>
  <c r="J81" i="4"/>
  <c r="I81" i="4"/>
  <c r="H81" i="4"/>
  <c r="G81" i="4"/>
  <c r="F81" i="4"/>
  <c r="E81" i="4"/>
  <c r="D81" i="4"/>
  <c r="M80" i="4"/>
  <c r="L80" i="4"/>
  <c r="K80" i="4"/>
  <c r="J80" i="4"/>
  <c r="I80" i="4"/>
  <c r="H80" i="4"/>
  <c r="G80" i="4"/>
  <c r="F80" i="4"/>
  <c r="E80" i="4"/>
  <c r="D80" i="4"/>
  <c r="M79" i="4"/>
  <c r="L79" i="4"/>
  <c r="K79" i="4"/>
  <c r="J79" i="4"/>
  <c r="I79" i="4"/>
  <c r="H79" i="4"/>
  <c r="G79" i="4"/>
  <c r="F79" i="4"/>
  <c r="E79" i="4"/>
  <c r="D79" i="4"/>
  <c r="M78" i="4"/>
  <c r="L78" i="4"/>
  <c r="K78" i="4"/>
  <c r="J78" i="4"/>
  <c r="I78" i="4"/>
  <c r="H78" i="4"/>
  <c r="G78" i="4"/>
  <c r="F78" i="4"/>
  <c r="E78" i="4"/>
  <c r="D78" i="4"/>
  <c r="M77" i="4"/>
  <c r="L77" i="4"/>
  <c r="K77" i="4"/>
  <c r="J77" i="4"/>
  <c r="I77" i="4"/>
  <c r="H77" i="4"/>
  <c r="G77" i="4"/>
  <c r="F77" i="4"/>
  <c r="E77" i="4"/>
  <c r="D77" i="4"/>
  <c r="M76" i="4"/>
  <c r="L76" i="4"/>
  <c r="K76" i="4"/>
  <c r="J76" i="4"/>
  <c r="I76" i="4"/>
  <c r="H76" i="4"/>
  <c r="G76" i="4"/>
  <c r="F76" i="4"/>
  <c r="E76" i="4"/>
  <c r="D76" i="4"/>
  <c r="M75" i="4"/>
  <c r="L75" i="4"/>
  <c r="K75" i="4"/>
  <c r="J75" i="4"/>
  <c r="I75" i="4"/>
  <c r="H75" i="4"/>
  <c r="G75" i="4"/>
  <c r="F75" i="4"/>
  <c r="E75" i="4"/>
  <c r="D75" i="4"/>
  <c r="M74" i="4"/>
  <c r="L74" i="4"/>
  <c r="K74" i="4"/>
  <c r="J74" i="4"/>
  <c r="I74" i="4"/>
  <c r="H74" i="4"/>
  <c r="G74" i="4"/>
  <c r="F74" i="4"/>
  <c r="E74" i="4"/>
  <c r="D74" i="4"/>
  <c r="M73" i="4"/>
  <c r="L73" i="4"/>
  <c r="K73" i="4"/>
  <c r="J73" i="4"/>
  <c r="I73" i="4"/>
  <c r="H73" i="4"/>
  <c r="G73" i="4"/>
  <c r="F73" i="4"/>
  <c r="E73" i="4"/>
  <c r="D73" i="4"/>
  <c r="M67" i="4"/>
  <c r="L67" i="4"/>
  <c r="K67" i="4"/>
  <c r="J67" i="4"/>
  <c r="I67" i="4"/>
  <c r="H67" i="4"/>
  <c r="G67" i="4"/>
  <c r="F67" i="4"/>
  <c r="E67" i="4"/>
  <c r="D67" i="4"/>
  <c r="M66" i="4"/>
  <c r="L66" i="4"/>
  <c r="K66" i="4"/>
  <c r="J66" i="4"/>
  <c r="I66" i="4"/>
  <c r="H66" i="4"/>
  <c r="G66" i="4"/>
  <c r="F66" i="4"/>
  <c r="E66" i="4"/>
  <c r="D66" i="4"/>
  <c r="M65" i="4"/>
  <c r="L65" i="4"/>
  <c r="K65" i="4"/>
  <c r="J65" i="4"/>
  <c r="I65" i="4"/>
  <c r="H65" i="4"/>
  <c r="G65" i="4"/>
  <c r="F65" i="4"/>
  <c r="E65" i="4"/>
  <c r="D65" i="4"/>
  <c r="M64" i="4"/>
  <c r="L64" i="4"/>
  <c r="K64" i="4"/>
  <c r="J64" i="4"/>
  <c r="I64" i="4"/>
  <c r="H64" i="4"/>
  <c r="G64" i="4"/>
  <c r="F64" i="4"/>
  <c r="E64" i="4"/>
  <c r="D64" i="4"/>
  <c r="L38" i="4"/>
  <c r="L71" i="4" s="1"/>
  <c r="I38" i="4"/>
  <c r="I71" i="4" s="1"/>
  <c r="H38" i="4"/>
  <c r="H71" i="4" s="1"/>
  <c r="M34" i="4"/>
  <c r="L34" i="4"/>
  <c r="K34" i="4"/>
  <c r="J34" i="4"/>
  <c r="I34" i="4"/>
  <c r="H34" i="4"/>
  <c r="G34" i="4"/>
  <c r="F34" i="4"/>
  <c r="E34" i="4"/>
  <c r="D34" i="4"/>
  <c r="M33" i="4"/>
  <c r="L33" i="4"/>
  <c r="K33" i="4"/>
  <c r="J33" i="4"/>
  <c r="I33" i="4"/>
  <c r="H33" i="4"/>
  <c r="G33" i="4"/>
  <c r="F33" i="4"/>
  <c r="E33" i="4"/>
  <c r="D33" i="4"/>
  <c r="M32" i="4"/>
  <c r="L32" i="4"/>
  <c r="K32" i="4"/>
  <c r="J32" i="4"/>
  <c r="I32" i="4"/>
  <c r="H32" i="4"/>
  <c r="G32" i="4"/>
  <c r="F32" i="4"/>
  <c r="E32" i="4"/>
  <c r="D32" i="4"/>
  <c r="M31" i="4"/>
  <c r="L31" i="4"/>
  <c r="K31" i="4"/>
  <c r="J31" i="4"/>
  <c r="I31" i="4"/>
  <c r="H31" i="4"/>
  <c r="G31" i="4"/>
  <c r="F31" i="4"/>
  <c r="E31" i="4"/>
  <c r="D31" i="4"/>
  <c r="M26" i="4"/>
  <c r="L26" i="4"/>
  <c r="K26" i="4"/>
  <c r="J26" i="4"/>
  <c r="I26" i="4"/>
  <c r="H26" i="4"/>
  <c r="G26" i="4"/>
  <c r="F26" i="4"/>
  <c r="E26" i="4"/>
  <c r="D26" i="4"/>
  <c r="M25" i="4"/>
  <c r="L25" i="4"/>
  <c r="K25" i="4"/>
  <c r="J25" i="4"/>
  <c r="I25" i="4"/>
  <c r="H25" i="4"/>
  <c r="G25" i="4"/>
  <c r="F25" i="4"/>
  <c r="E25" i="4"/>
  <c r="D25" i="4"/>
  <c r="M24" i="4"/>
  <c r="L24" i="4"/>
  <c r="K24" i="4"/>
  <c r="J24" i="4"/>
  <c r="I24" i="4"/>
  <c r="H24" i="4"/>
  <c r="G24" i="4"/>
  <c r="F24" i="4"/>
  <c r="E24" i="4"/>
  <c r="D24" i="4"/>
  <c r="M23" i="4"/>
  <c r="L23" i="4"/>
  <c r="K23" i="4"/>
  <c r="J23" i="4"/>
  <c r="I23" i="4"/>
  <c r="H23" i="4"/>
  <c r="G23" i="4"/>
  <c r="F23" i="4"/>
  <c r="E23" i="4"/>
  <c r="D23" i="4"/>
  <c r="M22" i="4"/>
  <c r="L22" i="4"/>
  <c r="K22" i="4"/>
  <c r="J22" i="4"/>
  <c r="I22" i="4"/>
  <c r="H22" i="4"/>
  <c r="G22" i="4"/>
  <c r="F22" i="4"/>
  <c r="E22" i="4"/>
  <c r="D22" i="4"/>
  <c r="M21" i="4"/>
  <c r="L21" i="4"/>
  <c r="K21" i="4"/>
  <c r="J21" i="4"/>
  <c r="I21" i="4"/>
  <c r="H21" i="4"/>
  <c r="G21" i="4"/>
  <c r="F21" i="4"/>
  <c r="E21" i="4"/>
  <c r="D21" i="4"/>
  <c r="M20" i="4"/>
  <c r="L20" i="4"/>
  <c r="K20" i="4"/>
  <c r="J20" i="4"/>
  <c r="I20" i="4"/>
  <c r="H20" i="4"/>
  <c r="G20" i="4"/>
  <c r="F20" i="4"/>
  <c r="E20" i="4"/>
  <c r="D20" i="4"/>
  <c r="M19" i="4"/>
  <c r="L19" i="4"/>
  <c r="K19" i="4"/>
  <c r="J19" i="4"/>
  <c r="I19" i="4"/>
  <c r="H19" i="4"/>
  <c r="G19" i="4"/>
  <c r="F19" i="4"/>
  <c r="E19" i="4"/>
  <c r="D19" i="4"/>
  <c r="M18" i="4"/>
  <c r="L18" i="4"/>
  <c r="K18" i="4"/>
  <c r="J18" i="4"/>
  <c r="I18" i="4"/>
  <c r="H18" i="4"/>
  <c r="G18" i="4"/>
  <c r="F18" i="4"/>
  <c r="E18" i="4"/>
  <c r="D18" i="4"/>
  <c r="M17" i="4"/>
  <c r="L17" i="4"/>
  <c r="K17" i="4"/>
  <c r="J17" i="4"/>
  <c r="I17" i="4"/>
  <c r="H17" i="4"/>
  <c r="G17" i="4"/>
  <c r="F17" i="4"/>
  <c r="E17" i="4"/>
  <c r="D17" i="4"/>
  <c r="M16" i="4"/>
  <c r="L16" i="4"/>
  <c r="K16" i="4"/>
  <c r="J16" i="4"/>
  <c r="I16" i="4"/>
  <c r="H16" i="4"/>
  <c r="G16" i="4"/>
  <c r="F16" i="4"/>
  <c r="E16" i="4"/>
  <c r="D16" i="4"/>
  <c r="M15" i="4"/>
  <c r="L15" i="4"/>
  <c r="K15" i="4"/>
  <c r="J15" i="4"/>
  <c r="I15" i="4"/>
  <c r="H15" i="4"/>
  <c r="G15" i="4"/>
  <c r="F15" i="4"/>
  <c r="E15" i="4"/>
  <c r="D15" i="4"/>
  <c r="M14" i="4"/>
  <c r="L14" i="4"/>
  <c r="K14" i="4"/>
  <c r="J14" i="4"/>
  <c r="I14" i="4"/>
  <c r="H14" i="4"/>
  <c r="G14" i="4"/>
  <c r="F14" i="4"/>
  <c r="E14" i="4"/>
  <c r="D14" i="4"/>
  <c r="M13" i="4"/>
  <c r="L13" i="4"/>
  <c r="K13" i="4"/>
  <c r="J13" i="4"/>
  <c r="I13" i="4"/>
  <c r="H13" i="4"/>
  <c r="G13" i="4"/>
  <c r="F13" i="4"/>
  <c r="E13" i="4"/>
  <c r="D13" i="4"/>
  <c r="M12" i="4"/>
  <c r="L12" i="4"/>
  <c r="K12" i="4"/>
  <c r="J12" i="4"/>
  <c r="I12" i="4"/>
  <c r="H12" i="4"/>
  <c r="G12" i="4"/>
  <c r="F12" i="4"/>
  <c r="E12" i="4"/>
  <c r="D12" i="4"/>
  <c r="M11" i="4"/>
  <c r="L11" i="4"/>
  <c r="K11" i="4"/>
  <c r="J11" i="4"/>
  <c r="I11" i="4"/>
  <c r="H11" i="4"/>
  <c r="G11" i="4"/>
  <c r="F11" i="4"/>
  <c r="E11" i="4"/>
  <c r="D11" i="4"/>
  <c r="M10" i="4"/>
  <c r="L10" i="4"/>
  <c r="K10" i="4"/>
  <c r="J10" i="4"/>
  <c r="I10" i="4"/>
  <c r="H10" i="4"/>
  <c r="G10" i="4"/>
  <c r="F10" i="4"/>
  <c r="E10" i="4"/>
  <c r="D10" i="4"/>
  <c r="M9" i="4"/>
  <c r="L9" i="4"/>
  <c r="K9" i="4"/>
  <c r="J9" i="4"/>
  <c r="I9" i="4"/>
  <c r="H9" i="4"/>
  <c r="G9" i="4"/>
  <c r="F9" i="4"/>
  <c r="E9" i="4"/>
  <c r="D9" i="4"/>
  <c r="M8" i="4"/>
  <c r="L8" i="4"/>
  <c r="K8" i="4"/>
  <c r="J8" i="4"/>
  <c r="I8" i="4"/>
  <c r="H8" i="4"/>
  <c r="G8" i="4"/>
  <c r="F8" i="4"/>
  <c r="E8" i="4"/>
  <c r="D8" i="4"/>
  <c r="M7" i="4"/>
  <c r="L7" i="4"/>
  <c r="K7" i="4"/>
  <c r="J7" i="4"/>
  <c r="I7" i="4"/>
  <c r="H7" i="4"/>
  <c r="G7" i="4"/>
  <c r="F7" i="4"/>
  <c r="E7" i="4"/>
  <c r="D7" i="4"/>
  <c r="L5" i="4"/>
  <c r="J5" i="4"/>
  <c r="J38" i="4" s="1"/>
  <c r="J71" i="4" s="1"/>
  <c r="I5" i="4"/>
  <c r="H5" i="4"/>
  <c r="G5" i="4"/>
  <c r="G38" i="4" s="1"/>
  <c r="E5" i="4"/>
  <c r="E38" i="4" s="1"/>
  <c r="E71" i="4" s="1"/>
  <c r="D5" i="4"/>
  <c r="D38" i="4" s="1"/>
  <c r="D71" i="4" s="1"/>
  <c r="M100" i="3"/>
  <c r="L100" i="3"/>
  <c r="K100" i="3"/>
  <c r="J100" i="3"/>
  <c r="I100" i="3"/>
  <c r="H100" i="3"/>
  <c r="G100" i="3"/>
  <c r="F100" i="3"/>
  <c r="E100" i="3"/>
  <c r="D100" i="3"/>
  <c r="M99" i="3"/>
  <c r="L99" i="3"/>
  <c r="K99" i="3"/>
  <c r="J99" i="3"/>
  <c r="I99" i="3"/>
  <c r="H99" i="3"/>
  <c r="G99" i="3"/>
  <c r="F99" i="3"/>
  <c r="E99" i="3"/>
  <c r="D99" i="3"/>
  <c r="M98" i="3"/>
  <c r="L98" i="3"/>
  <c r="K98" i="3"/>
  <c r="J98" i="3"/>
  <c r="I98" i="3"/>
  <c r="H98" i="3"/>
  <c r="G98" i="3"/>
  <c r="F98" i="3"/>
  <c r="E98" i="3"/>
  <c r="D98" i="3"/>
  <c r="M97" i="3"/>
  <c r="L97" i="3"/>
  <c r="K97" i="3"/>
  <c r="J97" i="3"/>
  <c r="I97" i="3"/>
  <c r="H97" i="3"/>
  <c r="G97" i="3"/>
  <c r="F97" i="3"/>
  <c r="E97" i="3"/>
  <c r="D97" i="3"/>
  <c r="M92" i="3"/>
  <c r="L92" i="3"/>
  <c r="K92" i="3"/>
  <c r="J92" i="3"/>
  <c r="I92" i="3"/>
  <c r="H92" i="3"/>
  <c r="G92" i="3"/>
  <c r="F92" i="3"/>
  <c r="E92" i="3"/>
  <c r="D92" i="3"/>
  <c r="M91" i="3"/>
  <c r="L91" i="3"/>
  <c r="K91" i="3"/>
  <c r="J91" i="3"/>
  <c r="I91" i="3"/>
  <c r="H91" i="3"/>
  <c r="G91" i="3"/>
  <c r="F91" i="3"/>
  <c r="E91" i="3"/>
  <c r="D91" i="3"/>
  <c r="M90" i="3"/>
  <c r="L90" i="3"/>
  <c r="K90" i="3"/>
  <c r="J90" i="3"/>
  <c r="I90" i="3"/>
  <c r="H90" i="3"/>
  <c r="G90" i="3"/>
  <c r="F90" i="3"/>
  <c r="E90" i="3"/>
  <c r="D90" i="3"/>
  <c r="M89" i="3"/>
  <c r="L89" i="3"/>
  <c r="K89" i="3"/>
  <c r="J89" i="3"/>
  <c r="I89" i="3"/>
  <c r="H89" i="3"/>
  <c r="G89" i="3"/>
  <c r="F89" i="3"/>
  <c r="E89" i="3"/>
  <c r="D89" i="3"/>
  <c r="M88" i="3"/>
  <c r="L88" i="3"/>
  <c r="K88" i="3"/>
  <c r="J88" i="3"/>
  <c r="I88" i="3"/>
  <c r="H88" i="3"/>
  <c r="G88" i="3"/>
  <c r="F88" i="3"/>
  <c r="E88" i="3"/>
  <c r="D88" i="3"/>
  <c r="M87" i="3"/>
  <c r="L87" i="3"/>
  <c r="K87" i="3"/>
  <c r="J87" i="3"/>
  <c r="I87" i="3"/>
  <c r="H87" i="3"/>
  <c r="G87" i="3"/>
  <c r="F87" i="3"/>
  <c r="E87" i="3"/>
  <c r="D87" i="3"/>
  <c r="M86" i="3"/>
  <c r="L86" i="3"/>
  <c r="K86" i="3"/>
  <c r="J86" i="3"/>
  <c r="I86" i="3"/>
  <c r="H86" i="3"/>
  <c r="G86" i="3"/>
  <c r="F86" i="3"/>
  <c r="E86" i="3"/>
  <c r="D86" i="3"/>
  <c r="M85" i="3"/>
  <c r="L85" i="3"/>
  <c r="K85" i="3"/>
  <c r="J85" i="3"/>
  <c r="I85" i="3"/>
  <c r="H85" i="3"/>
  <c r="G85" i="3"/>
  <c r="F85" i="3"/>
  <c r="E85" i="3"/>
  <c r="D85" i="3"/>
  <c r="M84" i="3"/>
  <c r="L84" i="3"/>
  <c r="K84" i="3"/>
  <c r="J84" i="3"/>
  <c r="I84" i="3"/>
  <c r="H84" i="3"/>
  <c r="G84" i="3"/>
  <c r="F84" i="3"/>
  <c r="E84" i="3"/>
  <c r="D84" i="3"/>
  <c r="M83" i="3"/>
  <c r="L83" i="3"/>
  <c r="K83" i="3"/>
  <c r="J83" i="3"/>
  <c r="I83" i="3"/>
  <c r="H83" i="3"/>
  <c r="G83" i="3"/>
  <c r="F83" i="3"/>
  <c r="E83" i="3"/>
  <c r="D83" i="3"/>
  <c r="M82" i="3"/>
  <c r="L82" i="3"/>
  <c r="K82" i="3"/>
  <c r="J82" i="3"/>
  <c r="I82" i="3"/>
  <c r="H82" i="3"/>
  <c r="G82" i="3"/>
  <c r="F82" i="3"/>
  <c r="E82" i="3"/>
  <c r="D82" i="3"/>
  <c r="M81" i="3"/>
  <c r="L81" i="3"/>
  <c r="K81" i="3"/>
  <c r="J81" i="3"/>
  <c r="I81" i="3"/>
  <c r="H81" i="3"/>
  <c r="G81" i="3"/>
  <c r="F81" i="3"/>
  <c r="E81" i="3"/>
  <c r="D81" i="3"/>
  <c r="M80" i="3"/>
  <c r="L80" i="3"/>
  <c r="K80" i="3"/>
  <c r="J80" i="3"/>
  <c r="I80" i="3"/>
  <c r="H80" i="3"/>
  <c r="G80" i="3"/>
  <c r="F80" i="3"/>
  <c r="E80" i="3"/>
  <c r="D80" i="3"/>
  <c r="M79" i="3"/>
  <c r="L79" i="3"/>
  <c r="K79" i="3"/>
  <c r="J79" i="3"/>
  <c r="I79" i="3"/>
  <c r="H79" i="3"/>
  <c r="G79" i="3"/>
  <c r="F79" i="3"/>
  <c r="E79" i="3"/>
  <c r="D79" i="3"/>
  <c r="M78" i="3"/>
  <c r="L78" i="3"/>
  <c r="K78" i="3"/>
  <c r="J78" i="3"/>
  <c r="I78" i="3"/>
  <c r="H78" i="3"/>
  <c r="G78" i="3"/>
  <c r="F78" i="3"/>
  <c r="E78" i="3"/>
  <c r="D78" i="3"/>
  <c r="M77" i="3"/>
  <c r="L77" i="3"/>
  <c r="K77" i="3"/>
  <c r="J77" i="3"/>
  <c r="I77" i="3"/>
  <c r="H77" i="3"/>
  <c r="G77" i="3"/>
  <c r="F77" i="3"/>
  <c r="E77" i="3"/>
  <c r="D77" i="3"/>
  <c r="M76" i="3"/>
  <c r="L76" i="3"/>
  <c r="K76" i="3"/>
  <c r="J76" i="3"/>
  <c r="I76" i="3"/>
  <c r="H76" i="3"/>
  <c r="G76" i="3"/>
  <c r="F76" i="3"/>
  <c r="E76" i="3"/>
  <c r="D76" i="3"/>
  <c r="M75" i="3"/>
  <c r="L75" i="3"/>
  <c r="K75" i="3"/>
  <c r="J75" i="3"/>
  <c r="I75" i="3"/>
  <c r="H75" i="3"/>
  <c r="G75" i="3"/>
  <c r="F75" i="3"/>
  <c r="E75" i="3"/>
  <c r="D75" i="3"/>
  <c r="M74" i="3"/>
  <c r="L74" i="3"/>
  <c r="K74" i="3"/>
  <c r="J74" i="3"/>
  <c r="I74" i="3"/>
  <c r="H74" i="3"/>
  <c r="G74" i="3"/>
  <c r="F74" i="3"/>
  <c r="E74" i="3"/>
  <c r="D74" i="3"/>
  <c r="M73" i="3"/>
  <c r="L73" i="3"/>
  <c r="K73" i="3"/>
  <c r="J73" i="3"/>
  <c r="I73" i="3"/>
  <c r="H73" i="3"/>
  <c r="G73" i="3"/>
  <c r="F73" i="3"/>
  <c r="E73" i="3"/>
  <c r="D73" i="3"/>
  <c r="M67" i="3"/>
  <c r="L67" i="3"/>
  <c r="K67" i="3"/>
  <c r="J67" i="3"/>
  <c r="I67" i="3"/>
  <c r="H67" i="3"/>
  <c r="G67" i="3"/>
  <c r="F67" i="3"/>
  <c r="E67" i="3"/>
  <c r="D67" i="3"/>
  <c r="M66" i="3"/>
  <c r="L66" i="3"/>
  <c r="K66" i="3"/>
  <c r="J66" i="3"/>
  <c r="I66" i="3"/>
  <c r="H66" i="3"/>
  <c r="G66" i="3"/>
  <c r="F66" i="3"/>
  <c r="E66" i="3"/>
  <c r="D66" i="3"/>
  <c r="M65" i="3"/>
  <c r="L65" i="3"/>
  <c r="K65" i="3"/>
  <c r="J65" i="3"/>
  <c r="I65" i="3"/>
  <c r="H65" i="3"/>
  <c r="G65" i="3"/>
  <c r="F65" i="3"/>
  <c r="E65" i="3"/>
  <c r="D65" i="3"/>
  <c r="M64" i="3"/>
  <c r="L64" i="3"/>
  <c r="K64" i="3"/>
  <c r="J64" i="3"/>
  <c r="I64" i="3"/>
  <c r="H64" i="3"/>
  <c r="G64" i="3"/>
  <c r="F64" i="3"/>
  <c r="E64" i="3"/>
  <c r="D64" i="3"/>
  <c r="M59" i="3"/>
  <c r="L59" i="3"/>
  <c r="K59" i="3"/>
  <c r="J59" i="3"/>
  <c r="I59" i="3"/>
  <c r="H59" i="3"/>
  <c r="G59" i="3"/>
  <c r="F59" i="3"/>
  <c r="E59" i="3"/>
  <c r="D59" i="3"/>
  <c r="M58" i="3"/>
  <c r="L58" i="3"/>
  <c r="K58" i="3"/>
  <c r="J58" i="3"/>
  <c r="I58" i="3"/>
  <c r="H58" i="3"/>
  <c r="G58" i="3"/>
  <c r="F58" i="3"/>
  <c r="E58" i="3"/>
  <c r="D58" i="3"/>
  <c r="M57" i="3"/>
  <c r="L57" i="3"/>
  <c r="K57" i="3"/>
  <c r="J57" i="3"/>
  <c r="I57" i="3"/>
  <c r="H57" i="3"/>
  <c r="G57" i="3"/>
  <c r="F57" i="3"/>
  <c r="E57" i="3"/>
  <c r="D57" i="3"/>
  <c r="M56" i="3"/>
  <c r="L56" i="3"/>
  <c r="K56" i="3"/>
  <c r="J56" i="3"/>
  <c r="I56" i="3"/>
  <c r="H56" i="3"/>
  <c r="G56" i="3"/>
  <c r="F56" i="3"/>
  <c r="E56" i="3"/>
  <c r="D56" i="3"/>
  <c r="M55" i="3"/>
  <c r="L55" i="3"/>
  <c r="K55" i="3"/>
  <c r="J55" i="3"/>
  <c r="I55" i="3"/>
  <c r="H55" i="3"/>
  <c r="G55" i="3"/>
  <c r="F55" i="3"/>
  <c r="E55" i="3"/>
  <c r="D55" i="3"/>
  <c r="M54" i="3"/>
  <c r="L54" i="3"/>
  <c r="K54" i="3"/>
  <c r="J54" i="3"/>
  <c r="I54" i="3"/>
  <c r="H54" i="3"/>
  <c r="G54" i="3"/>
  <c r="F54" i="3"/>
  <c r="E54" i="3"/>
  <c r="D54" i="3"/>
  <c r="M53" i="3"/>
  <c r="L53" i="3"/>
  <c r="K53" i="3"/>
  <c r="J53" i="3"/>
  <c r="I53" i="3"/>
  <c r="H53" i="3"/>
  <c r="G53" i="3"/>
  <c r="F53" i="3"/>
  <c r="E53" i="3"/>
  <c r="D53" i="3"/>
  <c r="M52" i="3"/>
  <c r="L52" i="3"/>
  <c r="K52" i="3"/>
  <c r="J52" i="3"/>
  <c r="I52" i="3"/>
  <c r="H52" i="3"/>
  <c r="G52" i="3"/>
  <c r="F52" i="3"/>
  <c r="E52" i="3"/>
  <c r="D52" i="3"/>
  <c r="M51" i="3"/>
  <c r="L51" i="3"/>
  <c r="K51" i="3"/>
  <c r="J51" i="3"/>
  <c r="I51" i="3"/>
  <c r="H51" i="3"/>
  <c r="G51" i="3"/>
  <c r="F51" i="3"/>
  <c r="E51" i="3"/>
  <c r="D51" i="3"/>
  <c r="M50" i="3"/>
  <c r="L50" i="3"/>
  <c r="K50" i="3"/>
  <c r="J50" i="3"/>
  <c r="I50" i="3"/>
  <c r="H50" i="3"/>
  <c r="G50" i="3"/>
  <c r="F50" i="3"/>
  <c r="E50" i="3"/>
  <c r="D50" i="3"/>
  <c r="M49" i="3"/>
  <c r="L49" i="3"/>
  <c r="K49" i="3"/>
  <c r="J49" i="3"/>
  <c r="I49" i="3"/>
  <c r="H49" i="3"/>
  <c r="G49" i="3"/>
  <c r="F49" i="3"/>
  <c r="E49" i="3"/>
  <c r="D49" i="3"/>
  <c r="M48" i="3"/>
  <c r="L48" i="3"/>
  <c r="K48" i="3"/>
  <c r="J48" i="3"/>
  <c r="I48" i="3"/>
  <c r="H48" i="3"/>
  <c r="G48" i="3"/>
  <c r="F48" i="3"/>
  <c r="E48" i="3"/>
  <c r="D48" i="3"/>
  <c r="M47" i="3"/>
  <c r="L47" i="3"/>
  <c r="K47" i="3"/>
  <c r="J47" i="3"/>
  <c r="I47" i="3"/>
  <c r="H47" i="3"/>
  <c r="G47" i="3"/>
  <c r="F47" i="3"/>
  <c r="E47" i="3"/>
  <c r="D47" i="3"/>
  <c r="M46" i="3"/>
  <c r="L46" i="3"/>
  <c r="K46" i="3"/>
  <c r="J46" i="3"/>
  <c r="I46" i="3"/>
  <c r="H46" i="3"/>
  <c r="G46" i="3"/>
  <c r="F46" i="3"/>
  <c r="E46" i="3"/>
  <c r="D46" i="3"/>
  <c r="M45" i="3"/>
  <c r="L45" i="3"/>
  <c r="K45" i="3"/>
  <c r="J45" i="3"/>
  <c r="I45" i="3"/>
  <c r="H45" i="3"/>
  <c r="G45" i="3"/>
  <c r="F45" i="3"/>
  <c r="E45" i="3"/>
  <c r="D45" i="3"/>
  <c r="M44" i="3"/>
  <c r="L44" i="3"/>
  <c r="K44" i="3"/>
  <c r="J44" i="3"/>
  <c r="I44" i="3"/>
  <c r="H44" i="3"/>
  <c r="G44" i="3"/>
  <c r="F44" i="3"/>
  <c r="E44" i="3"/>
  <c r="D44" i="3"/>
  <c r="M43" i="3"/>
  <c r="L43" i="3"/>
  <c r="K43" i="3"/>
  <c r="J43" i="3"/>
  <c r="I43" i="3"/>
  <c r="H43" i="3"/>
  <c r="G43" i="3"/>
  <c r="F43" i="3"/>
  <c r="E43" i="3"/>
  <c r="D43" i="3"/>
  <c r="M42" i="3"/>
  <c r="L42" i="3"/>
  <c r="K42" i="3"/>
  <c r="J42" i="3"/>
  <c r="I42" i="3"/>
  <c r="H42" i="3"/>
  <c r="G42" i="3"/>
  <c r="F42" i="3"/>
  <c r="E42" i="3"/>
  <c r="D42" i="3"/>
  <c r="M41" i="3"/>
  <c r="L41" i="3"/>
  <c r="K41" i="3"/>
  <c r="J41" i="3"/>
  <c r="I41" i="3"/>
  <c r="H41" i="3"/>
  <c r="G41" i="3"/>
  <c r="F41" i="3"/>
  <c r="E41" i="3"/>
  <c r="D41" i="3"/>
  <c r="M40" i="3"/>
  <c r="L40" i="3"/>
  <c r="K40" i="3"/>
  <c r="J40" i="3"/>
  <c r="I40" i="3"/>
  <c r="H40" i="3"/>
  <c r="G40" i="3"/>
  <c r="F40" i="3"/>
  <c r="E40" i="3"/>
  <c r="D40" i="3"/>
  <c r="I38" i="3"/>
  <c r="I71" i="3" s="1"/>
  <c r="H38" i="3"/>
  <c r="H71" i="3" s="1"/>
  <c r="E38" i="3"/>
  <c r="E71" i="3" s="1"/>
  <c r="D38" i="3"/>
  <c r="D71" i="3" s="1"/>
  <c r="M34" i="3"/>
  <c r="L34" i="3"/>
  <c r="K34" i="3"/>
  <c r="J34" i="3"/>
  <c r="I34" i="3"/>
  <c r="H34" i="3"/>
  <c r="G34" i="3"/>
  <c r="F34" i="3"/>
  <c r="E34" i="3"/>
  <c r="D34" i="3"/>
  <c r="M33" i="3"/>
  <c r="L33" i="3"/>
  <c r="K33" i="3"/>
  <c r="J33" i="3"/>
  <c r="I33" i="3"/>
  <c r="H33" i="3"/>
  <c r="G33" i="3"/>
  <c r="F33" i="3"/>
  <c r="E33" i="3"/>
  <c r="D33" i="3"/>
  <c r="M32" i="3"/>
  <c r="L32" i="3"/>
  <c r="K32" i="3"/>
  <c r="J32" i="3"/>
  <c r="I32" i="3"/>
  <c r="H32" i="3"/>
  <c r="G32" i="3"/>
  <c r="F32" i="3"/>
  <c r="E32" i="3"/>
  <c r="D32" i="3"/>
  <c r="M31" i="3"/>
  <c r="L31" i="3"/>
  <c r="K31" i="3"/>
  <c r="J31" i="3"/>
  <c r="I31" i="3"/>
  <c r="H31" i="3"/>
  <c r="G31" i="3"/>
  <c r="F31" i="3"/>
  <c r="E31" i="3"/>
  <c r="D31" i="3"/>
  <c r="M26" i="3"/>
  <c r="L26" i="3"/>
  <c r="K26" i="3"/>
  <c r="J26" i="3"/>
  <c r="I26" i="3"/>
  <c r="H26" i="3"/>
  <c r="G26" i="3"/>
  <c r="F26" i="3"/>
  <c r="E26" i="3"/>
  <c r="D26" i="3"/>
  <c r="M25" i="3"/>
  <c r="L25" i="3"/>
  <c r="K25" i="3"/>
  <c r="J25" i="3"/>
  <c r="I25" i="3"/>
  <c r="H25" i="3"/>
  <c r="G25" i="3"/>
  <c r="F25" i="3"/>
  <c r="E25" i="3"/>
  <c r="D25" i="3"/>
  <c r="M24" i="3"/>
  <c r="L24" i="3"/>
  <c r="K24" i="3"/>
  <c r="J24" i="3"/>
  <c r="I24" i="3"/>
  <c r="H24" i="3"/>
  <c r="G24" i="3"/>
  <c r="F24" i="3"/>
  <c r="E24" i="3"/>
  <c r="D24" i="3"/>
  <c r="M23" i="3"/>
  <c r="L23" i="3"/>
  <c r="K23" i="3"/>
  <c r="J23" i="3"/>
  <c r="I23" i="3"/>
  <c r="H23" i="3"/>
  <c r="G23" i="3"/>
  <c r="F23" i="3"/>
  <c r="E23" i="3"/>
  <c r="D23" i="3"/>
  <c r="M22" i="3"/>
  <c r="L22" i="3"/>
  <c r="K22" i="3"/>
  <c r="J22" i="3"/>
  <c r="I22" i="3"/>
  <c r="H22" i="3"/>
  <c r="G22" i="3"/>
  <c r="F22" i="3"/>
  <c r="E22" i="3"/>
  <c r="D22" i="3"/>
  <c r="M21" i="3"/>
  <c r="L21" i="3"/>
  <c r="K21" i="3"/>
  <c r="J21" i="3"/>
  <c r="I21" i="3"/>
  <c r="H21" i="3"/>
  <c r="G21" i="3"/>
  <c r="F21" i="3"/>
  <c r="E21" i="3"/>
  <c r="D21" i="3"/>
  <c r="M20" i="3"/>
  <c r="L20" i="3"/>
  <c r="K20" i="3"/>
  <c r="J20" i="3"/>
  <c r="I20" i="3"/>
  <c r="H20" i="3"/>
  <c r="G20" i="3"/>
  <c r="F20" i="3"/>
  <c r="E20" i="3"/>
  <c r="D20" i="3"/>
  <c r="M19" i="3"/>
  <c r="L19" i="3"/>
  <c r="K19" i="3"/>
  <c r="J19" i="3"/>
  <c r="I19" i="3"/>
  <c r="H19" i="3"/>
  <c r="G19" i="3"/>
  <c r="F19" i="3"/>
  <c r="E19" i="3"/>
  <c r="D19" i="3"/>
  <c r="M18" i="3"/>
  <c r="L18" i="3"/>
  <c r="K18" i="3"/>
  <c r="J18" i="3"/>
  <c r="I18" i="3"/>
  <c r="H18" i="3"/>
  <c r="G18" i="3"/>
  <c r="F18" i="3"/>
  <c r="E18" i="3"/>
  <c r="D18" i="3"/>
  <c r="M17" i="3"/>
  <c r="L17" i="3"/>
  <c r="K17" i="3"/>
  <c r="J17" i="3"/>
  <c r="I17" i="3"/>
  <c r="H17" i="3"/>
  <c r="G17" i="3"/>
  <c r="F17" i="3"/>
  <c r="E17" i="3"/>
  <c r="D17" i="3"/>
  <c r="M16" i="3"/>
  <c r="L16" i="3"/>
  <c r="K16" i="3"/>
  <c r="J16" i="3"/>
  <c r="I16" i="3"/>
  <c r="H16" i="3"/>
  <c r="G16" i="3"/>
  <c r="F16" i="3"/>
  <c r="E16" i="3"/>
  <c r="D16" i="3"/>
  <c r="M15" i="3"/>
  <c r="L15" i="3"/>
  <c r="K15" i="3"/>
  <c r="J15" i="3"/>
  <c r="I15" i="3"/>
  <c r="H15" i="3"/>
  <c r="G15" i="3"/>
  <c r="F15" i="3"/>
  <c r="E15" i="3"/>
  <c r="D15" i="3"/>
  <c r="M14" i="3"/>
  <c r="L14" i="3"/>
  <c r="K14" i="3"/>
  <c r="J14" i="3"/>
  <c r="I14" i="3"/>
  <c r="H14" i="3"/>
  <c r="G14" i="3"/>
  <c r="F14" i="3"/>
  <c r="E14" i="3"/>
  <c r="D14" i="3"/>
  <c r="M13" i="3"/>
  <c r="L13" i="3"/>
  <c r="K13" i="3"/>
  <c r="J13" i="3"/>
  <c r="I13" i="3"/>
  <c r="H13" i="3"/>
  <c r="G13" i="3"/>
  <c r="F13" i="3"/>
  <c r="E13" i="3"/>
  <c r="D13" i="3"/>
  <c r="M12" i="3"/>
  <c r="L12" i="3"/>
  <c r="K12" i="3"/>
  <c r="J12" i="3"/>
  <c r="I12" i="3"/>
  <c r="H12" i="3"/>
  <c r="G12" i="3"/>
  <c r="F12" i="3"/>
  <c r="E12" i="3"/>
  <c r="D12" i="3"/>
  <c r="M11" i="3"/>
  <c r="L11" i="3"/>
  <c r="K11" i="3"/>
  <c r="J11" i="3"/>
  <c r="I11" i="3"/>
  <c r="H11" i="3"/>
  <c r="G11" i="3"/>
  <c r="F11" i="3"/>
  <c r="E11" i="3"/>
  <c r="D11" i="3"/>
  <c r="M10" i="3"/>
  <c r="L10" i="3"/>
  <c r="K10" i="3"/>
  <c r="J10" i="3"/>
  <c r="I10" i="3"/>
  <c r="H10" i="3"/>
  <c r="G10" i="3"/>
  <c r="F10" i="3"/>
  <c r="E10" i="3"/>
  <c r="D10" i="3"/>
  <c r="M9" i="3"/>
  <c r="L9" i="3"/>
  <c r="K9" i="3"/>
  <c r="J9" i="3"/>
  <c r="I9" i="3"/>
  <c r="H9" i="3"/>
  <c r="G9" i="3"/>
  <c r="F9" i="3"/>
  <c r="E9" i="3"/>
  <c r="D9" i="3"/>
  <c r="M8" i="3"/>
  <c r="L8" i="3"/>
  <c r="K8" i="3"/>
  <c r="J8" i="3"/>
  <c r="I8" i="3"/>
  <c r="H8" i="3"/>
  <c r="G8" i="3"/>
  <c r="F8" i="3"/>
  <c r="E8" i="3"/>
  <c r="D8" i="3"/>
  <c r="M7" i="3"/>
  <c r="L7" i="3"/>
  <c r="K7" i="3"/>
  <c r="J7" i="3"/>
  <c r="I7" i="3"/>
  <c r="H7" i="3"/>
  <c r="G7" i="3"/>
  <c r="F7" i="3"/>
  <c r="E7" i="3"/>
  <c r="D7" i="3"/>
  <c r="L5" i="3"/>
  <c r="L38" i="3" s="1"/>
  <c r="L71" i="3" s="1"/>
  <c r="J5" i="3"/>
  <c r="J38" i="3" s="1"/>
  <c r="J71" i="3" s="1"/>
  <c r="I5" i="3"/>
  <c r="H5" i="3"/>
  <c r="G5" i="3"/>
  <c r="G71" i="3" s="1"/>
  <c r="E5" i="3"/>
  <c r="D5" i="3"/>
  <c r="A198" i="2"/>
  <c r="A169" i="2"/>
  <c r="A139" i="2"/>
  <c r="A109" i="2"/>
  <c r="A64" i="2"/>
  <c r="A49" i="2"/>
  <c r="A34" i="2"/>
  <c r="A19" i="2"/>
  <c r="G38" i="3" l="1"/>
  <c r="G71" i="4"/>
</calcChain>
</file>

<file path=xl/sharedStrings.xml><?xml version="1.0" encoding="utf-8"?>
<sst xmlns="http://schemas.openxmlformats.org/spreadsheetml/2006/main" count="269" uniqueCount="87">
  <si>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</si>
  <si>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</si>
  <si>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</si>
  <si>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</si>
  <si>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</si>
  <si>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</si>
  <si>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 xml:space="preserve">TOTAL SOINS DE VILLE </t>
  </si>
  <si>
    <t>Données mensuelles</t>
  </si>
  <si>
    <t>TOTAL Infirmiers</t>
  </si>
  <si>
    <t>TOTAL Laboratoires</t>
  </si>
  <si>
    <t>IJ maladie</t>
  </si>
  <si>
    <t>Médicaments de ville</t>
  </si>
  <si>
    <t>TOTAL médicaments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</si>
  <si>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</si>
  <si>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</si>
  <si>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</si>
  <si>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</si>
  <si>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</si>
  <si>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</si>
  <si>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</si>
  <si>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</si>
  <si>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</si>
  <si>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</si>
  <si>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</si>
  <si>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</si>
  <si>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</si>
  <si>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</si>
  <si>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</si>
  <si>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</si>
  <si>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</si>
  <si>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</si>
  <si>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</si>
  <si>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</si>
  <si>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</si>
  <si>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</si>
  <si>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</si>
  <si>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</si>
  <si>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</si>
  <si>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</si>
  <si>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</si>
  <si>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</si>
  <si>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</si>
  <si>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</si>
  <si>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</si>
  <si>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Source : MSA</t>
  </si>
  <si>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</si>
  <si>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</si>
  <si>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</si>
  <si>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</si>
  <si>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</si>
  <si>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 xml:space="preserve">Tableau 1 : Taux de révision de séries de remboursements de soins de ville (en date de soins) par rapport aux données publiées ce mois-ci </t>
  </si>
  <si>
    <r>
      <t xml:space="preserve">Révision du dernier mois
</t>
    </r>
    <r>
      <rPr>
        <i/>
        <sz val="10"/>
        <color theme="1"/>
        <rFont val="Arial"/>
        <family val="2"/>
      </rPr>
      <t>(en millions d'euros)</t>
    </r>
  </si>
  <si>
    <t>Cumul 2024</t>
  </si>
  <si>
    <t>Cumul 2025</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</si>
  <si>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</si>
  <si>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</si>
  <si>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</si>
  <si>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</si>
  <si>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</si>
  <si>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</si>
  <si>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</si>
  <si>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</si>
  <si>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</si>
  <si>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</si>
  <si>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</si>
  <si>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</si>
  <si>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</si>
  <si>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</si>
  <si>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</si>
  <si>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</si>
  <si>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</si>
  <si>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</si>
  <si>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</si>
  <si>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</si>
  <si>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mai 2026</t>
  </si>
  <si>
    <t>Date de révision (montants en millions d'euros)</t>
  </si>
  <si>
    <t>Date de soins</t>
  </si>
  <si>
    <t>Référence</t>
  </si>
  <si>
    <t>2022</t>
  </si>
  <si>
    <t>2023</t>
  </si>
  <si>
    <t>2024</t>
  </si>
  <si>
    <t>2025</t>
  </si>
  <si>
    <t>TOTAL</t>
  </si>
  <si>
    <t>Total 2022</t>
  </si>
  <si>
    <t>Total 2023</t>
  </si>
  <si>
    <t>Total 2024</t>
  </si>
  <si>
    <t>Total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</si>
</sst>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5" formatCode="0.0%"/>
    <numFmt numFmtId="166" formatCode="_-* #,##0.00\ _€_-;\-* #,##0.00\ _€_-;_-* &quot;-&quot;??\ _€_-;_-@_-"/>
    <numFmt numFmtId="167" formatCode="#,##0.0"/>
    <numFmt numFmtId="168" formatCode="#,##0.0_ ;\-#,##0.0\ "/>
    <numFmt numFmtId="169" formatCode="_-* #,##0.0\ _€_-;\-* #,##0.0\ _€_-;_-* &quot;-&quot;??\ _€_-;_-@_-"/>
    <numFmt numFmtId="170" formatCode="[$-40C]mmm\-yy;@"/>
    <numFmt numFmtId="171" formatCode="[$-40C]mmmm\-yy;@"/>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9"/>
      <color theme="1"/>
      <name val="Cambria"/>
      <family val="1"/>
    </font>
    <font>
      <sz val="10"/>
      <name val="Cambria"/>
      <family val="1"/>
    </font>
    <font>
      <sz val="9"/>
      <name val="Cambria"/>
      <family val="1"/>
    </font>
    <font>
      <sz val="10"/>
      <color theme="1"/>
      <name val="Arial"/>
      <family val="2"/>
    </font>
    <font>
      <sz val="8"/>
      <name val="Cambria"/>
      <family val="1"/>
    </font>
    <font>
      <sz val="9"/>
      <color theme="1"/>
      <name val="Cambria"/>
      <family val="1"/>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b/>
      <sz val="10"/>
      <color rgb="FFFF0000"/>
      <name val="Cambria"/>
      <family val="1"/>
    </font>
    <font>
      <sz val="9"/>
      <color rgb="FFFF00FF"/>
      <name val="Cambria"/>
      <family val="1"/>
    </font>
    <font>
      <b/>
      <sz val="11"/>
      <color theme="1"/>
      <name val="Cambria"/>
      <family val="1"/>
    </font>
    <font>
      <b/>
      <sz val="11"/>
      <color theme="0"/>
      <name val="Cambria"/>
      <family val="1"/>
    </font>
    <font>
      <b/>
      <sz val="9"/>
      <name val="Cambria"/>
      <family val="1"/>
    </font>
    <font>
      <b/>
      <sz val="10"/>
      <color theme="0"/>
      <name val="Cambria"/>
      <family val="1"/>
    </font>
    <font>
      <b/>
      <i/>
      <sz val="8"/>
      <name val="Cambria"/>
      <family val="1"/>
    </font>
    <font>
      <b/>
      <sz val="12"/>
      <color rgb="FFFFFFFF"/>
      <name val="Arial"/>
      <family val="2"/>
    </font>
    <font>
      <sz val="11"/>
      <color theme="1"/>
      <name val="Arial"/>
      <family val="2"/>
    </font>
    <font>
      <b/>
      <sz val="11"/>
      <color theme="1"/>
      <name val="Arial"/>
      <family val="2"/>
    </font>
    <font>
      <i/>
      <sz val="10"/>
      <color theme="1"/>
      <name val="Arial"/>
      <family val="2"/>
    </font>
    <font>
      <b/>
      <sz val="11"/>
      <color theme="0"/>
      <name val="Arial"/>
      <family val="2"/>
    </font>
    <font>
      <b/>
      <sz val="10.5"/>
      <color theme="8" tint="-0.249977111117893"/>
      <name val="Arial"/>
      <family val="2"/>
    </font>
    <font>
      <sz val="11"/>
      <color theme="8" tint="-0.249977111117893"/>
      <name val="Arial"/>
      <family val="2"/>
    </font>
    <font>
      <b/>
      <sz val="11"/>
      <name val="Arial"/>
      <family val="2"/>
    </font>
    <font>
      <sz val="11"/>
      <name val="Arial"/>
      <family val="2"/>
    </font>
    <font>
      <i/>
      <sz val="11"/>
      <color theme="1"/>
      <name val="Arial"/>
      <family val="2"/>
    </font>
  </fonts>
  <fills count="8">
    <fill>
      <patternFill patternType="none"/>
    </fill>
    <fill>
      <patternFill patternType="gray125"/>
    </fill>
    <fill>
      <patternFill patternType="solid">
        <fgColor theme="8" tint="0.39997558519241921"/>
        <bgColor indexed="64"/>
      </patternFill>
    </fill>
    <fill>
      <patternFill patternType="solid">
        <fgColor indexed="65"/>
        <bgColor indexed="64"/>
      </patternFill>
    </fill>
    <fill>
      <patternFill patternType="solid">
        <fgColor theme="0"/>
        <bgColor indexed="64"/>
      </patternFill>
    </fill>
    <fill>
      <patternFill patternType="solid">
        <fgColor indexed="9"/>
        <bgColor indexed="64"/>
      </patternFill>
    </fill>
    <fill>
      <patternFill patternType="solid">
        <fgColor theme="8" tint="-0.249977111117893"/>
        <bgColor indexed="64"/>
      </patternFill>
    </fill>
    <fill>
      <patternFill patternType="solid">
        <fgColor rgb="FF92CDDC"/>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1">
    <xf numFmtId="0" fontId="0" fillId="0" borderId="0"/>
    <xf numFmtId="9" fontId="3" fillId="0" borderId="0" applyFont="0" applyFill="0" applyBorder="0" applyAlignment="0" applyProtection="0"/>
    <xf numFmtId="0" fontId="2" fillId="0" borderId="0"/>
    <xf numFmtId="0" fontId="3" fillId="0" borderId="0"/>
    <xf numFmtId="0" fontId="1" fillId="0" borderId="0"/>
    <xf numFmtId="0" fontId="1" fillId="0" borderId="0"/>
    <xf numFmtId="0" fontId="7" fillId="0" borderId="0"/>
    <xf numFmtId="0" fontId="3" fillId="0" borderId="0"/>
    <xf numFmtId="166" fontId="3"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0" fontId="1" fillId="0" borderId="0"/>
    <xf numFmtId="9" fontId="3" fillId="0" borderId="0" applyFont="0" applyFill="0" applyBorder="0" applyAlignment="0" applyProtection="0"/>
  </cellStyleXfs>
  <cellXfs count="252">
    <xf numFmtId="0" fontId="0" fillId="0" borderId="0" xfId="0"/>
    <xf numFmtId="0" fontId="6" fillId="5" borderId="0" xfId="3" applyFont="1" applyFill="1"/>
    <xf numFmtId="0" fontId="10" fillId="4" borderId="0" xfId="7" applyFont="1" applyFill="1" applyAlignment="1">
      <alignment horizontal="center" vertical="center"/>
    </xf>
    <xf numFmtId="0" fontId="10" fillId="4" borderId="0" xfId="7" applyFont="1" applyFill="1" applyAlignment="1">
      <alignment vertical="center"/>
    </xf>
    <xf numFmtId="0" fontId="10" fillId="4" borderId="0" xfId="7" applyFont="1" applyFill="1" applyAlignment="1">
      <alignment horizontal="left" vertical="center"/>
    </xf>
    <xf numFmtId="0" fontId="12" fillId="4" borderId="0" xfId="7" applyFont="1" applyFill="1" applyAlignment="1">
      <alignment horizontal="centerContinuous" vertical="center"/>
    </xf>
    <xf numFmtId="0" fontId="12" fillId="4" borderId="0" xfId="7" applyFont="1" applyFill="1" applyAlignment="1">
      <alignment vertical="center"/>
    </xf>
    <xf numFmtId="0" fontId="12" fillId="4" borderId="0" xfId="7" applyFont="1" applyFill="1" applyAlignment="1">
      <alignment horizontal="left" vertical="center"/>
    </xf>
    <xf numFmtId="0" fontId="12" fillId="4" borderId="0" xfId="7" applyFont="1" applyFill="1" applyAlignment="1">
      <alignment horizontal="center" vertical="center"/>
    </xf>
    <xf numFmtId="0" fontId="13" fillId="4" borderId="0" xfId="7" applyFont="1" applyFill="1" applyAlignment="1">
      <alignment vertical="center"/>
    </xf>
    <xf numFmtId="0" fontId="12" fillId="4" borderId="0" xfId="7" applyFont="1" applyFill="1" applyAlignment="1">
      <alignment horizontal="right" vertical="center"/>
    </xf>
    <xf numFmtId="0" fontId="14" fillId="4" borderId="0" xfId="7" applyFont="1" applyFill="1" applyAlignment="1">
      <alignment vertical="center"/>
    </xf>
    <xf numFmtId="0" fontId="9" fillId="4" borderId="0" xfId="7" applyFont="1" applyFill="1" applyAlignment="1">
      <alignment vertical="center"/>
    </xf>
    <xf numFmtId="0" fontId="5" fillId="4" borderId="0" xfId="7" applyFont="1" applyFill="1" applyAlignment="1">
      <alignment vertical="center"/>
    </xf>
    <xf numFmtId="0" fontId="12" fillId="0" borderId="0" xfId="7" applyFont="1"/>
    <xf numFmtId="0" fontId="6" fillId="4" borderId="0" xfId="7" applyFont="1" applyFill="1" applyAlignment="1">
      <alignment vertical="center"/>
    </xf>
    <xf numFmtId="0" fontId="12" fillId="0" borderId="0" xfId="7" applyFont="1" applyAlignment="1">
      <alignment vertical="center"/>
    </xf>
    <xf numFmtId="2" fontId="12" fillId="4" borderId="0" xfId="1" applyNumberFormat="1" applyFont="1" applyFill="1" applyBorder="1" applyAlignment="1">
      <alignment horizontal="right" vertical="center" wrapText="1"/>
    </xf>
    <xf numFmtId="165" fontId="12" fillId="4" borderId="0" xfId="1" applyNumberFormat="1" applyFont="1" applyFill="1" applyBorder="1" applyAlignment="1">
      <alignment horizontal="right" vertical="center" wrapText="1"/>
    </xf>
    <xf numFmtId="9" fontId="15" fillId="4" borderId="0" xfId="1" applyFont="1" applyFill="1" applyAlignment="1">
      <alignment vertical="center"/>
    </xf>
    <xf numFmtId="9" fontId="15" fillId="4" borderId="0" xfId="1" applyFont="1" applyFill="1" applyBorder="1" applyAlignment="1">
      <alignment vertical="center"/>
    </xf>
    <xf numFmtId="0" fontId="12" fillId="4" borderId="0" xfId="7" applyFont="1" applyFill="1"/>
    <xf numFmtId="166" fontId="12" fillId="4" borderId="0" xfId="8" applyFont="1" applyFill="1" applyBorder="1" applyAlignment="1">
      <alignment horizontal="right" vertical="center" wrapText="1"/>
    </xf>
    <xf numFmtId="0" fontId="6" fillId="4" borderId="0" xfId="3" applyFont="1" applyFill="1"/>
    <xf numFmtId="167" fontId="16" fillId="4" borderId="0" xfId="3" applyNumberFormat="1" applyFont="1" applyFill="1" applyAlignment="1">
      <alignment vertical="center"/>
    </xf>
    <xf numFmtId="0" fontId="6" fillId="3" borderId="0" xfId="3" applyFont="1" applyFill="1"/>
    <xf numFmtId="0" fontId="6" fillId="5" borderId="0" xfId="3" applyFont="1" applyFill="1" applyAlignment="1">
      <alignment horizontal="center"/>
    </xf>
    <xf numFmtId="0" fontId="6" fillId="3" borderId="0" xfId="3" applyFont="1" applyFill="1" applyAlignment="1">
      <alignment horizontal="center"/>
    </xf>
    <xf numFmtId="0" fontId="17" fillId="2" borderId="4" xfId="9" applyFont="1" applyFill="1" applyBorder="1" applyAlignment="1">
      <alignment horizontal="center" vertical="center" wrapText="1"/>
    </xf>
    <xf numFmtId="0" fontId="17" fillId="2" borderId="8" xfId="10" applyFont="1" applyFill="1" applyBorder="1" applyAlignment="1">
      <alignment horizontal="center" vertical="center"/>
    </xf>
    <xf numFmtId="0" fontId="17" fillId="2" borderId="2" xfId="10" applyFont="1" applyFill="1" applyBorder="1" applyAlignment="1">
      <alignment horizontal="center" vertical="center"/>
    </xf>
    <xf numFmtId="0" fontId="17" fillId="2" borderId="9" xfId="10" applyFont="1" applyFill="1" applyBorder="1" applyAlignment="1">
      <alignment horizontal="center" vertical="center"/>
    </xf>
    <xf numFmtId="0" fontId="17" fillId="2" borderId="10" xfId="9" applyFont="1" applyFill="1" applyBorder="1" applyAlignment="1">
      <alignment horizontal="center" vertical="center" wrapText="1"/>
    </xf>
    <xf numFmtId="0" fontId="14" fillId="2" borderId="11" xfId="9" applyFont="1" applyFill="1" applyBorder="1" applyAlignment="1">
      <alignment horizontal="center" vertical="center" wrapText="1"/>
    </xf>
    <xf numFmtId="0" fontId="14" fillId="2" borderId="8" xfId="9" applyFont="1" applyFill="1" applyBorder="1" applyAlignment="1">
      <alignment horizontal="center" vertical="center" wrapText="1"/>
    </xf>
    <xf numFmtId="0" fontId="4" fillId="2" borderId="2" xfId="9" applyFont="1" applyFill="1" applyBorder="1" applyAlignment="1">
      <alignment horizontal="center" vertical="center" wrapText="1"/>
    </xf>
    <xf numFmtId="0" fontId="14" fillId="2" borderId="12" xfId="9" applyFont="1" applyFill="1" applyBorder="1" applyAlignment="1">
      <alignment horizontal="center" vertical="center" wrapText="1"/>
    </xf>
    <xf numFmtId="0" fontId="14" fillId="2" borderId="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5" fillId="0" borderId="9" xfId="0" applyFont="1" applyBorder="1" applyAlignment="1">
      <alignment horizontal="center" vertical="center" wrapText="1"/>
    </xf>
    <xf numFmtId="0" fontId="14" fillId="2" borderId="9" xfId="9" applyFont="1" applyFill="1" applyBorder="1" applyAlignment="1">
      <alignment horizontal="center" vertical="center" wrapText="1"/>
    </xf>
    <xf numFmtId="0" fontId="17" fillId="2" borderId="5" xfId="9" applyFont="1" applyFill="1" applyBorder="1" applyAlignment="1">
      <alignment horizontal="center" vertical="center" wrapText="1"/>
    </xf>
    <xf numFmtId="0" fontId="14" fillId="2" borderId="13" xfId="9" applyFont="1" applyFill="1" applyBorder="1" applyAlignment="1">
      <alignment horizontal="center" vertical="center" wrapText="1"/>
    </xf>
    <xf numFmtId="0" fontId="14" fillId="2" borderId="8" xfId="9" applyFont="1" applyFill="1" applyBorder="1" applyAlignment="1">
      <alignment horizontal="center" vertical="center" wrapText="1"/>
    </xf>
    <xf numFmtId="0" fontId="14" fillId="2" borderId="14" xfId="9" applyFont="1" applyFill="1" applyBorder="1" applyAlignment="1">
      <alignment horizontal="center" vertical="center" wrapText="1"/>
    </xf>
    <xf numFmtId="0" fontId="14" fillId="2" borderId="1" xfId="9" applyFont="1" applyFill="1" applyBorder="1" applyAlignment="1">
      <alignment horizontal="center" vertical="center" wrapText="1"/>
    </xf>
    <xf numFmtId="0" fontId="18" fillId="6" borderId="12" xfId="9" applyFont="1" applyFill="1" applyBorder="1" applyAlignment="1">
      <alignment horizontal="left" vertical="center"/>
    </xf>
    <xf numFmtId="168" fontId="18" fillId="6" borderId="12" xfId="11" applyNumberFormat="1" applyFont="1" applyFill="1" applyBorder="1" applyAlignment="1">
      <alignment horizontal="right" vertical="center" indent="1"/>
    </xf>
    <xf numFmtId="165" fontId="18" fillId="6" borderId="12" xfId="12" applyNumberFormat="1" applyFont="1" applyFill="1" applyBorder="1" applyAlignment="1">
      <alignment horizontal="center" vertical="center"/>
    </xf>
    <xf numFmtId="165" fontId="18" fillId="6" borderId="8" xfId="1" applyNumberFormat="1" applyFont="1" applyFill="1" applyBorder="1" applyAlignment="1">
      <alignment horizontal="center" vertical="center"/>
    </xf>
    <xf numFmtId="165" fontId="18" fillId="6" borderId="12" xfId="1" applyNumberFormat="1" applyFont="1" applyFill="1" applyBorder="1" applyAlignment="1">
      <alignment horizontal="center" vertical="center"/>
    </xf>
    <xf numFmtId="165" fontId="18" fillId="6" borderId="9" xfId="12" applyNumberFormat="1" applyFont="1" applyFill="1" applyBorder="1" applyAlignment="1">
      <alignment horizontal="center" vertical="center"/>
    </xf>
    <xf numFmtId="168" fontId="18" fillId="6" borderId="9" xfId="11" applyNumberFormat="1" applyFont="1" applyFill="1" applyBorder="1" applyAlignment="1">
      <alignment horizontal="center" vertical="center"/>
    </xf>
    <xf numFmtId="0" fontId="19" fillId="3" borderId="15" xfId="3" applyFont="1" applyFill="1" applyBorder="1" applyAlignment="1">
      <alignment vertical="center"/>
    </xf>
    <xf numFmtId="167" fontId="19" fillId="4" borderId="10" xfId="3" applyNumberFormat="1" applyFont="1" applyFill="1" applyBorder="1" applyAlignment="1">
      <alignment horizontal="right" vertical="center" indent="1"/>
    </xf>
    <xf numFmtId="165" fontId="19" fillId="4" borderId="16" xfId="3" applyNumberFormat="1" applyFont="1" applyFill="1" applyBorder="1" applyAlignment="1">
      <alignment horizontal="right" vertical="center" indent="1"/>
    </xf>
    <xf numFmtId="165" fontId="19" fillId="4" borderId="0" xfId="3" applyNumberFormat="1" applyFont="1" applyFill="1" applyAlignment="1">
      <alignment horizontal="right" vertical="center" indent="1"/>
    </xf>
    <xf numFmtId="165" fontId="19" fillId="4" borderId="10" xfId="3" applyNumberFormat="1" applyFont="1" applyFill="1" applyBorder="1" applyAlignment="1">
      <alignment horizontal="right" vertical="center" indent="1"/>
    </xf>
    <xf numFmtId="165" fontId="19" fillId="4" borderId="3" xfId="3" applyNumberFormat="1" applyFont="1" applyFill="1" applyBorder="1" applyAlignment="1">
      <alignment horizontal="center" vertical="center"/>
    </xf>
    <xf numFmtId="167" fontId="19" fillId="4" borderId="0" xfId="3" applyNumberFormat="1" applyFont="1" applyFill="1" applyAlignment="1">
      <alignment horizontal="right" vertical="center" indent="1"/>
    </xf>
    <xf numFmtId="0" fontId="6" fillId="3" borderId="15" xfId="3" applyFont="1" applyFill="1" applyBorder="1" applyAlignment="1">
      <alignment horizontal="left" vertical="center" indent="1"/>
    </xf>
    <xf numFmtId="167" fontId="6" fillId="4" borderId="10" xfId="3" applyNumberFormat="1" applyFont="1" applyFill="1" applyBorder="1" applyAlignment="1">
      <alignment horizontal="right" vertical="center" indent="1"/>
    </xf>
    <xf numFmtId="165" fontId="6" fillId="4" borderId="16" xfId="3" applyNumberFormat="1" applyFont="1" applyFill="1" applyBorder="1" applyAlignment="1">
      <alignment horizontal="right" vertical="center" indent="1"/>
    </xf>
    <xf numFmtId="165" fontId="6" fillId="4" borderId="0" xfId="3" applyNumberFormat="1" applyFont="1" applyFill="1" applyAlignment="1">
      <alignment horizontal="right" vertical="center" indent="1"/>
    </xf>
    <xf numFmtId="165" fontId="6" fillId="4" borderId="10" xfId="3" applyNumberFormat="1" applyFont="1" applyFill="1" applyBorder="1" applyAlignment="1">
      <alignment horizontal="right" vertical="center" indent="1"/>
    </xf>
    <xf numFmtId="165" fontId="6" fillId="4" borderId="16" xfId="3" applyNumberFormat="1" applyFont="1" applyFill="1" applyBorder="1" applyAlignment="1">
      <alignment horizontal="center" vertical="center"/>
    </xf>
    <xf numFmtId="167" fontId="6" fillId="4" borderId="0" xfId="3" applyNumberFormat="1" applyFont="1" applyFill="1" applyAlignment="1">
      <alignment horizontal="right" vertical="center" indent="1"/>
    </xf>
    <xf numFmtId="49" fontId="6" fillId="3" borderId="15" xfId="3" applyNumberFormat="1" applyFont="1" applyFill="1" applyBorder="1" applyAlignment="1">
      <alignment horizontal="left" vertical="center" indent="3"/>
    </xf>
    <xf numFmtId="49" fontId="9" fillId="3" borderId="15" xfId="3" applyNumberFormat="1" applyFont="1" applyFill="1" applyBorder="1" applyAlignment="1">
      <alignment horizontal="left" vertical="center" indent="3"/>
    </xf>
    <xf numFmtId="0" fontId="5" fillId="3" borderId="0" xfId="3" applyFont="1" applyFill="1"/>
    <xf numFmtId="49" fontId="6" fillId="3" borderId="15" xfId="3" applyNumberFormat="1" applyFont="1" applyFill="1" applyBorder="1" applyAlignment="1">
      <alignment horizontal="left" indent="1"/>
    </xf>
    <xf numFmtId="49" fontId="6" fillId="3" borderId="15" xfId="3" applyNumberFormat="1" applyFont="1" applyFill="1" applyBorder="1" applyAlignment="1">
      <alignment horizontal="left" indent="3"/>
    </xf>
    <xf numFmtId="0" fontId="6" fillId="3" borderId="15" xfId="3" applyFont="1" applyFill="1" applyBorder="1" applyAlignment="1">
      <alignment horizontal="left" indent="1"/>
    </xf>
    <xf numFmtId="165" fontId="9" fillId="4" borderId="16" xfId="3" applyNumberFormat="1" applyFont="1" applyFill="1" applyBorder="1" applyAlignment="1">
      <alignment horizontal="center" vertical="center"/>
    </xf>
    <xf numFmtId="165" fontId="9" fillId="4" borderId="10" xfId="3" applyNumberFormat="1" applyFont="1" applyFill="1" applyBorder="1" applyAlignment="1">
      <alignment horizontal="right" vertical="center" indent="1"/>
    </xf>
    <xf numFmtId="0" fontId="19" fillId="3" borderId="10" xfId="3" applyFont="1" applyFill="1" applyBorder="1" applyAlignment="1">
      <alignment vertical="center"/>
    </xf>
    <xf numFmtId="165" fontId="19" fillId="4" borderId="16" xfId="3" applyNumberFormat="1" applyFont="1" applyFill="1" applyBorder="1" applyAlignment="1">
      <alignment horizontal="center" vertical="center"/>
    </xf>
    <xf numFmtId="0" fontId="6" fillId="3" borderId="10" xfId="3" applyFont="1" applyFill="1" applyBorder="1" applyAlignment="1">
      <alignment horizontal="left" vertical="center" indent="1"/>
    </xf>
    <xf numFmtId="49" fontId="6" fillId="3" borderId="10" xfId="3" applyNumberFormat="1" applyFont="1" applyFill="1" applyBorder="1" applyAlignment="1">
      <alignment horizontal="left" indent="3"/>
    </xf>
    <xf numFmtId="167" fontId="5" fillId="4" borderId="10" xfId="3" applyNumberFormat="1" applyFont="1" applyFill="1" applyBorder="1" applyAlignment="1">
      <alignment horizontal="right" vertical="center" indent="1"/>
    </xf>
    <xf numFmtId="0" fontId="19" fillId="3" borderId="17" xfId="3" applyFont="1" applyFill="1" applyBorder="1" applyAlignment="1">
      <alignment vertical="center"/>
    </xf>
    <xf numFmtId="167" fontId="6" fillId="4" borderId="18" xfId="3" applyNumberFormat="1" applyFont="1" applyFill="1" applyBorder="1" applyAlignment="1">
      <alignment horizontal="right" vertical="center" indent="1"/>
    </xf>
    <xf numFmtId="165" fontId="6" fillId="4" borderId="19" xfId="3" applyNumberFormat="1" applyFont="1" applyFill="1" applyBorder="1" applyAlignment="1">
      <alignment horizontal="right" vertical="center" indent="1"/>
    </xf>
    <xf numFmtId="165" fontId="6" fillId="4" borderId="20" xfId="3" applyNumberFormat="1" applyFont="1" applyFill="1" applyBorder="1" applyAlignment="1">
      <alignment horizontal="right" vertical="center" indent="1"/>
    </xf>
    <xf numFmtId="165" fontId="6" fillId="4" borderId="18" xfId="3" applyNumberFormat="1" applyFont="1" applyFill="1" applyBorder="1" applyAlignment="1">
      <alignment horizontal="right" vertical="center" indent="1"/>
    </xf>
    <xf numFmtId="165" fontId="6" fillId="4" borderId="21" xfId="3" applyNumberFormat="1" applyFont="1" applyFill="1" applyBorder="1" applyAlignment="1">
      <alignment horizontal="center" vertical="center"/>
    </xf>
    <xf numFmtId="167" fontId="6" fillId="4" borderId="20" xfId="3" applyNumberFormat="1" applyFont="1" applyFill="1" applyBorder="1" applyAlignment="1">
      <alignment horizontal="right" vertical="center" indent="1"/>
    </xf>
    <xf numFmtId="165" fontId="6" fillId="5" borderId="14" xfId="3" applyNumberFormat="1" applyFont="1" applyFill="1" applyBorder="1" applyAlignment="1">
      <alignment horizontal="center" vertical="center"/>
    </xf>
    <xf numFmtId="167" fontId="6" fillId="5" borderId="0" xfId="3" applyNumberFormat="1" applyFont="1" applyFill="1" applyAlignment="1">
      <alignment horizontal="right" vertical="center" indent="1"/>
    </xf>
    <xf numFmtId="165" fontId="6" fillId="5" borderId="10" xfId="3" applyNumberFormat="1" applyFont="1" applyFill="1" applyBorder="1" applyAlignment="1">
      <alignment horizontal="right" vertical="center" indent="1"/>
    </xf>
    <xf numFmtId="165" fontId="6" fillId="5" borderId="0" xfId="3" applyNumberFormat="1" applyFont="1" applyFill="1" applyAlignment="1">
      <alignment horizontal="right" vertical="center" indent="1"/>
    </xf>
    <xf numFmtId="0" fontId="18" fillId="6" borderId="8" xfId="9" applyFont="1" applyFill="1" applyBorder="1" applyAlignment="1">
      <alignment horizontal="left" vertical="center"/>
    </xf>
    <xf numFmtId="165" fontId="18" fillId="6" borderId="8" xfId="12" applyNumberFormat="1" applyFont="1" applyFill="1" applyBorder="1" applyAlignment="1">
      <alignment horizontal="center" vertical="center"/>
    </xf>
    <xf numFmtId="168" fontId="18" fillId="6" borderId="9" xfId="11" applyNumberFormat="1" applyFont="1" applyFill="1" applyBorder="1" applyAlignment="1">
      <alignment horizontal="right" vertical="center" indent="1"/>
    </xf>
    <xf numFmtId="165" fontId="18" fillId="6" borderId="2" xfId="12" applyNumberFormat="1" applyFont="1" applyFill="1" applyBorder="1" applyAlignment="1">
      <alignment horizontal="center" vertical="center"/>
    </xf>
    <xf numFmtId="0" fontId="6" fillId="4" borderId="10" xfId="3" applyFont="1" applyFill="1" applyBorder="1" applyAlignment="1">
      <alignment horizontal="left" vertical="center" indent="1"/>
    </xf>
    <xf numFmtId="167" fontId="6" fillId="4" borderId="4" xfId="3" applyNumberFormat="1" applyFont="1" applyFill="1" applyBorder="1" applyAlignment="1">
      <alignment horizontal="right" vertical="center" indent="1"/>
    </xf>
    <xf numFmtId="165" fontId="6" fillId="4" borderId="15" xfId="3" applyNumberFormat="1" applyFont="1" applyFill="1" applyBorder="1" applyAlignment="1">
      <alignment horizontal="right" vertical="center" indent="1"/>
    </xf>
    <xf numFmtId="165" fontId="6" fillId="4" borderId="4" xfId="3" applyNumberFormat="1" applyFont="1" applyFill="1" applyBorder="1" applyAlignment="1">
      <alignment horizontal="right" vertical="center" indent="1"/>
    </xf>
    <xf numFmtId="167" fontId="6" fillId="4" borderId="16" xfId="3" applyNumberFormat="1" applyFont="1" applyFill="1" applyBorder="1" applyAlignment="1">
      <alignment horizontal="right" vertical="center" indent="1"/>
    </xf>
    <xf numFmtId="167" fontId="6" fillId="3" borderId="0" xfId="3" applyNumberFormat="1" applyFont="1" applyFill="1"/>
    <xf numFmtId="0" fontId="6" fillId="4" borderId="15" xfId="7" applyFont="1" applyFill="1" applyBorder="1" applyAlignment="1">
      <alignment horizontal="left" vertical="center" indent="3"/>
    </xf>
    <xf numFmtId="0" fontId="6" fillId="4" borderId="13" xfId="7" applyFont="1" applyFill="1" applyBorder="1" applyAlignment="1">
      <alignment horizontal="left" vertical="center" indent="3"/>
    </xf>
    <xf numFmtId="167" fontId="6" fillId="4" borderId="5" xfId="3" applyNumberFormat="1" applyFont="1" applyFill="1" applyBorder="1" applyAlignment="1">
      <alignment horizontal="right" vertical="center" indent="1"/>
    </xf>
    <xf numFmtId="165" fontId="6" fillId="4" borderId="5" xfId="3" applyNumberFormat="1" applyFont="1" applyFill="1" applyBorder="1" applyAlignment="1">
      <alignment horizontal="right" vertical="center" indent="1"/>
    </xf>
    <xf numFmtId="165" fontId="6" fillId="4" borderId="13" xfId="3" applyNumberFormat="1" applyFont="1" applyFill="1" applyBorder="1" applyAlignment="1">
      <alignment horizontal="right" vertical="center" indent="1"/>
    </xf>
    <xf numFmtId="167" fontId="6" fillId="4" borderId="14" xfId="3" applyNumberFormat="1" applyFont="1" applyFill="1" applyBorder="1" applyAlignment="1">
      <alignment horizontal="right" vertical="center" indent="1"/>
    </xf>
    <xf numFmtId="0" fontId="6" fillId="3" borderId="0" xfId="3" applyFont="1" applyFill="1" applyAlignment="1">
      <alignment horizontal="left" vertical="center" indent="1"/>
    </xf>
    <xf numFmtId="0" fontId="6" fillId="3" borderId="0" xfId="3" applyFont="1" applyFill="1" applyAlignment="1">
      <alignment horizontal="left" indent="1"/>
    </xf>
    <xf numFmtId="165" fontId="6" fillId="3" borderId="0" xfId="3" applyNumberFormat="1" applyFont="1" applyFill="1" applyAlignment="1">
      <alignment horizontal="center" vertical="center"/>
    </xf>
    <xf numFmtId="167" fontId="6" fillId="3" borderId="0" xfId="3" applyNumberFormat="1" applyFont="1" applyFill="1" applyAlignment="1">
      <alignment horizontal="center" vertical="center"/>
    </xf>
    <xf numFmtId="0" fontId="14" fillId="7" borderId="8" xfId="9" applyFont="1" applyFill="1" applyBorder="1" applyAlignment="1">
      <alignment horizontal="center" vertical="center" wrapText="1"/>
    </xf>
    <xf numFmtId="0" fontId="14" fillId="7" borderId="2" xfId="9" applyFont="1" applyFill="1" applyBorder="1" applyAlignment="1">
      <alignment horizontal="center" vertical="center" wrapText="1"/>
    </xf>
    <xf numFmtId="0" fontId="14" fillId="7" borderId="9" xfId="9" applyFont="1" applyFill="1" applyBorder="1" applyAlignment="1">
      <alignment horizontal="center" vertical="center" wrapText="1"/>
    </xf>
    <xf numFmtId="168" fontId="20" fillId="6" borderId="9" xfId="11" applyNumberFormat="1" applyFont="1" applyFill="1" applyBorder="1" applyAlignment="1">
      <alignment horizontal="right" vertical="center" indent="1"/>
    </xf>
    <xf numFmtId="167" fontId="5" fillId="3" borderId="0" xfId="3" applyNumberFormat="1" applyFont="1" applyFill="1" applyAlignment="1">
      <alignment horizontal="center" vertical="center"/>
    </xf>
    <xf numFmtId="0" fontId="14" fillId="2" borderId="2" xfId="9" applyFont="1" applyFill="1" applyBorder="1" applyAlignment="1">
      <alignment horizontal="center" vertical="center" wrapText="1"/>
    </xf>
    <xf numFmtId="165" fontId="6" fillId="4" borderId="14" xfId="3" applyNumberFormat="1" applyFont="1" applyFill="1" applyBorder="1" applyAlignment="1">
      <alignment horizontal="right" vertical="center" indent="1"/>
    </xf>
    <xf numFmtId="165" fontId="6" fillId="4" borderId="0" xfId="3" applyNumberFormat="1" applyFont="1" applyFill="1" applyAlignment="1">
      <alignment horizontal="center" vertical="center"/>
    </xf>
    <xf numFmtId="167" fontId="6" fillId="4" borderId="0" xfId="3" applyNumberFormat="1" applyFont="1" applyFill="1" applyAlignment="1">
      <alignment horizontal="center" vertical="center"/>
    </xf>
    <xf numFmtId="165" fontId="6" fillId="4" borderId="0" xfId="3" applyNumberFormat="1" applyFont="1" applyFill="1" applyAlignment="1">
      <alignment horizontal="right" vertical="center"/>
    </xf>
    <xf numFmtId="0" fontId="21" fillId="0" borderId="0" xfId="0" applyFont="1" applyAlignment="1">
      <alignment vertical="center"/>
    </xf>
    <xf numFmtId="0" fontId="8" fillId="4" borderId="0" xfId="0" applyFont="1" applyFill="1" applyAlignment="1">
      <alignment horizontal="left" vertical="center" wrapText="1"/>
    </xf>
    <xf numFmtId="0" fontId="6" fillId="5" borderId="16" xfId="3" applyFont="1" applyFill="1" applyBorder="1"/>
    <xf numFmtId="0" fontId="19" fillId="4" borderId="0" xfId="3" applyFont="1" applyFill="1"/>
    <xf numFmtId="0" fontId="17" fillId="2" borderId="4" xfId="13" applyFont="1" applyFill="1" applyBorder="1" applyAlignment="1">
      <alignment horizontal="center" vertical="center" wrapText="1"/>
    </xf>
    <xf numFmtId="0" fontId="17" fillId="2" borderId="8" xfId="14" applyFont="1" applyFill="1" applyBorder="1" applyAlignment="1">
      <alignment horizontal="center" vertical="center"/>
    </xf>
    <xf numFmtId="0" fontId="17" fillId="2" borderId="2" xfId="14" applyFont="1" applyFill="1" applyBorder="1" applyAlignment="1">
      <alignment horizontal="center" vertical="center"/>
    </xf>
    <xf numFmtId="0" fontId="17" fillId="2" borderId="9" xfId="14" applyFont="1" applyFill="1" applyBorder="1" applyAlignment="1">
      <alignment horizontal="center" vertical="center"/>
    </xf>
    <xf numFmtId="0" fontId="17" fillId="2" borderId="10" xfId="13" applyFont="1" applyFill="1" applyBorder="1" applyAlignment="1">
      <alignment horizontal="center" vertical="center" wrapText="1"/>
    </xf>
    <xf numFmtId="0" fontId="14" fillId="2" borderId="11" xfId="13" applyFont="1" applyFill="1" applyBorder="1" applyAlignment="1">
      <alignment horizontal="center" vertical="center" wrapText="1"/>
    </xf>
    <xf numFmtId="0" fontId="14" fillId="2" borderId="8" xfId="13" applyFont="1" applyFill="1" applyBorder="1" applyAlignment="1">
      <alignment horizontal="center" vertical="center" wrapText="1"/>
    </xf>
    <xf numFmtId="0" fontId="4" fillId="2" borderId="2" xfId="13" applyFont="1" applyFill="1" applyBorder="1" applyAlignment="1">
      <alignment horizontal="center" vertical="center" wrapText="1"/>
    </xf>
    <xf numFmtId="0" fontId="14" fillId="2" borderId="12" xfId="13" applyFont="1" applyFill="1" applyBorder="1" applyAlignment="1">
      <alignment horizontal="center" vertical="center" wrapText="1"/>
    </xf>
    <xf numFmtId="0" fontId="14" fillId="2" borderId="3" xfId="13" applyFont="1" applyFill="1" applyBorder="1" applyAlignment="1">
      <alignment horizontal="center" vertical="center" wrapText="1"/>
    </xf>
    <xf numFmtId="0" fontId="14" fillId="2" borderId="6" xfId="13" applyFont="1" applyFill="1" applyBorder="1" applyAlignment="1">
      <alignment horizontal="center" vertical="center" wrapText="1"/>
    </xf>
    <xf numFmtId="0" fontId="5" fillId="0" borderId="9" xfId="3" applyFont="1" applyBorder="1" applyAlignment="1">
      <alignment horizontal="center" vertical="center" wrapText="1"/>
    </xf>
    <xf numFmtId="0" fontId="14" fillId="2" borderId="9" xfId="13" applyFont="1" applyFill="1" applyBorder="1" applyAlignment="1">
      <alignment horizontal="center" vertical="center" wrapText="1"/>
    </xf>
    <xf numFmtId="0" fontId="19" fillId="4" borderId="0" xfId="3" applyFont="1" applyFill="1" applyAlignment="1">
      <alignment wrapText="1"/>
    </xf>
    <xf numFmtId="0" fontId="17" fillId="2" borderId="5" xfId="13" applyFont="1" applyFill="1" applyBorder="1" applyAlignment="1">
      <alignment horizontal="center" vertical="center" wrapText="1"/>
    </xf>
    <xf numFmtId="0" fontId="14" fillId="2" borderId="13" xfId="13" applyFont="1" applyFill="1" applyBorder="1" applyAlignment="1">
      <alignment horizontal="center" vertical="center" wrapText="1"/>
    </xf>
    <xf numFmtId="0" fontId="14" fillId="2" borderId="14" xfId="13" applyFont="1" applyFill="1" applyBorder="1" applyAlignment="1">
      <alignment horizontal="center" vertical="center" wrapText="1"/>
    </xf>
    <xf numFmtId="0" fontId="14" fillId="2" borderId="1" xfId="13" applyFont="1" applyFill="1" applyBorder="1" applyAlignment="1">
      <alignment horizontal="center" vertical="center" wrapText="1"/>
    </xf>
    <xf numFmtId="0" fontId="18" fillId="6" borderId="12" xfId="13" applyFont="1" applyFill="1" applyBorder="1" applyAlignment="1">
      <alignment horizontal="left" vertical="center"/>
    </xf>
    <xf numFmtId="168" fontId="18" fillId="6" borderId="12" xfId="15" applyNumberFormat="1" applyFont="1" applyFill="1" applyBorder="1" applyAlignment="1">
      <alignment horizontal="right" vertical="center" indent="1"/>
    </xf>
    <xf numFmtId="165" fontId="18" fillId="6" borderId="12" xfId="16" applyNumberFormat="1" applyFont="1" applyFill="1" applyBorder="1" applyAlignment="1">
      <alignment horizontal="center" vertical="center"/>
    </xf>
    <xf numFmtId="165" fontId="18" fillId="6" borderId="9" xfId="16" applyNumberFormat="1" applyFont="1" applyFill="1" applyBorder="1" applyAlignment="1">
      <alignment horizontal="center" vertical="center"/>
    </xf>
    <xf numFmtId="168" fontId="20" fillId="6" borderId="9" xfId="15" applyNumberFormat="1" applyFont="1" applyFill="1" applyBorder="1" applyAlignment="1">
      <alignment horizontal="right" vertical="center" indent="1"/>
    </xf>
    <xf numFmtId="165" fontId="19" fillId="5" borderId="3" xfId="3" applyNumberFormat="1" applyFont="1" applyFill="1" applyBorder="1" applyAlignment="1">
      <alignment horizontal="center" vertical="center"/>
    </xf>
    <xf numFmtId="167" fontId="19" fillId="5" borderId="0" xfId="3" applyNumberFormat="1" applyFont="1" applyFill="1" applyAlignment="1">
      <alignment horizontal="right" vertical="center" indent="1"/>
    </xf>
    <xf numFmtId="165" fontId="19" fillId="5" borderId="10" xfId="3" applyNumberFormat="1" applyFont="1" applyFill="1" applyBorder="1" applyAlignment="1">
      <alignment horizontal="right" vertical="center" indent="1"/>
    </xf>
    <xf numFmtId="165" fontId="19" fillId="5" borderId="0" xfId="3" applyNumberFormat="1" applyFont="1" applyFill="1" applyAlignment="1">
      <alignment horizontal="right" vertical="center" indent="1"/>
    </xf>
    <xf numFmtId="165" fontId="6" fillId="5" borderId="16" xfId="3" applyNumberFormat="1" applyFont="1" applyFill="1" applyBorder="1" applyAlignment="1">
      <alignment horizontal="center" vertical="center"/>
    </xf>
    <xf numFmtId="0" fontId="5" fillId="4" borderId="0" xfId="3" applyFont="1" applyFill="1" applyAlignment="1">
      <alignment wrapText="1"/>
    </xf>
    <xf numFmtId="49" fontId="6" fillId="3" borderId="11" xfId="3" applyNumberFormat="1" applyFont="1" applyFill="1" applyBorder="1" applyAlignment="1">
      <alignment horizontal="left" indent="1"/>
    </xf>
    <xf numFmtId="165" fontId="6" fillId="4" borderId="3" xfId="3" applyNumberFormat="1" applyFont="1" applyFill="1" applyBorder="1" applyAlignment="1">
      <alignment horizontal="right" vertical="center" indent="1"/>
    </xf>
    <xf numFmtId="165" fontId="6" fillId="4" borderId="6" xfId="3" applyNumberFormat="1" applyFont="1" applyFill="1" applyBorder="1" applyAlignment="1">
      <alignment horizontal="right" vertical="center" indent="1"/>
    </xf>
    <xf numFmtId="165" fontId="6" fillId="5" borderId="3" xfId="3" applyNumberFormat="1" applyFont="1" applyFill="1" applyBorder="1" applyAlignment="1">
      <alignment horizontal="center" vertical="center"/>
    </xf>
    <xf numFmtId="167" fontId="6" fillId="5" borderId="6" xfId="3" applyNumberFormat="1" applyFont="1" applyFill="1" applyBorder="1" applyAlignment="1">
      <alignment horizontal="right" vertical="center" indent="1"/>
    </xf>
    <xf numFmtId="165" fontId="6" fillId="5" borderId="4" xfId="3" applyNumberFormat="1" applyFont="1" applyFill="1" applyBorder="1" applyAlignment="1">
      <alignment horizontal="right" vertical="center" indent="1"/>
    </xf>
    <xf numFmtId="165" fontId="6" fillId="5" borderId="6" xfId="3" applyNumberFormat="1" applyFont="1" applyFill="1" applyBorder="1" applyAlignment="1">
      <alignment horizontal="right" vertical="center" indent="1"/>
    </xf>
    <xf numFmtId="0" fontId="12" fillId="4" borderId="0" xfId="3" applyFont="1" applyFill="1" applyAlignment="1">
      <alignment wrapText="1"/>
    </xf>
    <xf numFmtId="49" fontId="6" fillId="3" borderId="13" xfId="3" applyNumberFormat="1" applyFont="1" applyFill="1" applyBorder="1" applyAlignment="1">
      <alignment horizontal="left" indent="3"/>
    </xf>
    <xf numFmtId="165" fontId="6" fillId="4" borderId="1" xfId="3" applyNumberFormat="1" applyFont="1" applyFill="1" applyBorder="1" applyAlignment="1">
      <alignment horizontal="right" vertical="center" indent="1"/>
    </xf>
    <xf numFmtId="167" fontId="6" fillId="5" borderId="1" xfId="3" applyNumberFormat="1" applyFont="1" applyFill="1" applyBorder="1" applyAlignment="1">
      <alignment horizontal="right" vertical="center" indent="1"/>
    </xf>
    <xf numFmtId="165" fontId="6" fillId="5" borderId="5" xfId="3" applyNumberFormat="1" applyFont="1" applyFill="1" applyBorder="1" applyAlignment="1">
      <alignment horizontal="right" vertical="center" indent="1"/>
    </xf>
    <xf numFmtId="165" fontId="6" fillId="5" borderId="1" xfId="3" applyNumberFormat="1" applyFont="1" applyFill="1" applyBorder="1" applyAlignment="1">
      <alignment horizontal="right" vertical="center" indent="1"/>
    </xf>
    <xf numFmtId="0" fontId="6" fillId="3" borderId="11" xfId="3" applyFont="1" applyFill="1" applyBorder="1" applyAlignment="1">
      <alignment horizontal="left" indent="1"/>
    </xf>
    <xf numFmtId="0" fontId="6" fillId="3" borderId="13" xfId="3" applyFont="1" applyFill="1" applyBorder="1" applyAlignment="1">
      <alignment horizontal="left" vertical="center" indent="1"/>
    </xf>
    <xf numFmtId="165" fontId="9" fillId="5" borderId="14" xfId="3" applyNumberFormat="1" applyFont="1" applyFill="1" applyBorder="1" applyAlignment="1">
      <alignment horizontal="center" vertical="center"/>
    </xf>
    <xf numFmtId="165" fontId="9" fillId="5" borderId="5" xfId="3" applyNumberFormat="1" applyFont="1" applyFill="1" applyBorder="1" applyAlignment="1">
      <alignment horizontal="right" vertical="center" indent="1"/>
    </xf>
    <xf numFmtId="0" fontId="19" fillId="3" borderId="4" xfId="3" applyFont="1" applyFill="1" applyBorder="1" applyAlignment="1">
      <alignment vertical="center"/>
    </xf>
    <xf numFmtId="167" fontId="19" fillId="4" borderId="4" xfId="3" applyNumberFormat="1" applyFont="1" applyFill="1" applyBorder="1" applyAlignment="1">
      <alignment horizontal="right" vertical="center" indent="1"/>
    </xf>
    <xf numFmtId="165" fontId="19" fillId="4" borderId="3" xfId="3" applyNumberFormat="1" applyFont="1" applyFill="1" applyBorder="1" applyAlignment="1">
      <alignment horizontal="right" vertical="center" indent="1"/>
    </xf>
    <xf numFmtId="165" fontId="19" fillId="4" borderId="6" xfId="3" applyNumberFormat="1" applyFont="1" applyFill="1" applyBorder="1" applyAlignment="1">
      <alignment horizontal="right" vertical="center" indent="1"/>
    </xf>
    <xf numFmtId="165" fontId="19" fillId="4" borderId="4" xfId="3" applyNumberFormat="1" applyFont="1" applyFill="1" applyBorder="1" applyAlignment="1">
      <alignment horizontal="right" vertical="center" indent="1"/>
    </xf>
    <xf numFmtId="167" fontId="19" fillId="5" borderId="6" xfId="3" applyNumberFormat="1" applyFont="1" applyFill="1" applyBorder="1" applyAlignment="1">
      <alignment horizontal="right" vertical="center" indent="1"/>
    </xf>
    <xf numFmtId="165" fontId="19" fillId="5" borderId="4" xfId="3" applyNumberFormat="1" applyFont="1" applyFill="1" applyBorder="1" applyAlignment="1">
      <alignment horizontal="right" vertical="center" indent="1"/>
    </xf>
    <xf numFmtId="165" fontId="19" fillId="5" borderId="6" xfId="3" applyNumberFormat="1" applyFont="1" applyFill="1" applyBorder="1" applyAlignment="1">
      <alignment horizontal="right" vertical="center" indent="1"/>
    </xf>
    <xf numFmtId="0" fontId="6" fillId="3" borderId="5" xfId="3" applyFont="1" applyFill="1" applyBorder="1" applyAlignment="1">
      <alignment horizontal="left" vertical="center" indent="1"/>
    </xf>
    <xf numFmtId="0" fontId="6" fillId="4" borderId="0" xfId="3" applyFont="1" applyFill="1" applyAlignment="1">
      <alignment horizontal="left" vertical="center" indent="1"/>
    </xf>
    <xf numFmtId="0" fontId="14" fillId="4" borderId="0" xfId="13" applyFont="1" applyFill="1" applyAlignment="1">
      <alignment horizontal="center" vertical="center" wrapText="1"/>
    </xf>
    <xf numFmtId="0" fontId="14" fillId="4" borderId="10" xfId="13" applyFont="1" applyFill="1" applyBorder="1" applyAlignment="1">
      <alignment horizontal="center" vertical="center" wrapText="1"/>
    </xf>
    <xf numFmtId="0" fontId="18" fillId="6" borderId="8" xfId="13" applyFont="1" applyFill="1" applyBorder="1" applyAlignment="1">
      <alignment horizontal="left" vertical="center"/>
    </xf>
    <xf numFmtId="165" fontId="18" fillId="6" borderId="8" xfId="16" applyNumberFormat="1" applyFont="1" applyFill="1" applyBorder="1" applyAlignment="1">
      <alignment horizontal="center" vertical="center"/>
    </xf>
    <xf numFmtId="168" fontId="18" fillId="6" borderId="9" xfId="15" applyNumberFormat="1" applyFont="1" applyFill="1" applyBorder="1" applyAlignment="1">
      <alignment horizontal="right" vertical="center" indent="1"/>
    </xf>
    <xf numFmtId="165" fontId="18" fillId="6" borderId="2" xfId="16" applyNumberFormat="1" applyFont="1" applyFill="1" applyBorder="1" applyAlignment="1">
      <alignment horizontal="center" vertical="center"/>
    </xf>
    <xf numFmtId="165" fontId="6" fillId="4" borderId="11" xfId="3" applyNumberFormat="1" applyFont="1" applyFill="1" applyBorder="1" applyAlignment="1">
      <alignment horizontal="right" vertical="center" indent="1"/>
    </xf>
    <xf numFmtId="0" fontId="5" fillId="0" borderId="0" xfId="0" applyFont="1"/>
    <xf numFmtId="0" fontId="14" fillId="2" borderId="2" xfId="13" applyFont="1" applyFill="1" applyBorder="1" applyAlignment="1">
      <alignment horizontal="center" vertical="center" wrapText="1"/>
    </xf>
    <xf numFmtId="0" fontId="14" fillId="2" borderId="8" xfId="13" applyFont="1" applyFill="1" applyBorder="1" applyAlignment="1">
      <alignment horizontal="center" vertical="center" wrapText="1"/>
    </xf>
    <xf numFmtId="0" fontId="6" fillId="4" borderId="5" xfId="7" applyFont="1" applyFill="1" applyBorder="1" applyAlignment="1">
      <alignment horizontal="left" vertical="center" indent="3"/>
    </xf>
    <xf numFmtId="169" fontId="18" fillId="4" borderId="6" xfId="15" applyNumberFormat="1" applyFont="1" applyFill="1" applyBorder="1" applyAlignment="1">
      <alignment horizontal="center" vertical="center"/>
    </xf>
    <xf numFmtId="165" fontId="18" fillId="4" borderId="6" xfId="16" applyNumberFormat="1" applyFont="1" applyFill="1" applyBorder="1" applyAlignment="1">
      <alignment horizontal="center" vertical="center"/>
    </xf>
    <xf numFmtId="0" fontId="21" fillId="0" borderId="0" xfId="3" applyFont="1" applyAlignment="1">
      <alignment vertical="center"/>
    </xf>
    <xf numFmtId="0" fontId="8" fillId="4" borderId="0" xfId="3" applyFont="1" applyFill="1" applyAlignment="1">
      <alignment horizontal="left" vertical="center" wrapText="1"/>
    </xf>
    <xf numFmtId="0" fontId="22" fillId="6" borderId="0" xfId="0" applyFont="1" applyFill="1" applyAlignment="1">
      <alignment horizontal="left" vertical="center" indent="1"/>
    </xf>
    <xf numFmtId="0" fontId="23" fillId="6" borderId="0" xfId="17" applyFont="1" applyFill="1"/>
    <xf numFmtId="0" fontId="23" fillId="0" borderId="0" xfId="17" applyFont="1"/>
    <xf numFmtId="0" fontId="24" fillId="2" borderId="4" xfId="17" applyFont="1" applyFill="1" applyBorder="1" applyAlignment="1">
      <alignment horizontal="center" vertical="center" wrapText="1"/>
    </xf>
    <xf numFmtId="17" fontId="24" fillId="2" borderId="4" xfId="18" applyNumberFormat="1" applyFont="1" applyFill="1" applyBorder="1" applyAlignment="1">
      <alignment horizontal="center" vertical="center" wrapText="1"/>
    </xf>
    <xf numFmtId="0" fontId="24" fillId="2" borderId="5" xfId="17" applyFont="1" applyFill="1" applyBorder="1" applyAlignment="1">
      <alignment horizontal="center" vertical="center" wrapText="1"/>
    </xf>
    <xf numFmtId="0" fontId="26" fillId="6" borderId="8" xfId="19" applyFont="1" applyFill="1" applyBorder="1" applyAlignment="1">
      <alignment horizontal="left" vertical="center"/>
    </xf>
    <xf numFmtId="0" fontId="26" fillId="6" borderId="9" xfId="19" applyFont="1" applyFill="1" applyBorder="1" applyAlignment="1">
      <alignment horizontal="left" vertical="center"/>
    </xf>
    <xf numFmtId="165" fontId="26" fillId="6" borderId="12" xfId="20" applyNumberFormat="1" applyFont="1" applyFill="1" applyBorder="1" applyAlignment="1">
      <alignment horizontal="center" vertical="center"/>
    </xf>
    <xf numFmtId="4" fontId="24" fillId="4" borderId="12" xfId="17" applyNumberFormat="1" applyFont="1" applyFill="1" applyBorder="1" applyAlignment="1">
      <alignment horizontal="center"/>
    </xf>
    <xf numFmtId="0" fontId="27" fillId="4" borderId="15" xfId="19" applyFont="1" applyFill="1" applyBorder="1"/>
    <xf numFmtId="0" fontId="28" fillId="4" borderId="16" xfId="19" applyFont="1" applyFill="1" applyBorder="1"/>
    <xf numFmtId="165" fontId="29" fillId="4" borderId="10" xfId="20" applyNumberFormat="1" applyFont="1" applyFill="1" applyBorder="1" applyAlignment="1">
      <alignment horizontal="center" vertical="center"/>
    </xf>
    <xf numFmtId="4" fontId="24" fillId="4" borderId="10" xfId="17" applyNumberFormat="1" applyFont="1" applyFill="1" applyBorder="1" applyAlignment="1">
      <alignment horizontal="center"/>
    </xf>
    <xf numFmtId="0" fontId="30" fillId="0" borderId="15" xfId="18" applyFont="1" applyBorder="1"/>
    <xf numFmtId="0" fontId="30" fillId="0" borderId="16" xfId="18" applyFont="1" applyBorder="1"/>
    <xf numFmtId="165" fontId="30" fillId="0" borderId="10" xfId="20" applyNumberFormat="1" applyFont="1" applyFill="1" applyBorder="1" applyAlignment="1">
      <alignment horizontal="center" vertical="center"/>
    </xf>
    <xf numFmtId="4" fontId="23" fillId="4" borderId="10" xfId="17" applyNumberFormat="1" applyFont="1" applyFill="1" applyBorder="1" applyAlignment="1">
      <alignment horizontal="center"/>
    </xf>
    <xf numFmtId="0" fontId="23" fillId="0" borderId="15" xfId="18" applyFont="1" applyBorder="1"/>
    <xf numFmtId="0" fontId="23" fillId="0" borderId="16" xfId="18" applyFont="1" applyBorder="1"/>
    <xf numFmtId="165" fontId="30" fillId="0" borderId="22" xfId="20" applyNumberFormat="1" applyFont="1" applyFill="1" applyBorder="1" applyAlignment="1">
      <alignment horizontal="center" vertical="center"/>
    </xf>
    <xf numFmtId="0" fontId="27" fillId="0" borderId="23" xfId="19" applyFont="1" applyBorder="1"/>
    <xf numFmtId="0" fontId="28" fillId="0" borderId="24" xfId="19" applyFont="1" applyBorder="1"/>
    <xf numFmtId="165" fontId="29" fillId="0" borderId="10" xfId="20" applyNumberFormat="1" applyFont="1" applyFill="1" applyBorder="1" applyAlignment="1">
      <alignment horizontal="center" vertical="center"/>
    </xf>
    <xf numFmtId="4" fontId="24" fillId="4" borderId="4" xfId="17" applyNumberFormat="1" applyFont="1" applyFill="1" applyBorder="1" applyAlignment="1">
      <alignment horizontal="center"/>
    </xf>
    <xf numFmtId="0" fontId="23" fillId="0" borderId="13" xfId="18" applyFont="1" applyBorder="1"/>
    <xf numFmtId="0" fontId="23" fillId="0" borderId="14" xfId="18" applyFont="1" applyBorder="1"/>
    <xf numFmtId="165" fontId="30" fillId="0" borderId="5" xfId="20" applyNumberFormat="1" applyFont="1" applyFill="1" applyBorder="1" applyAlignment="1">
      <alignment horizontal="center" vertical="center"/>
    </xf>
    <xf numFmtId="4" fontId="23" fillId="4" borderId="5" xfId="17" applyNumberFormat="1" applyFont="1" applyFill="1" applyBorder="1" applyAlignment="1">
      <alignment horizontal="center"/>
    </xf>
    <xf numFmtId="0" fontId="23" fillId="0" borderId="0" xfId="18" applyFont="1"/>
    <xf numFmtId="167" fontId="23" fillId="0" borderId="0" xfId="17" applyNumberFormat="1" applyFont="1"/>
    <xf numFmtId="0" fontId="23" fillId="0" borderId="0" xfId="17" applyFont="1" applyAlignment="1">
      <alignment horizontal="right"/>
    </xf>
    <xf numFmtId="0" fontId="23" fillId="4" borderId="0" xfId="17" applyFont="1" applyFill="1"/>
    <xf numFmtId="0" fontId="24" fillId="4" borderId="0" xfId="17" applyFont="1" applyFill="1"/>
    <xf numFmtId="0" fontId="24" fillId="0" borderId="0" xfId="17" applyFont="1"/>
    <xf numFmtId="0" fontId="24" fillId="2" borderId="25" xfId="17" applyFont="1" applyFill="1" applyBorder="1" applyAlignment="1">
      <alignment horizontal="center" vertical="center"/>
    </xf>
    <xf numFmtId="0" fontId="24" fillId="2" borderId="26" xfId="17" applyFont="1" applyFill="1" applyBorder="1" applyAlignment="1">
      <alignment horizontal="center" vertical="center"/>
    </xf>
    <xf numFmtId="0" fontId="24" fillId="2" borderId="27" xfId="17" applyFont="1" applyFill="1" applyBorder="1" applyAlignment="1">
      <alignment horizontal="center" vertical="center"/>
    </xf>
    <xf numFmtId="0" fontId="24" fillId="4" borderId="0" xfId="17" applyFont="1" applyFill="1" applyAlignment="1">
      <alignment vertical="center"/>
    </xf>
    <xf numFmtId="3" fontId="23" fillId="0" borderId="0" xfId="17" applyNumberFormat="1" applyFont="1"/>
    <xf numFmtId="0" fontId="24" fillId="2" borderId="25" xfId="17" applyFont="1" applyFill="1" applyBorder="1" applyAlignment="1">
      <alignment horizontal="center" vertical="center"/>
    </xf>
    <xf numFmtId="0" fontId="23" fillId="4" borderId="28" xfId="17" applyFont="1" applyFill="1" applyBorder="1" applyAlignment="1">
      <alignment horizontal="center" vertical="center"/>
    </xf>
    <xf numFmtId="170" fontId="24" fillId="2" borderId="7" xfId="17" quotePrefix="1" applyNumberFormat="1" applyFont="1" applyFill="1" applyBorder="1" applyAlignment="1">
      <alignment horizontal="center" vertical="center"/>
    </xf>
    <xf numFmtId="170" fontId="23" fillId="2" borderId="29" xfId="17" applyNumberFormat="1" applyFont="1" applyFill="1" applyBorder="1" applyAlignment="1">
      <alignment horizontal="center" vertical="center"/>
    </xf>
    <xf numFmtId="3" fontId="23" fillId="4" borderId="0" xfId="17" applyNumberFormat="1" applyFont="1" applyFill="1"/>
    <xf numFmtId="171" fontId="31" fillId="2" borderId="30" xfId="17" applyNumberFormat="1" applyFont="1" applyFill="1" applyBorder="1" applyAlignment="1">
      <alignment horizontal="right"/>
    </xf>
    <xf numFmtId="2" fontId="23" fillId="0" borderId="31" xfId="17" applyNumberFormat="1" applyFont="1" applyBorder="1" applyAlignment="1">
      <alignment horizontal="center"/>
    </xf>
    <xf numFmtId="2" fontId="23" fillId="0" borderId="32" xfId="17" applyNumberFormat="1" applyFont="1" applyBorder="1"/>
    <xf numFmtId="2" fontId="23" fillId="0" borderId="13" xfId="17" applyNumberFormat="1" applyFont="1" applyBorder="1"/>
    <xf numFmtId="2" fontId="23" fillId="0" borderId="32" xfId="17" applyNumberFormat="1" applyFont="1" applyBorder="1" applyAlignment="1">
      <alignment horizontal="center"/>
    </xf>
    <xf numFmtId="2" fontId="24" fillId="0" borderId="28" xfId="17" applyNumberFormat="1" applyFont="1" applyBorder="1" applyAlignment="1">
      <alignment vertical="center"/>
    </xf>
    <xf numFmtId="2" fontId="24" fillId="0" borderId="33" xfId="17" applyNumberFormat="1" applyFont="1" applyBorder="1" applyAlignment="1">
      <alignment vertical="center"/>
    </xf>
    <xf numFmtId="0" fontId="24" fillId="0" borderId="0" xfId="17" applyFont="1" applyAlignment="1">
      <alignment vertical="center"/>
    </xf>
    <xf numFmtId="2" fontId="23" fillId="0" borderId="7" xfId="17" applyNumberFormat="1" applyFont="1" applyBorder="1" applyAlignment="1">
      <alignment horizontal="center"/>
    </xf>
    <xf numFmtId="0" fontId="24" fillId="2" borderId="34" xfId="17" applyFont="1" applyFill="1" applyBorder="1" applyAlignment="1">
      <alignment horizontal="center" vertical="center"/>
    </xf>
    <xf numFmtId="0" fontId="23" fillId="0" borderId="0" xfId="17" applyFont="1" applyAlignment="1">
      <alignment vertical="center"/>
    </xf>
  </cellXfs>
  <cellStyles count="21">
    <cellStyle name="Milliers 3 19 2 2 2 2" xfId="15" xr:uid="{3E164B15-76F2-463B-BA83-EF454D1F4CCC}"/>
    <cellStyle name="Milliers 3 19 2 2 3" xfId="11" xr:uid="{1AA7C12A-E78A-4513-B447-80A3DC0D59F8}"/>
    <cellStyle name="Milliers 4" xfId="8" xr:uid="{8BF478DF-4FF5-4689-A6C9-9490E86595CD}"/>
    <cellStyle name="Normal" xfId="0" builtinId="0"/>
    <cellStyle name="Normal 11 129" xfId="18" xr:uid="{37F75BE2-9285-4467-B1FC-21B9A9BB5367}"/>
    <cellStyle name="Normal 11 19 2" xfId="5" xr:uid="{EDBBF6E1-7F53-49C2-BAEE-92B4E17A4497}"/>
    <cellStyle name="Normal 11 19 3 2 2 2" xfId="14" xr:uid="{09C76601-586A-4E53-9021-DC4D6AC8A4BF}"/>
    <cellStyle name="Normal 11 19 3 2 3" xfId="10" xr:uid="{184B7340-1F2F-4881-B98B-6EF1EBEAB05B}"/>
    <cellStyle name="Normal 11 26 106" xfId="19" xr:uid="{D0FBC386-5CA5-4A04-B5E8-1F343EA9F109}"/>
    <cellStyle name="Normal 11 26 2" xfId="4" xr:uid="{11B48714-DF7C-4B63-8CAE-ABB5A820B19F}"/>
    <cellStyle name="Normal 11 26 28 2 2 2" xfId="13" xr:uid="{CD4EEC7D-8C0D-4EB0-A135-ED45BCF7DDF7}"/>
    <cellStyle name="Normal 11 26 28 2 3" xfId="9" xr:uid="{EE762760-0D2A-42A6-B068-B688BE19BC2B}"/>
    <cellStyle name="Normal 12 10 4" xfId="17" xr:uid="{3BF176E6-B910-4DA7-B3DE-7A3DAE340055}"/>
    <cellStyle name="Normal 13" xfId="2" xr:uid="{B9504643-667D-45E2-A54A-E769FEA147FA}"/>
    <cellStyle name="Normal 2" xfId="7" xr:uid="{B041B2F7-7D6D-41F7-975B-FF5DBBF09ECB}"/>
    <cellStyle name="Normal 3" xfId="3" xr:uid="{2534BE95-5A7C-4501-99E0-3C15914C515B}"/>
    <cellStyle name="Normal 4 2 2" xfId="6" xr:uid="{41B08A19-9F22-4663-AC96-36DBD49474AC}"/>
    <cellStyle name="Pourcentage" xfId="1" builtinId="5"/>
    <cellStyle name="Pourcentage 2" xfId="20" xr:uid="{25EEFD29-9B68-48B6-B515-F68C4B71D31B}"/>
    <cellStyle name="Pourcentage 4 19 2 2 2 2 2" xfId="16" xr:uid="{3E9F480C-F353-478C-97C1-8379E0F7B15A}"/>
    <cellStyle name="Pourcentage 4 19 2 2 2 3" xfId="12" xr:uid="{2B3B62A0-DB42-4CBE-8804-26BDA512EF6A}"/>
  </cellStyles>
  <dxfs count="108">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[2]NSA_INDICES!$E$134</c:f>
              <c:strCache>
                <c:ptCount val="1"/>
                <c:pt idx="0">
                  <c:v>TOTAL SOINS DE VILLE </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[2]NSA_INDICES!$BZ$134:$DV$134</c:f>
              <c:numCache>
                <c:formatCode>General</c:formatCode>
                <c:ptCount val="49"/>
                <c:pt idx="0">
                  <c:v>93.703426948199777</c:v>
                </c:pt>
                <c:pt idx="1">
                  <c:v>93.364077196511872</c:v>
                </c:pt>
                <c:pt idx="2">
                  <c:v>94.342232946754081</c:v>
                </c:pt>
                <c:pt idx="3">
                  <c:v>95.407086356977317</c:v>
                </c:pt>
                <c:pt idx="4">
                  <c:v>97.391244505529613</c:v>
                </c:pt>
                <c:pt idx="5">
                  <c:v>94.754537554805879</c:v>
                </c:pt>
                <c:pt idx="6">
                  <c:v>95.108347734480802</c:v>
                </c:pt>
                <c:pt idx="7">
                  <c:v>93.982082742688107</c:v>
                </c:pt>
                <c:pt idx="8">
                  <c:v>92.296377683024431</c:v>
                </c:pt>
                <c:pt idx="9">
                  <c:v>95.138218246569608</c:v>
                </c:pt>
                <c:pt idx="10">
                  <c:v>92.89530096483108</c:v>
                </c:pt>
                <c:pt idx="11">
                  <c:v>93.92546055045176</c:v>
                </c:pt>
                <c:pt idx="12">
                  <c:v>91.411003118761045</c:v>
                </c:pt>
                <c:pt idx="13">
                  <c:v>94.211854381936249</c:v>
                </c:pt>
                <c:pt idx="14">
                  <c:v>95.608099107194604</c:v>
                </c:pt>
                <c:pt idx="15">
                  <c:v>94.085102186908429</c:v>
                </c:pt>
                <c:pt idx="16">
                  <c:v>92.256420323710259</c:v>
                </c:pt>
                <c:pt idx="17">
                  <c:v>92.872882185729111</c:v>
                </c:pt>
                <c:pt idx="18">
                  <c:v>94.885518721984567</c:v>
                </c:pt>
                <c:pt idx="19">
                  <c:v>92.201374624733262</c:v>
                </c:pt>
                <c:pt idx="20">
                  <c:v>98.116746764011424</c:v>
                </c:pt>
                <c:pt idx="21">
                  <c:v>92.751062945727256</c:v>
                </c:pt>
                <c:pt idx="22">
                  <c:v>94.008115685381838</c:v>
                </c:pt>
                <c:pt idx="23">
                  <c:v>91.698911361824059</c:v>
                </c:pt>
                <c:pt idx="24">
                  <c:v>93.517384496872864</c:v>
                </c:pt>
                <c:pt idx="25">
                  <c:v>95.29302201094653</c:v>
                </c:pt>
                <c:pt idx="26">
                  <c:v>90.548237787860202</c:v>
                </c:pt>
                <c:pt idx="27">
                  <c:v>93.17517308226482</c:v>
                </c:pt>
                <c:pt idx="28">
                  <c:v>92.885916314578083</c:v>
                </c:pt>
                <c:pt idx="29">
                  <c:v>93.751996312983692</c:v>
                </c:pt>
                <c:pt idx="30">
                  <c:v>90.484825257211128</c:v>
                </c:pt>
                <c:pt idx="31">
                  <c:v>94.064086456674303</c:v>
                </c:pt>
                <c:pt idx="32">
                  <c:v>95.009069768298531</c:v>
                </c:pt>
                <c:pt idx="33">
                  <c:v>93.917810664582731</c:v>
                </c:pt>
                <c:pt idx="34">
                  <c:v>93.513695487518504</c:v>
                </c:pt>
                <c:pt idx="35">
                  <c:v>93.75022586519411</c:v>
                </c:pt>
                <c:pt idx="36">
                  <c:v>89.444504716781779</c:v>
                </c:pt>
                <c:pt idx="37">
                  <c:v>99.089532389979112</c:v>
                </c:pt>
                <c:pt idx="38">
                  <c:v>95.801781116550828</c:v>
                </c:pt>
                <c:pt idx="39">
                  <c:v>94.360409036792589</c:v>
                </c:pt>
                <c:pt idx="40">
                  <c:v>92.992598584385817</c:v>
                </c:pt>
                <c:pt idx="41">
                  <c:v>94.533268035406877</c:v>
                </c:pt>
                <c:pt idx="42">
                  <c:v>94.667586557633626</c:v>
                </c:pt>
                <c:pt idx="43">
                  <c:v>92.609459044315969</c:v>
                </c:pt>
                <c:pt idx="44">
                  <c:v>94.907703572880493</c:v>
                </c:pt>
                <c:pt idx="45">
                  <c:v>90.203302968319278</c:v>
                </c:pt>
                <c:pt idx="46">
                  <c:v>93.445564557275134</c:v>
                </c:pt>
                <c:pt idx="47">
                  <c:v>95.49910317203441</c:v>
                </c:pt>
                <c:pt idx="48">
                  <c:v>92.871920533506042</c:v>
                </c:pt>
              </c:numCache>
            </c:numRef>
          </c:val>
          <c:smooth val="0"/>
          <c:extLst>
            <c:ext xmlns:c16="http://schemas.microsoft.com/office/drawing/2014/chart" uri="{C3380CC4-5D6E-409C-BE32-E72D297353CC}">
              <c16:uniqueId val="{00000000-2D40-497A-8EEC-3FD84EF9343E}"/>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 r="0" t="0.98425196850393704" header="0.51181102362204722" footer="0.5118110236220472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[2]RA_INDICES!$E$83</c:f>
              <c:strCache>
                <c:ptCount val="1"/>
                <c:pt idx="0">
                  <c:v>TOTAL Laboratoires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[2]RA_INDICES!$BZ$83:$DV$83</c:f>
              <c:numCache>
                <c:formatCode>General</c:formatCode>
                <c:ptCount val="49"/>
                <c:pt idx="0">
                  <c:v>127.25107719841463</c:v>
                </c:pt>
                <c:pt idx="1">
                  <c:v>119.20474625789868</c:v>
                </c:pt>
                <c:pt idx="2">
                  <c:v>110.15473612184937</c:v>
                </c:pt>
                <c:pt idx="3">
                  <c:v>122.7246812142654</c:v>
                </c:pt>
                <c:pt idx="4">
                  <c:v>113.20669327971464</c:v>
                </c:pt>
                <c:pt idx="5">
                  <c:v>103.19293718207427</c:v>
                </c:pt>
                <c:pt idx="6">
                  <c:v>108.10181649682971</c:v>
                </c:pt>
                <c:pt idx="7">
                  <c:v>99.950430412793452</c:v>
                </c:pt>
                <c:pt idx="8">
                  <c:v>98.309194355600411</c:v>
                </c:pt>
                <c:pt idx="9">
                  <c:v>97.963723703184272</c:v>
                </c:pt>
                <c:pt idx="10">
                  <c:v>92.309991319408425</c:v>
                </c:pt>
                <c:pt idx="11">
                  <c:v>90.731335848343605</c:v>
                </c:pt>
                <c:pt idx="12">
                  <c:v>86.603988469809778</c:v>
                </c:pt>
                <c:pt idx="13">
                  <c:v>86.925384449112855</c:v>
                </c:pt>
                <c:pt idx="14">
                  <c:v>88.957805166047223</c:v>
                </c:pt>
                <c:pt idx="15">
                  <c:v>86.924810088257729</c:v>
                </c:pt>
                <c:pt idx="16">
                  <c:v>87.931012328091697</c:v>
                </c:pt>
                <c:pt idx="17">
                  <c:v>87.279570909242395</c:v>
                </c:pt>
                <c:pt idx="18">
                  <c:v>87.511920311855334</c:v>
                </c:pt>
                <c:pt idx="19">
                  <c:v>84.605433321045183</c:v>
                </c:pt>
                <c:pt idx="20">
                  <c:v>85.505740909894456</c:v>
                </c:pt>
                <c:pt idx="21">
                  <c:v>84.569156651539501</c:v>
                </c:pt>
                <c:pt idx="22">
                  <c:v>84.479505724985785</c:v>
                </c:pt>
                <c:pt idx="23">
                  <c:v>80.352907578690463</c:v>
                </c:pt>
                <c:pt idx="24">
                  <c:v>81.410368469586928</c:v>
                </c:pt>
                <c:pt idx="25">
                  <c:v>81.256245698631005</c:v>
                </c:pt>
                <c:pt idx="26">
                  <c:v>79.715668126085362</c:v>
                </c:pt>
                <c:pt idx="27">
                  <c:v>81.488971473028514</c:v>
                </c:pt>
                <c:pt idx="28">
                  <c:v>76.311625993963759</c:v>
                </c:pt>
                <c:pt idx="29">
                  <c:v>74.69173135421461</c:v>
                </c:pt>
                <c:pt idx="30">
                  <c:v>72.316204210561111</c:v>
                </c:pt>
                <c:pt idx="31">
                  <c:v>77.16232568363877</c:v>
                </c:pt>
                <c:pt idx="32">
                  <c:v>72.933682235184847</c:v>
                </c:pt>
                <c:pt idx="33">
                  <c:v>71.01347297913054</c:v>
                </c:pt>
                <c:pt idx="34">
                  <c:v>71.368633609639602</c:v>
                </c:pt>
                <c:pt idx="35">
                  <c:v>70.034447591638212</c:v>
                </c:pt>
                <c:pt idx="36">
                  <c:v>67.366408459016355</c:v>
                </c:pt>
                <c:pt idx="37">
                  <c:v>81.469844378390505</c:v>
                </c:pt>
                <c:pt idx="38">
                  <c:v>78.271947328134274</c:v>
                </c:pt>
                <c:pt idx="39">
                  <c:v>76.944338226401527</c:v>
                </c:pt>
                <c:pt idx="40">
                  <c:v>74.856477175515735</c:v>
                </c:pt>
                <c:pt idx="41">
                  <c:v>77.699997887252607</c:v>
                </c:pt>
                <c:pt idx="42">
                  <c:v>75.43672734358536</c:v>
                </c:pt>
                <c:pt idx="43">
                  <c:v>75.203571245422239</c:v>
                </c:pt>
                <c:pt idx="44">
                  <c:v>74.723748225463865</c:v>
                </c:pt>
                <c:pt idx="45">
                  <c:v>69.828954144681518</c:v>
                </c:pt>
                <c:pt idx="46">
                  <c:v>71.660836191002232</c:v>
                </c:pt>
                <c:pt idx="47">
                  <c:v>75.843586300586793</c:v>
                </c:pt>
                <c:pt idx="48">
                  <c:v>72.228546699506339</c:v>
                </c:pt>
              </c:numCache>
            </c:numRef>
          </c:val>
          <c:smooth val="0"/>
          <c:extLst>
            <c:ext xmlns:c16="http://schemas.microsoft.com/office/drawing/2014/chart" uri="{C3380CC4-5D6E-409C-BE32-E72D297353CC}">
              <c16:uniqueId val="{00000000-9324-496E-A7B8-D7DCD3A6AD5B}"/>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130"/>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[2]NSA_INDICES!$E$83</c:f>
              <c:strCache>
                <c:ptCount val="1"/>
                <c:pt idx="0">
                  <c:v>TOTAL Laboratoires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[2]NSA_INDICES!$BZ$83:$DV$83</c:f>
              <c:numCache>
                <c:formatCode>General</c:formatCode>
                <c:ptCount val="49"/>
                <c:pt idx="0">
                  <c:v>99.784104456961785</c:v>
                </c:pt>
                <c:pt idx="1">
                  <c:v>96.526499378679787</c:v>
                </c:pt>
                <c:pt idx="2">
                  <c:v>88.868052634268366</c:v>
                </c:pt>
                <c:pt idx="3">
                  <c:v>98.359529071059853</c:v>
                </c:pt>
                <c:pt idx="4">
                  <c:v>90.690231409051407</c:v>
                </c:pt>
                <c:pt idx="5">
                  <c:v>84.788999589139578</c:v>
                </c:pt>
                <c:pt idx="6">
                  <c:v>88.562735011008556</c:v>
                </c:pt>
                <c:pt idx="7">
                  <c:v>81.61118157052924</c:v>
                </c:pt>
                <c:pt idx="8">
                  <c:v>80.033970164783469</c:v>
                </c:pt>
                <c:pt idx="9">
                  <c:v>80.026283606425224</c:v>
                </c:pt>
                <c:pt idx="10">
                  <c:v>76.07132681622943</c:v>
                </c:pt>
                <c:pt idx="11">
                  <c:v>75.201709350396328</c:v>
                </c:pt>
                <c:pt idx="12">
                  <c:v>73.015720988045771</c:v>
                </c:pt>
                <c:pt idx="13">
                  <c:v>72.099721779155686</c:v>
                </c:pt>
                <c:pt idx="14">
                  <c:v>73.396968312474968</c:v>
                </c:pt>
                <c:pt idx="15">
                  <c:v>71.672932627034697</c:v>
                </c:pt>
                <c:pt idx="16">
                  <c:v>71.408071799255012</c:v>
                </c:pt>
                <c:pt idx="17">
                  <c:v>71.165116196488015</c:v>
                </c:pt>
                <c:pt idx="18">
                  <c:v>71.1135962496773</c:v>
                </c:pt>
                <c:pt idx="19">
                  <c:v>68.243744059598711</c:v>
                </c:pt>
                <c:pt idx="20">
                  <c:v>69.041585095986477</c:v>
                </c:pt>
                <c:pt idx="21">
                  <c:v>68.04145621379493</c:v>
                </c:pt>
                <c:pt idx="22">
                  <c:v>67.686839500571963</c:v>
                </c:pt>
                <c:pt idx="23">
                  <c:v>64.568662844798894</c:v>
                </c:pt>
                <c:pt idx="24">
                  <c:v>65.341996475723505</c:v>
                </c:pt>
                <c:pt idx="25">
                  <c:v>64.62445549756788</c:v>
                </c:pt>
                <c:pt idx="26">
                  <c:v>63.041886630551268</c:v>
                </c:pt>
                <c:pt idx="27">
                  <c:v>64.883460611207667</c:v>
                </c:pt>
                <c:pt idx="28">
                  <c:v>59.936590783185892</c:v>
                </c:pt>
                <c:pt idx="29">
                  <c:v>58.776104186774738</c:v>
                </c:pt>
                <c:pt idx="30">
                  <c:v>56.152263362740918</c:v>
                </c:pt>
                <c:pt idx="31">
                  <c:v>59.680371044275816</c:v>
                </c:pt>
                <c:pt idx="32">
                  <c:v>56.354209502369137</c:v>
                </c:pt>
                <c:pt idx="33">
                  <c:v>54.148337266711813</c:v>
                </c:pt>
                <c:pt idx="34">
                  <c:v>54.404426791790847</c:v>
                </c:pt>
                <c:pt idx="35">
                  <c:v>53.612937311171905</c:v>
                </c:pt>
                <c:pt idx="36">
                  <c:v>51.228335458062645</c:v>
                </c:pt>
                <c:pt idx="37">
                  <c:v>61.68168078401883</c:v>
                </c:pt>
                <c:pt idx="38">
                  <c:v>59.18587216098804</c:v>
                </c:pt>
                <c:pt idx="39">
                  <c:v>58.065674356992346</c:v>
                </c:pt>
                <c:pt idx="40">
                  <c:v>55.413627569214931</c:v>
                </c:pt>
                <c:pt idx="41">
                  <c:v>58.142680318629139</c:v>
                </c:pt>
                <c:pt idx="42">
                  <c:v>56.53286549898214</c:v>
                </c:pt>
                <c:pt idx="43">
                  <c:v>56.217897233437419</c:v>
                </c:pt>
                <c:pt idx="44">
                  <c:v>55.226776091857786</c:v>
                </c:pt>
                <c:pt idx="45">
                  <c:v>51.671886101788402</c:v>
                </c:pt>
                <c:pt idx="46">
                  <c:v>52.831950362003901</c:v>
                </c:pt>
                <c:pt idx="47">
                  <c:v>55.472544599198351</c:v>
                </c:pt>
                <c:pt idx="48">
                  <c:v>52.415117989653105</c:v>
                </c:pt>
              </c:numCache>
            </c:numRef>
          </c:val>
          <c:smooth val="0"/>
          <c:extLst>
            <c:ext xmlns:c16="http://schemas.microsoft.com/office/drawing/2014/chart" uri="{C3380CC4-5D6E-409C-BE32-E72D297353CC}">
              <c16:uniqueId val="{00000000-491F-4FFF-A32B-21075071BAAB}"/>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10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[2]SA_INDICES!$E$83</c:f>
              <c:strCache>
                <c:ptCount val="1"/>
                <c:pt idx="0">
                  <c:v>TOTAL Laboratoires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[2]SA_INDICES!$BZ$83:$DV$83</c:f>
              <c:numCache>
                <c:formatCode>General</c:formatCode>
                <c:ptCount val="49"/>
                <c:pt idx="0">
                  <c:v>164.2754093232098</c:v>
                </c:pt>
                <c:pt idx="1">
                  <c:v>149.77407591675524</c:v>
                </c:pt>
                <c:pt idx="2">
                  <c:v>138.84829644603323</c:v>
                </c:pt>
                <c:pt idx="3">
                  <c:v>155.56788871706252</c:v>
                </c:pt>
                <c:pt idx="4">
                  <c:v>143.55794350382746</c:v>
                </c:pt>
                <c:pt idx="5">
                  <c:v>128.00067643527802</c:v>
                </c:pt>
                <c:pt idx="6">
                  <c:v>134.43968230949349</c:v>
                </c:pt>
                <c:pt idx="7">
                  <c:v>124.67097193175445</c:v>
                </c:pt>
                <c:pt idx="8">
                  <c:v>122.94343331833613</c:v>
                </c:pt>
                <c:pt idx="9">
                  <c:v>122.14264381434525</c:v>
                </c:pt>
                <c:pt idx="10">
                  <c:v>114.19903287808948</c:v>
                </c:pt>
                <c:pt idx="11">
                  <c:v>111.66462378823645</c:v>
                </c:pt>
                <c:pt idx="12">
                  <c:v>104.92040553480788</c:v>
                </c:pt>
                <c:pt idx="13">
                  <c:v>106.90975854922118</c:v>
                </c:pt>
                <c:pt idx="14">
                  <c:v>109.93316336185318</c:v>
                </c:pt>
                <c:pt idx="15">
                  <c:v>107.48370392655735</c:v>
                </c:pt>
                <c:pt idx="16">
                  <c:v>110.20324609685504</c:v>
                </c:pt>
                <c:pt idx="17">
                  <c:v>109.00118285792892</c:v>
                </c:pt>
                <c:pt idx="18">
                  <c:v>109.61617628804507</c:v>
                </c:pt>
                <c:pt idx="19">
                  <c:v>106.66030711586461</c:v>
                </c:pt>
                <c:pt idx="20">
                  <c:v>107.69873533801879</c:v>
                </c:pt>
                <c:pt idx="21">
                  <c:v>106.84780657871782</c:v>
                </c:pt>
                <c:pt idx="22">
                  <c:v>107.11531846656281</c:v>
                </c:pt>
                <c:pt idx="23">
                  <c:v>101.62941026675986</c:v>
                </c:pt>
                <c:pt idx="24">
                  <c:v>103.06986283780715</c:v>
                </c:pt>
                <c:pt idx="25">
                  <c:v>103.67520427955775</c:v>
                </c:pt>
                <c:pt idx="26">
                  <c:v>102.19122921823447</c:v>
                </c:pt>
                <c:pt idx="27">
                  <c:v>103.872506602187</c:v>
                </c:pt>
                <c:pt idx="28">
                  <c:v>98.384489571101668</c:v>
                </c:pt>
                <c:pt idx="29">
                  <c:v>96.145332075651027</c:v>
                </c:pt>
                <c:pt idx="30">
                  <c:v>94.104521402577333</c:v>
                </c:pt>
                <c:pt idx="31">
                  <c:v>100.727270421125</c:v>
                </c:pt>
                <c:pt idx="32">
                  <c:v>95.282119053900843</c:v>
                </c:pt>
                <c:pt idx="33">
                  <c:v>93.746971563922415</c:v>
                </c:pt>
                <c:pt idx="34">
                  <c:v>94.235675906945403</c:v>
                </c:pt>
                <c:pt idx="35">
                  <c:v>92.169957621731285</c:v>
                </c:pt>
                <c:pt idx="36">
                  <c:v>89.119856873801339</c:v>
                </c:pt>
                <c:pt idx="37">
                  <c:v>108.14346247071489</c:v>
                </c:pt>
                <c:pt idx="38">
                  <c:v>103.99917954258069</c:v>
                </c:pt>
                <c:pt idx="39">
                  <c:v>102.3919886738241</c:v>
                </c:pt>
                <c:pt idx="40">
                  <c:v>101.06462643361442</c:v>
                </c:pt>
                <c:pt idx="41">
                  <c:v>104.06244517792214</c:v>
                </c:pt>
                <c:pt idx="42">
                  <c:v>100.91834360920122</c:v>
                </c:pt>
                <c:pt idx="43">
                  <c:v>100.79546689586508</c:v>
                </c:pt>
                <c:pt idx="44">
                  <c:v>101.00485238999673</c:v>
                </c:pt>
                <c:pt idx="45">
                  <c:v>94.303923554689433</c:v>
                </c:pt>
                <c:pt idx="46">
                  <c:v>97.041387918881114</c:v>
                </c:pt>
                <c:pt idx="47">
                  <c:v>103.30289973784784</c:v>
                </c:pt>
                <c:pt idx="48">
                  <c:v>98.936221112327544</c:v>
                </c:pt>
              </c:numCache>
            </c:numRef>
          </c:val>
          <c:smooth val="0"/>
          <c:extLst>
            <c:ext xmlns:c16="http://schemas.microsoft.com/office/drawing/2014/chart" uri="{C3380CC4-5D6E-409C-BE32-E72D297353CC}">
              <c16:uniqueId val="{00000000-7392-44BF-9540-1A9E1A30E842}"/>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16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[2]RA_INDICES!$E$90</c:f>
              <c:strCache>
                <c:ptCount val="1"/>
                <c:pt idx="0">
                  <c:v>IJ maladie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[2]RA_INDICES!$BZ$90:$DV$90</c:f>
              <c:numCache>
                <c:formatCode>General</c:formatCode>
                <c:ptCount val="49"/>
                <c:pt idx="0">
                  <c:v>145.87597191703063</c:v>
                </c:pt>
                <c:pt idx="1">
                  <c:v>137.08991234584107</c:v>
                </c:pt>
                <c:pt idx="2">
                  <c:v>136.25045020621172</c:v>
                </c:pt>
                <c:pt idx="3">
                  <c:v>138.34872900074936</c:v>
                </c:pt>
                <c:pt idx="4">
                  <c:v>138.69679078326237</c:v>
                </c:pt>
                <c:pt idx="5">
                  <c:v>143.29761214011057</c:v>
                </c:pt>
                <c:pt idx="6">
                  <c:v>142.35149421042232</c:v>
                </c:pt>
                <c:pt idx="7">
                  <c:v>136.13626593402157</c:v>
                </c:pt>
                <c:pt idx="8">
                  <c:v>135.96802543776906</c:v>
                </c:pt>
                <c:pt idx="9">
                  <c:v>135.45372661555871</c:v>
                </c:pt>
                <c:pt idx="10">
                  <c:v>132.89015275169655</c:v>
                </c:pt>
                <c:pt idx="11">
                  <c:v>132.02272131870919</c:v>
                </c:pt>
                <c:pt idx="12">
                  <c:v>130.3705552875131</c:v>
                </c:pt>
                <c:pt idx="13">
                  <c:v>139.42736419564335</c:v>
                </c:pt>
                <c:pt idx="14">
                  <c:v>131.96383255987209</c:v>
                </c:pt>
                <c:pt idx="15">
                  <c:v>132.96622449798994</c:v>
                </c:pt>
                <c:pt idx="16">
                  <c:v>135.02552570167882</c:v>
                </c:pt>
                <c:pt idx="17">
                  <c:v>136.06722331271303</c:v>
                </c:pt>
                <c:pt idx="18">
                  <c:v>136.60504863617339</c:v>
                </c:pt>
                <c:pt idx="19">
                  <c:v>131.37576540908503</c:v>
                </c:pt>
                <c:pt idx="20">
                  <c:v>143.07269286624296</c:v>
                </c:pt>
                <c:pt idx="21">
                  <c:v>138.97469471739942</c:v>
                </c:pt>
                <c:pt idx="22">
                  <c:v>139.64806491814571</c:v>
                </c:pt>
                <c:pt idx="23">
                  <c:v>138.23355079572306</c:v>
                </c:pt>
                <c:pt idx="24">
                  <c:v>144.54543327727293</c:v>
                </c:pt>
                <c:pt idx="25">
                  <c:v>142.61186740751396</c:v>
                </c:pt>
                <c:pt idx="26">
                  <c:v>136.41967471001212</c:v>
                </c:pt>
                <c:pt idx="27">
                  <c:v>140.5085284447309</c:v>
                </c:pt>
                <c:pt idx="28">
                  <c:v>143.67860852299796</c:v>
                </c:pt>
                <c:pt idx="29">
                  <c:v>142.98025015959567</c:v>
                </c:pt>
                <c:pt idx="30">
                  <c:v>136.26335691525298</c:v>
                </c:pt>
                <c:pt idx="31">
                  <c:v>145.74094488405674</c:v>
                </c:pt>
                <c:pt idx="32">
                  <c:v>150.29394400055682</c:v>
                </c:pt>
                <c:pt idx="33">
                  <c:v>144.58809997487444</c:v>
                </c:pt>
                <c:pt idx="34">
                  <c:v>148.45286718551321</c:v>
                </c:pt>
                <c:pt idx="35">
                  <c:v>148.73398420311693</c:v>
                </c:pt>
                <c:pt idx="36">
                  <c:v>140.08544645572712</c:v>
                </c:pt>
                <c:pt idx="37">
                  <c:v>140.64468605881999</c:v>
                </c:pt>
                <c:pt idx="38">
                  <c:v>147.73363372144249</c:v>
                </c:pt>
                <c:pt idx="39">
                  <c:v>142.04005177655549</c:v>
                </c:pt>
                <c:pt idx="40">
                  <c:v>143.12579060875748</c:v>
                </c:pt>
                <c:pt idx="41">
                  <c:v>142.78084845360058</c:v>
                </c:pt>
                <c:pt idx="42">
                  <c:v>139.90041323907869</c:v>
                </c:pt>
                <c:pt idx="43">
                  <c:v>137.57513903901722</c:v>
                </c:pt>
                <c:pt idx="44">
                  <c:v>141.97318507118376</c:v>
                </c:pt>
                <c:pt idx="45">
                  <c:v>141.00031373804558</c:v>
                </c:pt>
                <c:pt idx="46">
                  <c:v>143.01726380582011</c:v>
                </c:pt>
                <c:pt idx="47">
                  <c:v>143.21748142994164</c:v>
                </c:pt>
                <c:pt idx="48">
                  <c:v>141.05459535570071</c:v>
                </c:pt>
              </c:numCache>
            </c:numRef>
          </c:val>
          <c:smooth val="0"/>
          <c:extLst>
            <c:ext xmlns:c16="http://schemas.microsoft.com/office/drawing/2014/chart" uri="{C3380CC4-5D6E-409C-BE32-E72D297353CC}">
              <c16:uniqueId val="{00000000-AA40-475F-9731-41726B16F26E}"/>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5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[2]NSA_INDICES!$E$90</c:f>
              <c:strCache>
                <c:ptCount val="1"/>
                <c:pt idx="0">
                  <c:v>IJ maladie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[2]NSA_INDICES!$BZ$90:$DV$90</c:f>
              <c:numCache>
                <c:formatCode>General</c:formatCode>
                <c:ptCount val="49"/>
                <c:pt idx="0">
                  <c:v>100.98128093050408</c:v>
                </c:pt>
                <c:pt idx="1">
                  <c:v>98.804142638671223</c:v>
                </c:pt>
                <c:pt idx="2">
                  <c:v>102.80513498762667</c:v>
                </c:pt>
                <c:pt idx="3">
                  <c:v>101.25143206286147</c:v>
                </c:pt>
                <c:pt idx="4">
                  <c:v>108.54782340431993</c:v>
                </c:pt>
                <c:pt idx="5">
                  <c:v>107.85994459835896</c:v>
                </c:pt>
                <c:pt idx="6">
                  <c:v>109.82354477142167</c:v>
                </c:pt>
                <c:pt idx="7">
                  <c:v>103.52402841972419</c:v>
                </c:pt>
                <c:pt idx="8">
                  <c:v>103.52083671106777</c:v>
                </c:pt>
                <c:pt idx="9">
                  <c:v>103.80016245203369</c:v>
                </c:pt>
                <c:pt idx="10">
                  <c:v>101.76942414885912</c:v>
                </c:pt>
                <c:pt idx="11">
                  <c:v>102.09140364979589</c:v>
                </c:pt>
                <c:pt idx="12">
                  <c:v>98.190517530516459</c:v>
                </c:pt>
                <c:pt idx="13">
                  <c:v>112.52378404478043</c:v>
                </c:pt>
                <c:pt idx="14">
                  <c:v>103.23772804218262</c:v>
                </c:pt>
                <c:pt idx="15">
                  <c:v>108.43361571415689</c:v>
                </c:pt>
                <c:pt idx="16">
                  <c:v>107.37598598891242</c:v>
                </c:pt>
                <c:pt idx="17">
                  <c:v>108.92252130669939</c:v>
                </c:pt>
                <c:pt idx="18">
                  <c:v>108.77638292724328</c:v>
                </c:pt>
                <c:pt idx="19">
                  <c:v>107.56677924761777</c:v>
                </c:pt>
                <c:pt idx="20">
                  <c:v>113.75623002047288</c:v>
                </c:pt>
                <c:pt idx="21">
                  <c:v>113.44723834945975</c:v>
                </c:pt>
                <c:pt idx="22">
                  <c:v>113.600239666448</c:v>
                </c:pt>
                <c:pt idx="23">
                  <c:v>113.25116360700491</c:v>
                </c:pt>
                <c:pt idx="24">
                  <c:v>113.4569845604084</c:v>
                </c:pt>
                <c:pt idx="25">
                  <c:v>115.23854406413123</c:v>
                </c:pt>
                <c:pt idx="26">
                  <c:v>105.76272780655775</c:v>
                </c:pt>
                <c:pt idx="27">
                  <c:v>114.11297018864282</c:v>
                </c:pt>
                <c:pt idx="28">
                  <c:v>114.67010508963197</c:v>
                </c:pt>
                <c:pt idx="29">
                  <c:v>115.50120407634749</c:v>
                </c:pt>
                <c:pt idx="30">
                  <c:v>109.62374869781257</c:v>
                </c:pt>
                <c:pt idx="31">
                  <c:v>125.98505197986654</c:v>
                </c:pt>
                <c:pt idx="32">
                  <c:v>119.85114306921542</c:v>
                </c:pt>
                <c:pt idx="33">
                  <c:v>118.58564816653789</c:v>
                </c:pt>
                <c:pt idx="34">
                  <c:v>113.87817272705021</c:v>
                </c:pt>
                <c:pt idx="35">
                  <c:v>115.30602274442745</c:v>
                </c:pt>
                <c:pt idx="36">
                  <c:v>111.97185235932056</c:v>
                </c:pt>
                <c:pt idx="37">
                  <c:v>109.98391039163344</c:v>
                </c:pt>
                <c:pt idx="38">
                  <c:v>122.68216936614462</c:v>
                </c:pt>
                <c:pt idx="39">
                  <c:v>114.91829991706666</c:v>
                </c:pt>
                <c:pt idx="40">
                  <c:v>116.51521293241458</c:v>
                </c:pt>
                <c:pt idx="41">
                  <c:v>117.03263114515102</c:v>
                </c:pt>
                <c:pt idx="42">
                  <c:v>117.36082810470572</c:v>
                </c:pt>
                <c:pt idx="43">
                  <c:v>117.28391963354501</c:v>
                </c:pt>
                <c:pt idx="44">
                  <c:v>117.61515087638448</c:v>
                </c:pt>
                <c:pt idx="45">
                  <c:v>116.28181873842145</c:v>
                </c:pt>
                <c:pt idx="46">
                  <c:v>117.32803170704858</c:v>
                </c:pt>
                <c:pt idx="47">
                  <c:v>120.88240920667475</c:v>
                </c:pt>
                <c:pt idx="48">
                  <c:v>115.12243945641161</c:v>
                </c:pt>
              </c:numCache>
            </c:numRef>
          </c:val>
          <c:smooth val="0"/>
          <c:extLst>
            <c:ext xmlns:c16="http://schemas.microsoft.com/office/drawing/2014/chart" uri="{C3380CC4-5D6E-409C-BE32-E72D297353CC}">
              <c16:uniqueId val="{00000000-D6C5-488A-8053-CEF28F1AC61F}"/>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3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[2]SA_INDICES!$E$90</c:f>
              <c:strCache>
                <c:ptCount val="1"/>
                <c:pt idx="0">
                  <c:v>IJ maladie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[2]SA_INDICES!$BZ$90:$DV$90</c:f>
              <c:numCache>
                <c:formatCode>General</c:formatCode>
                <c:ptCount val="49"/>
                <c:pt idx="0">
                  <c:v>157.10516003428657</c:v>
                </c:pt>
                <c:pt idx="1">
                  <c:v>146.66605822876454</c:v>
                </c:pt>
                <c:pt idx="2">
                  <c:v>144.61588781091925</c:v>
                </c:pt>
                <c:pt idx="3">
                  <c:v>147.62761068594159</c:v>
                </c:pt>
                <c:pt idx="4">
                  <c:v>146.23773646748057</c:v>
                </c:pt>
                <c:pt idx="5">
                  <c:v>152.16138258865934</c:v>
                </c:pt>
                <c:pt idx="6">
                  <c:v>150.48747767066592</c:v>
                </c:pt>
                <c:pt idx="7">
                  <c:v>144.29333176798801</c:v>
                </c:pt>
                <c:pt idx="8">
                  <c:v>144.08380879838029</c:v>
                </c:pt>
                <c:pt idx="9">
                  <c:v>143.37100633757586</c:v>
                </c:pt>
                <c:pt idx="10">
                  <c:v>140.67415812400671</c:v>
                </c:pt>
                <c:pt idx="11">
                  <c:v>139.50922783687281</c:v>
                </c:pt>
                <c:pt idx="12">
                  <c:v>138.41951808585736</c:v>
                </c:pt>
                <c:pt idx="13">
                  <c:v>146.15656437283974</c:v>
                </c:pt>
                <c:pt idx="14">
                  <c:v>139.14888772824153</c:v>
                </c:pt>
                <c:pt idx="15">
                  <c:v>139.10239055654196</c:v>
                </c:pt>
                <c:pt idx="16">
                  <c:v>141.94130741144426</c:v>
                </c:pt>
                <c:pt idx="17">
                  <c:v>142.85673357582763</c:v>
                </c:pt>
                <c:pt idx="18">
                  <c:v>143.56563385083916</c:v>
                </c:pt>
                <c:pt idx="19">
                  <c:v>137.33093691407424</c:v>
                </c:pt>
                <c:pt idx="20">
                  <c:v>150.40541014291367</c:v>
                </c:pt>
                <c:pt idx="21">
                  <c:v>145.35969489028545</c:v>
                </c:pt>
                <c:pt idx="22">
                  <c:v>146.163221239959</c:v>
                </c:pt>
                <c:pt idx="23">
                  <c:v>144.48221671135283</c:v>
                </c:pt>
                <c:pt idx="24">
                  <c:v>152.32136471246432</c:v>
                </c:pt>
                <c:pt idx="25">
                  <c:v>149.45856109139666</c:v>
                </c:pt>
                <c:pt idx="26">
                  <c:v>144.08767768129732</c:v>
                </c:pt>
                <c:pt idx="27">
                  <c:v>147.11066073708932</c:v>
                </c:pt>
                <c:pt idx="28">
                  <c:v>150.9342981133571</c:v>
                </c:pt>
                <c:pt idx="29">
                  <c:v>149.85338751661951</c:v>
                </c:pt>
                <c:pt idx="30">
                  <c:v>142.92653167980168</c:v>
                </c:pt>
                <c:pt idx="31">
                  <c:v>150.68234514699853</c:v>
                </c:pt>
                <c:pt idx="32">
                  <c:v>157.90838417070523</c:v>
                </c:pt>
                <c:pt idx="33">
                  <c:v>151.09190736166144</c:v>
                </c:pt>
                <c:pt idx="34">
                  <c:v>157.10078834588484</c:v>
                </c:pt>
                <c:pt idx="35">
                  <c:v>157.09508123591883</c:v>
                </c:pt>
                <c:pt idx="36">
                  <c:v>147.11729877108147</c:v>
                </c:pt>
                <c:pt idx="37">
                  <c:v>148.31364669140675</c:v>
                </c:pt>
                <c:pt idx="38">
                  <c:v>153.99957741493611</c:v>
                </c:pt>
                <c:pt idx="39">
                  <c:v>148.82382168358384</c:v>
                </c:pt>
                <c:pt idx="40">
                  <c:v>149.78170417159245</c:v>
                </c:pt>
                <c:pt idx="41">
                  <c:v>149.22106598238</c:v>
                </c:pt>
                <c:pt idx="42">
                  <c:v>145.53807853974283</c:v>
                </c:pt>
                <c:pt idx="43">
                  <c:v>142.65043669282983</c:v>
                </c:pt>
                <c:pt idx="44">
                  <c:v>148.06568603576423</c:v>
                </c:pt>
                <c:pt idx="45">
                  <c:v>147.18297418690648</c:v>
                </c:pt>
                <c:pt idx="46">
                  <c:v>149.44272778577107</c:v>
                </c:pt>
                <c:pt idx="47">
                  <c:v>148.80399337815464</c:v>
                </c:pt>
                <c:pt idx="48">
                  <c:v>147.54082012928288</c:v>
                </c:pt>
              </c:numCache>
            </c:numRef>
          </c:val>
          <c:smooth val="0"/>
          <c:extLst>
            <c:ext xmlns:c16="http://schemas.microsoft.com/office/drawing/2014/chart" uri="{C3380CC4-5D6E-409C-BE32-E72D297353CC}">
              <c16:uniqueId val="{00000000-5070-44C4-8EC9-624090BA51B0}"/>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0"/>
          <c:min val="13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[2]RA_INDICES!$E$107</c:f>
              <c:strCache>
                <c:ptCount val="1"/>
                <c:pt idx="0">
                  <c:v>Médicaments de ville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[2]RA_INDICES!$BZ$107:$DV$107</c:f>
              <c:numCache>
                <c:formatCode>General</c:formatCode>
                <c:ptCount val="49"/>
                <c:pt idx="0">
                  <c:v>119.24535275028376</c:v>
                </c:pt>
                <c:pt idx="1">
                  <c:v>114.43812459146044</c:v>
                </c:pt>
                <c:pt idx="2">
                  <c:v>118.84409219363476</c:v>
                </c:pt>
                <c:pt idx="3">
                  <c:v>120.2870153377678</c:v>
                </c:pt>
                <c:pt idx="4">
                  <c:v>122.06368198314144</c:v>
                </c:pt>
                <c:pt idx="5">
                  <c:v>118.39268173538284</c:v>
                </c:pt>
                <c:pt idx="6">
                  <c:v>120.21072742517023</c:v>
                </c:pt>
                <c:pt idx="7">
                  <c:v>119.34420785063485</c:v>
                </c:pt>
                <c:pt idx="8">
                  <c:v>116.69884995115341</c:v>
                </c:pt>
                <c:pt idx="9">
                  <c:v>120.75994824313807</c:v>
                </c:pt>
                <c:pt idx="10">
                  <c:v>120.4466022528341</c:v>
                </c:pt>
                <c:pt idx="11">
                  <c:v>122.26743053507091</c:v>
                </c:pt>
                <c:pt idx="12">
                  <c:v>119.41057239846089</c:v>
                </c:pt>
                <c:pt idx="13">
                  <c:v>123.48718086943782</c:v>
                </c:pt>
                <c:pt idx="14">
                  <c:v>126.86714574817056</c:v>
                </c:pt>
                <c:pt idx="15">
                  <c:v>123.51135239831305</c:v>
                </c:pt>
                <c:pt idx="16">
                  <c:v>123.48936322917874</c:v>
                </c:pt>
                <c:pt idx="17">
                  <c:v>122.82558039634644</c:v>
                </c:pt>
                <c:pt idx="18">
                  <c:v>126.19282095506973</c:v>
                </c:pt>
                <c:pt idx="19">
                  <c:v>124.94498562123786</c:v>
                </c:pt>
                <c:pt idx="20">
                  <c:v>130.90743457018377</c:v>
                </c:pt>
                <c:pt idx="21">
                  <c:v>126.19680977145337</c:v>
                </c:pt>
                <c:pt idx="22">
                  <c:v>127.61921224508129</c:v>
                </c:pt>
                <c:pt idx="23">
                  <c:v>125.03717429629206</c:v>
                </c:pt>
                <c:pt idx="24">
                  <c:v>129.82497638364222</c:v>
                </c:pt>
                <c:pt idx="25">
                  <c:v>127.87320608594048</c:v>
                </c:pt>
                <c:pt idx="26">
                  <c:v>122.39930773634302</c:v>
                </c:pt>
                <c:pt idx="27">
                  <c:v>127.28550623900668</c:v>
                </c:pt>
                <c:pt idx="28">
                  <c:v>128.34474136231188</c:v>
                </c:pt>
                <c:pt idx="29">
                  <c:v>130.29882490031491</c:v>
                </c:pt>
                <c:pt idx="30">
                  <c:v>126.18100063995503</c:v>
                </c:pt>
                <c:pt idx="31">
                  <c:v>132.33894894816171</c:v>
                </c:pt>
                <c:pt idx="32">
                  <c:v>131.73806291040205</c:v>
                </c:pt>
                <c:pt idx="33">
                  <c:v>132.11526482832124</c:v>
                </c:pt>
                <c:pt idx="34">
                  <c:v>132.31699763070193</c:v>
                </c:pt>
                <c:pt idx="35">
                  <c:v>132.92990859023553</c:v>
                </c:pt>
                <c:pt idx="36">
                  <c:v>133.66354088114295</c:v>
                </c:pt>
                <c:pt idx="37">
                  <c:v>136.63131353696687</c:v>
                </c:pt>
                <c:pt idx="38">
                  <c:v>138.50492624051637</c:v>
                </c:pt>
                <c:pt idx="39">
                  <c:v>137.51600954817081</c:v>
                </c:pt>
                <c:pt idx="40">
                  <c:v>135.28711942793794</c:v>
                </c:pt>
                <c:pt idx="41">
                  <c:v>140.1543121233413</c:v>
                </c:pt>
                <c:pt idx="42">
                  <c:v>139.63588478817826</c:v>
                </c:pt>
                <c:pt idx="43">
                  <c:v>137.53252571505544</c:v>
                </c:pt>
                <c:pt idx="44">
                  <c:v>139.59237467528851</c:v>
                </c:pt>
                <c:pt idx="45">
                  <c:v>135.45767389069638</c:v>
                </c:pt>
                <c:pt idx="46">
                  <c:v>140.66735988904659</c:v>
                </c:pt>
                <c:pt idx="47">
                  <c:v>139.86324590457281</c:v>
                </c:pt>
                <c:pt idx="48">
                  <c:v>139.49123543985255</c:v>
                </c:pt>
              </c:numCache>
            </c:numRef>
          </c:val>
          <c:smooth val="0"/>
          <c:extLst>
            <c:ext xmlns:c16="http://schemas.microsoft.com/office/drawing/2014/chart" uri="{C3380CC4-5D6E-409C-BE32-E72D297353CC}">
              <c16:uniqueId val="{00000000-B25A-4BA7-92A3-0B7293639380}"/>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4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[2]NSA_INDICES!$E$107</c:f>
              <c:strCache>
                <c:ptCount val="1"/>
                <c:pt idx="0">
                  <c:v>Médicaments de ville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[2]NSA_INDICES!$BZ$107:$DV$107</c:f>
              <c:numCache>
                <c:formatCode>General</c:formatCode>
                <c:ptCount val="49"/>
                <c:pt idx="0">
                  <c:v>107.35480317339592</c:v>
                </c:pt>
                <c:pt idx="1">
                  <c:v>103.73006805099988</c:v>
                </c:pt>
                <c:pt idx="2">
                  <c:v>106.5062594563658</c:v>
                </c:pt>
                <c:pt idx="3">
                  <c:v>107.65042327610747</c:v>
                </c:pt>
                <c:pt idx="4">
                  <c:v>109.07061728370608</c:v>
                </c:pt>
                <c:pt idx="5">
                  <c:v>105.98204100849283</c:v>
                </c:pt>
                <c:pt idx="6">
                  <c:v>107.11621689588293</c:v>
                </c:pt>
                <c:pt idx="7">
                  <c:v>106.84012398989699</c:v>
                </c:pt>
                <c:pt idx="8">
                  <c:v>105.54060581790432</c:v>
                </c:pt>
                <c:pt idx="9">
                  <c:v>107.98850499471455</c:v>
                </c:pt>
                <c:pt idx="10">
                  <c:v>106.81555156234145</c:v>
                </c:pt>
                <c:pt idx="11">
                  <c:v>109.15185448002522</c:v>
                </c:pt>
                <c:pt idx="12">
                  <c:v>106.6260311549708</c:v>
                </c:pt>
                <c:pt idx="13">
                  <c:v>110.10709165230499</c:v>
                </c:pt>
                <c:pt idx="14">
                  <c:v>112.40761017193852</c:v>
                </c:pt>
                <c:pt idx="15">
                  <c:v>110.14942926151426</c:v>
                </c:pt>
                <c:pt idx="16">
                  <c:v>109.38046930597183</c:v>
                </c:pt>
                <c:pt idx="17">
                  <c:v>109.07607088282944</c:v>
                </c:pt>
                <c:pt idx="18">
                  <c:v>111.68047918974311</c:v>
                </c:pt>
                <c:pt idx="19">
                  <c:v>110.34762990311788</c:v>
                </c:pt>
                <c:pt idx="20">
                  <c:v>116.78938649964721</c:v>
                </c:pt>
                <c:pt idx="21">
                  <c:v>112.07884586175889</c:v>
                </c:pt>
                <c:pt idx="22">
                  <c:v>112.45234319040718</c:v>
                </c:pt>
                <c:pt idx="23">
                  <c:v>111.13469193467489</c:v>
                </c:pt>
                <c:pt idx="24">
                  <c:v>114.47664289779958</c:v>
                </c:pt>
                <c:pt idx="25">
                  <c:v>112.75390161087464</c:v>
                </c:pt>
                <c:pt idx="26">
                  <c:v>107.52463728140087</c:v>
                </c:pt>
                <c:pt idx="27">
                  <c:v>111.92669101587171</c:v>
                </c:pt>
                <c:pt idx="28">
                  <c:v>113.0572435658721</c:v>
                </c:pt>
                <c:pt idx="29">
                  <c:v>113.83898530037671</c:v>
                </c:pt>
                <c:pt idx="30">
                  <c:v>110.53895999805663</c:v>
                </c:pt>
                <c:pt idx="31">
                  <c:v>115.01673918913511</c:v>
                </c:pt>
                <c:pt idx="32">
                  <c:v>115.73539884891899</c:v>
                </c:pt>
                <c:pt idx="33">
                  <c:v>114.43942296123623</c:v>
                </c:pt>
                <c:pt idx="34">
                  <c:v>114.92852314225932</c:v>
                </c:pt>
                <c:pt idx="35">
                  <c:v>115.55089421328179</c:v>
                </c:pt>
                <c:pt idx="36">
                  <c:v>115.82469314605135</c:v>
                </c:pt>
                <c:pt idx="37">
                  <c:v>118.40601019760133</c:v>
                </c:pt>
                <c:pt idx="38">
                  <c:v>119.73470676392613</c:v>
                </c:pt>
                <c:pt idx="39">
                  <c:v>118.94788165906654</c:v>
                </c:pt>
                <c:pt idx="40">
                  <c:v>115.50873348838846</c:v>
                </c:pt>
                <c:pt idx="41">
                  <c:v>120.5521075900532</c:v>
                </c:pt>
                <c:pt idx="42">
                  <c:v>120.29656466276184</c:v>
                </c:pt>
                <c:pt idx="43">
                  <c:v>117.5946389189459</c:v>
                </c:pt>
                <c:pt idx="44">
                  <c:v>119.55113538685443</c:v>
                </c:pt>
                <c:pt idx="45">
                  <c:v>115.7746806833877</c:v>
                </c:pt>
                <c:pt idx="46">
                  <c:v>119.28941943879099</c:v>
                </c:pt>
                <c:pt idx="47">
                  <c:v>118.85807147574583</c:v>
                </c:pt>
                <c:pt idx="48">
                  <c:v>119.3807292988087</c:v>
                </c:pt>
              </c:numCache>
            </c:numRef>
          </c:val>
          <c:smooth val="0"/>
          <c:extLst>
            <c:ext xmlns:c16="http://schemas.microsoft.com/office/drawing/2014/chart" uri="{C3380CC4-5D6E-409C-BE32-E72D297353CC}">
              <c16:uniqueId val="{00000000-478F-4C37-80B8-514DB04A03D9}"/>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25"/>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[2]SA_INDICES!$E$107</c:f>
              <c:strCache>
                <c:ptCount val="1"/>
                <c:pt idx="0">
                  <c:v>Médicaments de ville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[2]SA_INDICES!$BZ$107:$DV$107</c:f>
              <c:numCache>
                <c:formatCode>General</c:formatCode>
                <c:ptCount val="49"/>
                <c:pt idx="0">
                  <c:v>135.72079103649492</c:v>
                </c:pt>
                <c:pt idx="1">
                  <c:v>129.27511118798682</c:v>
                </c:pt>
                <c:pt idx="2">
                  <c:v>135.93928199407736</c:v>
                </c:pt>
                <c:pt idx="3">
                  <c:v>137.79616336441444</c:v>
                </c:pt>
                <c:pt idx="4">
                  <c:v>140.06675528266206</c:v>
                </c:pt>
                <c:pt idx="5">
                  <c:v>135.58875362979325</c:v>
                </c:pt>
                <c:pt idx="6">
                  <c:v>138.3543631518782</c:v>
                </c:pt>
                <c:pt idx="7">
                  <c:v>136.66975370880323</c:v>
                </c:pt>
                <c:pt idx="8">
                  <c:v>132.15961241726802</c:v>
                </c:pt>
                <c:pt idx="9">
                  <c:v>138.4559448583191</c:v>
                </c:pt>
                <c:pt idx="10">
                  <c:v>139.33366318935697</c:v>
                </c:pt>
                <c:pt idx="11">
                  <c:v>140.44025446433881</c:v>
                </c:pt>
                <c:pt idx="12">
                  <c:v>137.12471747751206</c:v>
                </c:pt>
                <c:pt idx="13">
                  <c:v>142.02651185119117</c:v>
                </c:pt>
                <c:pt idx="14">
                  <c:v>146.90214787259185</c:v>
                </c:pt>
                <c:pt idx="15">
                  <c:v>142.02551262294449</c:v>
                </c:pt>
                <c:pt idx="16">
                  <c:v>143.03851944062228</c:v>
                </c:pt>
                <c:pt idx="17">
                  <c:v>141.87677681000392</c:v>
                </c:pt>
                <c:pt idx="18">
                  <c:v>146.30099085898959</c:v>
                </c:pt>
                <c:pt idx="19">
                  <c:v>145.17095009164572</c:v>
                </c:pt>
                <c:pt idx="20">
                  <c:v>150.46927468563169</c:v>
                </c:pt>
                <c:pt idx="21">
                  <c:v>145.75853327439739</c:v>
                </c:pt>
                <c:pt idx="22">
                  <c:v>148.63428925977473</c:v>
                </c:pt>
                <c:pt idx="23">
                  <c:v>144.30032850904399</c:v>
                </c:pt>
                <c:pt idx="24">
                  <c:v>151.09148887804392</c:v>
                </c:pt>
                <c:pt idx="25">
                  <c:v>148.82237804798027</c:v>
                </c:pt>
                <c:pt idx="26">
                  <c:v>143.00951700576769</c:v>
                </c:pt>
                <c:pt idx="27">
                  <c:v>148.56654213409527</c:v>
                </c:pt>
                <c:pt idx="28">
                  <c:v>149.52696047398339</c:v>
                </c:pt>
                <c:pt idx="29">
                  <c:v>153.10543024485051</c:v>
                </c:pt>
                <c:pt idx="30">
                  <c:v>147.85447112166636</c:v>
                </c:pt>
                <c:pt idx="31">
                  <c:v>156.3404466098319</c:v>
                </c:pt>
                <c:pt idx="32">
                  <c:v>153.91120995083844</c:v>
                </c:pt>
                <c:pt idx="33">
                  <c:v>156.60675195050081</c:v>
                </c:pt>
                <c:pt idx="34">
                  <c:v>156.41031110399516</c:v>
                </c:pt>
                <c:pt idx="35">
                  <c:v>157.010114218344</c:v>
                </c:pt>
                <c:pt idx="36">
                  <c:v>158.38088746433951</c:v>
                </c:pt>
                <c:pt idx="37">
                  <c:v>161.88412952108604</c:v>
                </c:pt>
                <c:pt idx="38">
                  <c:v>164.51277311130337</c:v>
                </c:pt>
                <c:pt idx="39">
                  <c:v>163.24384013743466</c:v>
                </c:pt>
                <c:pt idx="40">
                  <c:v>162.6918726599749</c:v>
                </c:pt>
                <c:pt idx="41">
                  <c:v>167.31494998734868</c:v>
                </c:pt>
                <c:pt idx="42">
                  <c:v>166.43227238685589</c:v>
                </c:pt>
                <c:pt idx="43">
                  <c:v>165.15828189585105</c:v>
                </c:pt>
                <c:pt idx="44">
                  <c:v>167.36133513760274</c:v>
                </c:pt>
                <c:pt idx="45">
                  <c:v>162.73025181302006</c:v>
                </c:pt>
                <c:pt idx="46">
                  <c:v>170.28844142922114</c:v>
                </c:pt>
                <c:pt idx="47">
                  <c:v>168.96782620638737</c:v>
                </c:pt>
                <c:pt idx="48">
                  <c:v>167.35617142861929</c:v>
                </c:pt>
              </c:numCache>
            </c:numRef>
          </c:val>
          <c:smooth val="0"/>
          <c:extLst>
            <c:ext xmlns:c16="http://schemas.microsoft.com/office/drawing/2014/chart" uri="{C3380CC4-5D6E-409C-BE32-E72D297353CC}">
              <c16:uniqueId val="{00000000-C230-4F01-8E43-401AB0CF550E}"/>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7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[2]RA_INDICES!$E$118</c:f>
              <c:strCache>
                <c:ptCount val="1"/>
                <c:pt idx="0">
                  <c:v>TOTAL médicaments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[2]RA_INDICES!$BZ$118:$DV$118</c:f>
              <c:numCache>
                <c:formatCode>General</c:formatCode>
                <c:ptCount val="49"/>
                <c:pt idx="0">
                  <c:v>117.48854767772541</c:v>
                </c:pt>
                <c:pt idx="1">
                  <c:v>111.58893368146963</c:v>
                </c:pt>
                <c:pt idx="2">
                  <c:v>115.91123611356826</c:v>
                </c:pt>
                <c:pt idx="3">
                  <c:v>116.80192469401661</c:v>
                </c:pt>
                <c:pt idx="4">
                  <c:v>118.2035326817352</c:v>
                </c:pt>
                <c:pt idx="5">
                  <c:v>115.00548673145899</c:v>
                </c:pt>
                <c:pt idx="6">
                  <c:v>116.79312875398438</c:v>
                </c:pt>
                <c:pt idx="7">
                  <c:v>116.4853362942396</c:v>
                </c:pt>
                <c:pt idx="8">
                  <c:v>113.10779300498113</c:v>
                </c:pt>
                <c:pt idx="9">
                  <c:v>117.29768788181927</c:v>
                </c:pt>
                <c:pt idx="10">
                  <c:v>117.03115668138042</c:v>
                </c:pt>
                <c:pt idx="11">
                  <c:v>118.46283449354158</c:v>
                </c:pt>
                <c:pt idx="12">
                  <c:v>115.11469525592402</c:v>
                </c:pt>
                <c:pt idx="13">
                  <c:v>119.05797088564138</c:v>
                </c:pt>
                <c:pt idx="14">
                  <c:v>122.54941653448211</c:v>
                </c:pt>
                <c:pt idx="15">
                  <c:v>119.54390521402595</c:v>
                </c:pt>
                <c:pt idx="16">
                  <c:v>119.64914202822234</c:v>
                </c:pt>
                <c:pt idx="17">
                  <c:v>118.97390304087563</c:v>
                </c:pt>
                <c:pt idx="18">
                  <c:v>121.15057417390514</c:v>
                </c:pt>
                <c:pt idx="19">
                  <c:v>120.77139978944298</c:v>
                </c:pt>
                <c:pt idx="20">
                  <c:v>125.95876665538745</c:v>
                </c:pt>
                <c:pt idx="21">
                  <c:v>121.48101895203914</c:v>
                </c:pt>
                <c:pt idx="22">
                  <c:v>123.72138246973867</c:v>
                </c:pt>
                <c:pt idx="23">
                  <c:v>119.96804068575616</c:v>
                </c:pt>
                <c:pt idx="24">
                  <c:v>124.98190394492958</c:v>
                </c:pt>
                <c:pt idx="25">
                  <c:v>123.43326632445365</c:v>
                </c:pt>
                <c:pt idx="26">
                  <c:v>118.20253297994742</c:v>
                </c:pt>
                <c:pt idx="27">
                  <c:v>122.48459721372826</c:v>
                </c:pt>
                <c:pt idx="28">
                  <c:v>123.27935717622576</c:v>
                </c:pt>
                <c:pt idx="29">
                  <c:v>125.04418816794234</c:v>
                </c:pt>
                <c:pt idx="30">
                  <c:v>121.02302333195215</c:v>
                </c:pt>
                <c:pt idx="31">
                  <c:v>126.75063786674907</c:v>
                </c:pt>
                <c:pt idx="32">
                  <c:v>126.16943894612145</c:v>
                </c:pt>
                <c:pt idx="33">
                  <c:v>126.63928242325603</c:v>
                </c:pt>
                <c:pt idx="34">
                  <c:v>125.98847987574293</c:v>
                </c:pt>
                <c:pt idx="35">
                  <c:v>127.53184612486656</c:v>
                </c:pt>
                <c:pt idx="36">
                  <c:v>125.97192961234033</c:v>
                </c:pt>
                <c:pt idx="37">
                  <c:v>135.75776398020903</c:v>
                </c:pt>
                <c:pt idx="38">
                  <c:v>132.08078843138043</c:v>
                </c:pt>
                <c:pt idx="39">
                  <c:v>131.72625683332052</c:v>
                </c:pt>
                <c:pt idx="40">
                  <c:v>130.75384724366629</c:v>
                </c:pt>
                <c:pt idx="41">
                  <c:v>134.55846215834771</c:v>
                </c:pt>
                <c:pt idx="42">
                  <c:v>133.87846574375524</c:v>
                </c:pt>
                <c:pt idx="43">
                  <c:v>131.29429814859074</c:v>
                </c:pt>
                <c:pt idx="44">
                  <c:v>133.81605025460382</c:v>
                </c:pt>
                <c:pt idx="45">
                  <c:v>129.96197082969348</c:v>
                </c:pt>
                <c:pt idx="46">
                  <c:v>134.6430544759472</c:v>
                </c:pt>
                <c:pt idx="47">
                  <c:v>134.55249866468898</c:v>
                </c:pt>
                <c:pt idx="48">
                  <c:v>135.22066661972704</c:v>
                </c:pt>
              </c:numCache>
            </c:numRef>
          </c:val>
          <c:smooth val="0"/>
          <c:extLst>
            <c:ext xmlns:c16="http://schemas.microsoft.com/office/drawing/2014/chart" uri="{C3380CC4-5D6E-409C-BE32-E72D297353CC}">
              <c16:uniqueId val="{00000000-2110-4047-ABD5-BD1D03B64A58}"/>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40"/>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[2]SA_INDICES!$E$134</c:f>
              <c:strCache>
                <c:ptCount val="1"/>
                <c:pt idx="0">
                  <c:v>TOTAL SOINS DE VILLE </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[2]SA_INDICES!$BZ$134:$DV$134</c:f>
              <c:numCache>
                <c:formatCode>General</c:formatCode>
                <c:ptCount val="49"/>
                <c:pt idx="0">
                  <c:v>129.63270369600178</c:v>
                </c:pt>
                <c:pt idx="1">
                  <c:v>125.08525504095422</c:v>
                </c:pt>
                <c:pt idx="2">
                  <c:v>126.7930936472804</c:v>
                </c:pt>
                <c:pt idx="3">
                  <c:v>128.84013154255902</c:v>
                </c:pt>
                <c:pt idx="4">
                  <c:v>130.77568235581577</c:v>
                </c:pt>
                <c:pt idx="5">
                  <c:v>128.96167149001258</c:v>
                </c:pt>
                <c:pt idx="6">
                  <c:v>129.31807955667051</c:v>
                </c:pt>
                <c:pt idx="7">
                  <c:v>127.16431291361363</c:v>
                </c:pt>
                <c:pt idx="8">
                  <c:v>124.73344774263677</c:v>
                </c:pt>
                <c:pt idx="9">
                  <c:v>128.99967284706594</c:v>
                </c:pt>
                <c:pt idx="10">
                  <c:v>127.3452235241413</c:v>
                </c:pt>
                <c:pt idx="11">
                  <c:v>127.96360895664778</c:v>
                </c:pt>
                <c:pt idx="12">
                  <c:v>127.98409181088573</c:v>
                </c:pt>
                <c:pt idx="13">
                  <c:v>128.98220489690257</c:v>
                </c:pt>
                <c:pt idx="14">
                  <c:v>131.9088613478325</c:v>
                </c:pt>
                <c:pt idx="15">
                  <c:v>130.21371824505593</c:v>
                </c:pt>
                <c:pt idx="16">
                  <c:v>128.74240113144756</c:v>
                </c:pt>
                <c:pt idx="17">
                  <c:v>129.65000040476323</c:v>
                </c:pt>
                <c:pt idx="18">
                  <c:v>131.48291330701167</c:v>
                </c:pt>
                <c:pt idx="19">
                  <c:v>128.88071755157458</c:v>
                </c:pt>
                <c:pt idx="20">
                  <c:v>136.31176336074765</c:v>
                </c:pt>
                <c:pt idx="21">
                  <c:v>131.3703155612512</c:v>
                </c:pt>
                <c:pt idx="22">
                  <c:v>134.19965157893671</c:v>
                </c:pt>
                <c:pt idx="23">
                  <c:v>130.01154217772404</c:v>
                </c:pt>
                <c:pt idx="24">
                  <c:v>136.38970743384436</c:v>
                </c:pt>
                <c:pt idx="25">
                  <c:v>136.2111742520587</c:v>
                </c:pt>
                <c:pt idx="26">
                  <c:v>132.02334514592789</c:v>
                </c:pt>
                <c:pt idx="27">
                  <c:v>134.66418522385823</c:v>
                </c:pt>
                <c:pt idx="28">
                  <c:v>134.72497077242977</c:v>
                </c:pt>
                <c:pt idx="29">
                  <c:v>135.82277365881356</c:v>
                </c:pt>
                <c:pt idx="30">
                  <c:v>131.74566538111927</c:v>
                </c:pt>
                <c:pt idx="31">
                  <c:v>138.65778523730376</c:v>
                </c:pt>
                <c:pt idx="32">
                  <c:v>140.22700850050762</c:v>
                </c:pt>
                <c:pt idx="33">
                  <c:v>140.09728942885076</c:v>
                </c:pt>
                <c:pt idx="34">
                  <c:v>140.84302772226641</c:v>
                </c:pt>
                <c:pt idx="35">
                  <c:v>140.34569156003005</c:v>
                </c:pt>
                <c:pt idx="36">
                  <c:v>135.85000916258872</c:v>
                </c:pt>
                <c:pt idx="37">
                  <c:v>150.058703386182</c:v>
                </c:pt>
                <c:pt idx="38">
                  <c:v>144.47336867163284</c:v>
                </c:pt>
                <c:pt idx="39">
                  <c:v>142.07900401636485</c:v>
                </c:pt>
                <c:pt idx="40">
                  <c:v>142.5187296352417</c:v>
                </c:pt>
                <c:pt idx="41">
                  <c:v>143.84961213025414</c:v>
                </c:pt>
                <c:pt idx="42">
                  <c:v>143.27006757557825</c:v>
                </c:pt>
                <c:pt idx="43">
                  <c:v>140.9694903951189</c:v>
                </c:pt>
                <c:pt idx="44">
                  <c:v>143.88247531098639</c:v>
                </c:pt>
                <c:pt idx="45">
                  <c:v>140.25482371841795</c:v>
                </c:pt>
                <c:pt idx="46">
                  <c:v>146.82949078610187</c:v>
                </c:pt>
                <c:pt idx="47">
                  <c:v>147.93776947844901</c:v>
                </c:pt>
                <c:pt idx="48">
                  <c:v>150.17022151419076</c:v>
                </c:pt>
              </c:numCache>
            </c:numRef>
          </c:val>
          <c:smooth val="0"/>
          <c:extLst>
            <c:ext xmlns:c16="http://schemas.microsoft.com/office/drawing/2014/chart" uri="{C3380CC4-5D6E-409C-BE32-E72D297353CC}">
              <c16:uniqueId val="{00000000-7994-4466-A233-E958DFD85DFA}"/>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5"/>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[2]NSA_INDICES!$E$118</c:f>
              <c:strCache>
                <c:ptCount val="1"/>
                <c:pt idx="0">
                  <c:v>TOTAL médicaments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[2]NSA_INDICES!$BZ$118:$DV$118</c:f>
              <c:numCache>
                <c:formatCode>General</c:formatCode>
                <c:ptCount val="49"/>
                <c:pt idx="0">
                  <c:v>105.53319004953859</c:v>
                </c:pt>
                <c:pt idx="1">
                  <c:v>101.49395304775733</c:v>
                </c:pt>
                <c:pt idx="2">
                  <c:v>104.28899074052565</c:v>
                </c:pt>
                <c:pt idx="3">
                  <c:v>105.09897881604601</c:v>
                </c:pt>
                <c:pt idx="4">
                  <c:v>106.45569948920368</c:v>
                </c:pt>
                <c:pt idx="5">
                  <c:v>103.4279089347304</c:v>
                </c:pt>
                <c:pt idx="6">
                  <c:v>104.49078052004704</c:v>
                </c:pt>
                <c:pt idx="7">
                  <c:v>104.90372563195842</c:v>
                </c:pt>
                <c:pt idx="8">
                  <c:v>103.1131770276053</c:v>
                </c:pt>
                <c:pt idx="9">
                  <c:v>105.76205427420101</c:v>
                </c:pt>
                <c:pt idx="10">
                  <c:v>104.33742951773101</c:v>
                </c:pt>
                <c:pt idx="11">
                  <c:v>106.26723408351042</c:v>
                </c:pt>
                <c:pt idx="12">
                  <c:v>103.05200873627025</c:v>
                </c:pt>
                <c:pt idx="13">
                  <c:v>106.80892932180174</c:v>
                </c:pt>
                <c:pt idx="14">
                  <c:v>108.96327239344315</c:v>
                </c:pt>
                <c:pt idx="15">
                  <c:v>107.02395973100829</c:v>
                </c:pt>
                <c:pt idx="16">
                  <c:v>106.43333707795684</c:v>
                </c:pt>
                <c:pt idx="17">
                  <c:v>106.16407994624764</c:v>
                </c:pt>
                <c:pt idx="18">
                  <c:v>108.20685173336655</c:v>
                </c:pt>
                <c:pt idx="19">
                  <c:v>107.22893888891829</c:v>
                </c:pt>
                <c:pt idx="20">
                  <c:v>112.43360783547485</c:v>
                </c:pt>
                <c:pt idx="21">
                  <c:v>108.20849414618226</c:v>
                </c:pt>
                <c:pt idx="22">
                  <c:v>108.74119551112209</c:v>
                </c:pt>
                <c:pt idx="23">
                  <c:v>106.83507046559701</c:v>
                </c:pt>
                <c:pt idx="24">
                  <c:v>110.30062571372419</c:v>
                </c:pt>
                <c:pt idx="25">
                  <c:v>108.90246421241233</c:v>
                </c:pt>
                <c:pt idx="26">
                  <c:v>104.03521198271635</c:v>
                </c:pt>
                <c:pt idx="27">
                  <c:v>107.99965593557113</c:v>
                </c:pt>
                <c:pt idx="28">
                  <c:v>108.58252143549304</c:v>
                </c:pt>
                <c:pt idx="29">
                  <c:v>109.42895596678892</c:v>
                </c:pt>
                <c:pt idx="30">
                  <c:v>106.11042742707038</c:v>
                </c:pt>
                <c:pt idx="31">
                  <c:v>110.50243235909207</c:v>
                </c:pt>
                <c:pt idx="32">
                  <c:v>111.00989591595771</c:v>
                </c:pt>
                <c:pt idx="33">
                  <c:v>110.02745613424945</c:v>
                </c:pt>
                <c:pt idx="34">
                  <c:v>109.69713486635062</c:v>
                </c:pt>
                <c:pt idx="35">
                  <c:v>111.03397671281954</c:v>
                </c:pt>
                <c:pt idx="36">
                  <c:v>109.4372226320156</c:v>
                </c:pt>
                <c:pt idx="37">
                  <c:v>116.4601546106212</c:v>
                </c:pt>
                <c:pt idx="38">
                  <c:v>114.51657112880255</c:v>
                </c:pt>
                <c:pt idx="39">
                  <c:v>114.14034532455605</c:v>
                </c:pt>
                <c:pt idx="40">
                  <c:v>111.90977529893411</c:v>
                </c:pt>
                <c:pt idx="41">
                  <c:v>116.01424087993379</c:v>
                </c:pt>
                <c:pt idx="42">
                  <c:v>115.62465153239239</c:v>
                </c:pt>
                <c:pt idx="43">
                  <c:v>112.38581945304142</c:v>
                </c:pt>
                <c:pt idx="44">
                  <c:v>114.99276351789732</c:v>
                </c:pt>
                <c:pt idx="45">
                  <c:v>110.96373432744528</c:v>
                </c:pt>
                <c:pt idx="46">
                  <c:v>113.93558871164267</c:v>
                </c:pt>
                <c:pt idx="47">
                  <c:v>114.40167258418066</c:v>
                </c:pt>
                <c:pt idx="48">
                  <c:v>115.17175529914199</c:v>
                </c:pt>
              </c:numCache>
            </c:numRef>
          </c:val>
          <c:smooth val="0"/>
          <c:extLst>
            <c:ext xmlns:c16="http://schemas.microsoft.com/office/drawing/2014/chart" uri="{C3380CC4-5D6E-409C-BE32-E72D297353CC}">
              <c16:uniqueId val="{00000000-C331-4B7B-955C-5AA6858637CC}"/>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[2]SA_INDICES!$E$118</c:f>
              <c:strCache>
                <c:ptCount val="1"/>
                <c:pt idx="0">
                  <c:v>TOTAL médicaments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[2]SA_INDICES!$BZ$118:$DV$118</c:f>
              <c:numCache>
                <c:formatCode>General</c:formatCode>
                <c:ptCount val="49"/>
                <c:pt idx="0">
                  <c:v>133.45005527838057</c:v>
                </c:pt>
                <c:pt idx="1">
                  <c:v>125.06666601910968</c:v>
                </c:pt>
                <c:pt idx="2">
                  <c:v>131.42800806032542</c:v>
                </c:pt>
                <c:pt idx="3">
                  <c:v>132.42643927490022</c:v>
                </c:pt>
                <c:pt idx="4">
                  <c:v>133.88797597699275</c:v>
                </c:pt>
                <c:pt idx="5">
                  <c:v>130.46262333471475</c:v>
                </c:pt>
                <c:pt idx="6">
                  <c:v>133.21790088952761</c:v>
                </c:pt>
                <c:pt idx="7">
                  <c:v>131.94785714581084</c:v>
                </c:pt>
                <c:pt idx="8">
                  <c:v>126.45152924858758</c:v>
                </c:pt>
                <c:pt idx="9">
                  <c:v>132.69882511524361</c:v>
                </c:pt>
                <c:pt idx="10">
                  <c:v>133.9784558676082</c:v>
                </c:pt>
                <c:pt idx="11">
                  <c:v>134.74508841627829</c:v>
                </c:pt>
                <c:pt idx="12">
                  <c:v>131.2194968482938</c:v>
                </c:pt>
                <c:pt idx="13">
                  <c:v>135.41157368887417</c:v>
                </c:pt>
                <c:pt idx="14">
                  <c:v>140.68817488157796</c:v>
                </c:pt>
                <c:pt idx="15">
                  <c:v>136.25918979203172</c:v>
                </c:pt>
                <c:pt idx="16">
                  <c:v>137.29346332105439</c:v>
                </c:pt>
                <c:pt idx="17">
                  <c:v>136.07620102700139</c:v>
                </c:pt>
                <c:pt idx="18">
                  <c:v>138.43164016463123</c:v>
                </c:pt>
                <c:pt idx="19">
                  <c:v>138.85183697232321</c:v>
                </c:pt>
                <c:pt idx="20">
                  <c:v>144.01610396122629</c:v>
                </c:pt>
                <c:pt idx="21">
                  <c:v>139.20106649533446</c:v>
                </c:pt>
                <c:pt idx="22">
                  <c:v>143.72131684522392</c:v>
                </c:pt>
                <c:pt idx="23">
                  <c:v>137.50176995655841</c:v>
                </c:pt>
                <c:pt idx="24">
                  <c:v>144.58276753785393</c:v>
                </c:pt>
                <c:pt idx="25">
                  <c:v>142.83323038810829</c:v>
                </c:pt>
                <c:pt idx="26">
                  <c:v>137.11721615471757</c:v>
                </c:pt>
                <c:pt idx="27">
                  <c:v>141.82333282471922</c:v>
                </c:pt>
                <c:pt idx="28">
                  <c:v>142.90099148252321</c:v>
                </c:pt>
                <c:pt idx="29">
                  <c:v>145.89196664652778</c:v>
                </c:pt>
                <c:pt idx="30">
                  <c:v>140.93271740250663</c:v>
                </c:pt>
                <c:pt idx="31">
                  <c:v>148.44349422229806</c:v>
                </c:pt>
                <c:pt idx="32">
                  <c:v>146.40883025700398</c:v>
                </c:pt>
                <c:pt idx="33">
                  <c:v>148.81760613543057</c:v>
                </c:pt>
                <c:pt idx="34">
                  <c:v>147.73893145397378</c:v>
                </c:pt>
                <c:pt idx="35">
                  <c:v>149.55802687199505</c:v>
                </c:pt>
                <c:pt idx="36">
                  <c:v>148.04729191842682</c:v>
                </c:pt>
                <c:pt idx="37">
                  <c:v>161.52185638184005</c:v>
                </c:pt>
                <c:pt idx="38">
                  <c:v>155.53064218679452</c:v>
                </c:pt>
                <c:pt idx="39">
                  <c:v>155.20507435943114</c:v>
                </c:pt>
                <c:pt idx="40">
                  <c:v>155.91242525759321</c:v>
                </c:pt>
                <c:pt idx="41">
                  <c:v>159.3167118141989</c:v>
                </c:pt>
                <c:pt idx="42">
                  <c:v>158.24899511952964</c:v>
                </c:pt>
                <c:pt idx="43">
                  <c:v>156.53886512869275</c:v>
                </c:pt>
                <c:pt idx="44">
                  <c:v>158.94687809440796</c:v>
                </c:pt>
                <c:pt idx="45">
                  <c:v>155.32637277905351</c:v>
                </c:pt>
                <c:pt idx="46">
                  <c:v>162.28943549327363</c:v>
                </c:pt>
                <c:pt idx="47">
                  <c:v>161.45571424773419</c:v>
                </c:pt>
                <c:pt idx="48">
                  <c:v>161.98781657715691</c:v>
                </c:pt>
              </c:numCache>
            </c:numRef>
          </c:val>
          <c:smooth val="0"/>
          <c:extLst>
            <c:ext xmlns:c16="http://schemas.microsoft.com/office/drawing/2014/chart" uri="{C3380CC4-5D6E-409C-BE32-E72D297353CC}">
              <c16:uniqueId val="{00000000-BBB6-4738-AF09-26838C568536}"/>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6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[2]NSA_INDICES!$E$51</c:f>
              <c:strCache>
                <c:ptCount val="1"/>
                <c:pt idx="0">
                  <c:v>TOTAL spécialistes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[2]NSA_INDICES!$BZ$51:$DV$51</c:f>
              <c:numCache>
                <c:formatCode>General</c:formatCode>
                <c:ptCount val="49"/>
                <c:pt idx="0">
                  <c:v>85.092372629456236</c:v>
                </c:pt>
                <c:pt idx="1">
                  <c:v>94.934954131085433</c:v>
                </c:pt>
                <c:pt idx="2">
                  <c:v>90.730023018834231</c:v>
                </c:pt>
                <c:pt idx="3">
                  <c:v>93.138888719704681</c:v>
                </c:pt>
                <c:pt idx="4">
                  <c:v>92.670450022195809</c:v>
                </c:pt>
                <c:pt idx="5">
                  <c:v>93.041178684420146</c:v>
                </c:pt>
                <c:pt idx="6">
                  <c:v>89.66825951704709</c:v>
                </c:pt>
                <c:pt idx="7">
                  <c:v>92.187959036585937</c:v>
                </c:pt>
                <c:pt idx="8">
                  <c:v>90.004589927728759</c:v>
                </c:pt>
                <c:pt idx="9">
                  <c:v>92.861128373502765</c:v>
                </c:pt>
                <c:pt idx="10">
                  <c:v>91.766333470346794</c:v>
                </c:pt>
                <c:pt idx="11">
                  <c:v>91.930917557914029</c:v>
                </c:pt>
                <c:pt idx="12">
                  <c:v>92.233909084178677</c:v>
                </c:pt>
                <c:pt idx="13">
                  <c:v>92.237910731081101</c:v>
                </c:pt>
                <c:pt idx="14">
                  <c:v>96.287760102985104</c:v>
                </c:pt>
                <c:pt idx="15">
                  <c:v>92.910639304358227</c:v>
                </c:pt>
                <c:pt idx="16">
                  <c:v>93.026144901777414</c:v>
                </c:pt>
                <c:pt idx="17">
                  <c:v>91.424361266593053</c:v>
                </c:pt>
                <c:pt idx="18">
                  <c:v>95.662765380605336</c:v>
                </c:pt>
                <c:pt idx="19">
                  <c:v>91.716792565729094</c:v>
                </c:pt>
                <c:pt idx="20">
                  <c:v>95.784435711220667</c:v>
                </c:pt>
                <c:pt idx="21">
                  <c:v>93.168614476192644</c:v>
                </c:pt>
                <c:pt idx="22">
                  <c:v>92.502860686979915</c:v>
                </c:pt>
                <c:pt idx="23">
                  <c:v>90.898159631028406</c:v>
                </c:pt>
                <c:pt idx="24">
                  <c:v>67.788565551255772</c:v>
                </c:pt>
                <c:pt idx="25">
                  <c:v>104.43710917789504</c:v>
                </c:pt>
                <c:pt idx="26">
                  <c:v>98.076202975643525</c:v>
                </c:pt>
                <c:pt idx="27">
                  <c:v>95.616174427432526</c:v>
                </c:pt>
                <c:pt idx="28">
                  <c:v>92.261356537253107</c:v>
                </c:pt>
                <c:pt idx="29">
                  <c:v>92.995917236243443</c:v>
                </c:pt>
                <c:pt idx="30">
                  <c:v>90.562052026851248</c:v>
                </c:pt>
                <c:pt idx="31">
                  <c:v>94.157257302697047</c:v>
                </c:pt>
                <c:pt idx="32">
                  <c:v>94.577362062681857</c:v>
                </c:pt>
                <c:pt idx="33">
                  <c:v>92.626717486916277</c:v>
                </c:pt>
                <c:pt idx="34">
                  <c:v>93.070272437308887</c:v>
                </c:pt>
                <c:pt idx="35">
                  <c:v>95.644493695088983</c:v>
                </c:pt>
                <c:pt idx="36">
                  <c:v>65.293688434408466</c:v>
                </c:pt>
                <c:pt idx="37">
                  <c:v>129.79665494297365</c:v>
                </c:pt>
                <c:pt idx="38">
                  <c:v>96.779300983138285</c:v>
                </c:pt>
                <c:pt idx="39">
                  <c:v>96.225299577806368</c:v>
                </c:pt>
                <c:pt idx="40">
                  <c:v>95.561954609382624</c:v>
                </c:pt>
                <c:pt idx="41">
                  <c:v>95.373128440831721</c:v>
                </c:pt>
                <c:pt idx="42">
                  <c:v>96.808322838318517</c:v>
                </c:pt>
                <c:pt idx="43">
                  <c:v>95.606039991345625</c:v>
                </c:pt>
                <c:pt idx="44">
                  <c:v>95.91477577821648</c:v>
                </c:pt>
                <c:pt idx="45">
                  <c:v>84.328905960281503</c:v>
                </c:pt>
                <c:pt idx="46">
                  <c:v>99.733372309914898</c:v>
                </c:pt>
                <c:pt idx="47">
                  <c:v>108.47385831620286</c:v>
                </c:pt>
                <c:pt idx="48">
                  <c:v>96.197268885088306</c:v>
                </c:pt>
              </c:numCache>
            </c:numRef>
          </c:val>
          <c:smooth val="0"/>
          <c:extLst>
            <c:ext xmlns:c16="http://schemas.microsoft.com/office/drawing/2014/chart" uri="{C3380CC4-5D6E-409C-BE32-E72D297353CC}">
              <c16:uniqueId val="{00000000-4712-4569-8C95-139E76998FD1}"/>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30"/>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[2]SA_INDICES!$E$51</c:f>
              <c:strCache>
                <c:ptCount val="1"/>
                <c:pt idx="0">
                  <c:v>TOTAL spécialistes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[2]SA_INDICES!$BZ$51:$DV$51</c:f>
              <c:numCache>
                <c:formatCode>General</c:formatCode>
                <c:ptCount val="49"/>
                <c:pt idx="0">
                  <c:v>122.11650131174369</c:v>
                </c:pt>
                <c:pt idx="1">
                  <c:v>121.67293052699013</c:v>
                </c:pt>
                <c:pt idx="2">
                  <c:v>118.68059704302692</c:v>
                </c:pt>
                <c:pt idx="3">
                  <c:v>121.78372816098198</c:v>
                </c:pt>
                <c:pt idx="4">
                  <c:v>122.95633448948773</c:v>
                </c:pt>
                <c:pt idx="5">
                  <c:v>120.8723859656172</c:v>
                </c:pt>
                <c:pt idx="6">
                  <c:v>118.7283214701957</c:v>
                </c:pt>
                <c:pt idx="7">
                  <c:v>123.21634498008474</c:v>
                </c:pt>
                <c:pt idx="8">
                  <c:v>118.89435711759467</c:v>
                </c:pt>
                <c:pt idx="9">
                  <c:v>125.27576578179556</c:v>
                </c:pt>
                <c:pt idx="10">
                  <c:v>123.45220923610938</c:v>
                </c:pt>
                <c:pt idx="11">
                  <c:v>121.50596879070554</c:v>
                </c:pt>
                <c:pt idx="12">
                  <c:v>141.0950902861986</c:v>
                </c:pt>
                <c:pt idx="13">
                  <c:v>122.74186365607585</c:v>
                </c:pt>
                <c:pt idx="14">
                  <c:v>131.52583484418864</c:v>
                </c:pt>
                <c:pt idx="15">
                  <c:v>125.93488634132638</c:v>
                </c:pt>
                <c:pt idx="16">
                  <c:v>125.20601624595231</c:v>
                </c:pt>
                <c:pt idx="17">
                  <c:v>125.85045910513021</c:v>
                </c:pt>
                <c:pt idx="18">
                  <c:v>130.29899981280775</c:v>
                </c:pt>
                <c:pt idx="19">
                  <c:v>126.70309577614118</c:v>
                </c:pt>
                <c:pt idx="20">
                  <c:v>132.65586269104082</c:v>
                </c:pt>
                <c:pt idx="21">
                  <c:v>129.92874584189852</c:v>
                </c:pt>
                <c:pt idx="22">
                  <c:v>131.96465366330492</c:v>
                </c:pt>
                <c:pt idx="23">
                  <c:v>125.06961847486757</c:v>
                </c:pt>
                <c:pt idx="24">
                  <c:v>118.71986398959906</c:v>
                </c:pt>
                <c:pt idx="25">
                  <c:v>140.61732793105224</c:v>
                </c:pt>
                <c:pt idx="26">
                  <c:v>137.45325733588382</c:v>
                </c:pt>
                <c:pt idx="27">
                  <c:v>133.75017356237925</c:v>
                </c:pt>
                <c:pt idx="28">
                  <c:v>132.10342182920991</c:v>
                </c:pt>
                <c:pt idx="29">
                  <c:v>133.03473716966349</c:v>
                </c:pt>
                <c:pt idx="30">
                  <c:v>129.66264768414629</c:v>
                </c:pt>
                <c:pt idx="31">
                  <c:v>135.8502445994996</c:v>
                </c:pt>
                <c:pt idx="32">
                  <c:v>139.05954227392451</c:v>
                </c:pt>
                <c:pt idx="33">
                  <c:v>141.98285111041264</c:v>
                </c:pt>
                <c:pt idx="34">
                  <c:v>141.70097659992851</c:v>
                </c:pt>
                <c:pt idx="35">
                  <c:v>138.66885666486962</c:v>
                </c:pt>
                <c:pt idx="36">
                  <c:v>119.68011836016375</c:v>
                </c:pt>
                <c:pt idx="37">
                  <c:v>186.57844093995678</c:v>
                </c:pt>
                <c:pt idx="38">
                  <c:v>141.38013300661655</c:v>
                </c:pt>
                <c:pt idx="39">
                  <c:v>141.47234463442771</c:v>
                </c:pt>
                <c:pt idx="40">
                  <c:v>141.46898857533574</c:v>
                </c:pt>
                <c:pt idx="41">
                  <c:v>143.50474670293832</c:v>
                </c:pt>
                <c:pt idx="42">
                  <c:v>143.11431085385925</c:v>
                </c:pt>
                <c:pt idx="43">
                  <c:v>141.29781504981059</c:v>
                </c:pt>
                <c:pt idx="44">
                  <c:v>141.77653366436087</c:v>
                </c:pt>
                <c:pt idx="45">
                  <c:v>135.99086360312944</c:v>
                </c:pt>
                <c:pt idx="46">
                  <c:v>156.86161958845423</c:v>
                </c:pt>
                <c:pt idx="47">
                  <c:v>163.82710958006146</c:v>
                </c:pt>
                <c:pt idx="48">
                  <c:v>189.95239886267149</c:v>
                </c:pt>
              </c:numCache>
            </c:numRef>
          </c:val>
          <c:smooth val="0"/>
          <c:extLst>
            <c:ext xmlns:c16="http://schemas.microsoft.com/office/drawing/2014/chart" uri="{C3380CC4-5D6E-409C-BE32-E72D297353CC}">
              <c16:uniqueId val="{00000000-9765-4FFE-88DA-4C954A6EC171}"/>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ax val="19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[2]RA_INDICES!$E$51</c:f>
              <c:strCache>
                <c:ptCount val="1"/>
                <c:pt idx="0">
                  <c:v>TOTAL spécialistes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[2]RA_INDICES!$BZ$51:$DV$51</c:f>
              <c:numCache>
                <c:formatCode>General</c:formatCode>
                <c:ptCount val="49"/>
                <c:pt idx="0">
                  <c:v>102.60809181146054</c:v>
                </c:pt>
                <c:pt idx="1">
                  <c:v>107.58440471139794</c:v>
                </c:pt>
                <c:pt idx="2">
                  <c:v>103.95314056427961</c:v>
                </c:pt>
                <c:pt idx="3">
                  <c:v>106.690455806469</c:v>
                </c:pt>
                <c:pt idx="4">
                  <c:v>106.99837795427149</c:v>
                </c:pt>
                <c:pt idx="5">
                  <c:v>106.20782510078311</c:v>
                </c:pt>
                <c:pt idx="6">
                  <c:v>103.41626393197639</c:v>
                </c:pt>
                <c:pt idx="7">
                  <c:v>106.86715647350444</c:v>
                </c:pt>
                <c:pt idx="8">
                  <c:v>103.6720297120243</c:v>
                </c:pt>
                <c:pt idx="9">
                  <c:v>108.19614654779326</c:v>
                </c:pt>
                <c:pt idx="10">
                  <c:v>106.75658230811318</c:v>
                </c:pt>
                <c:pt idx="11">
                  <c:v>105.92255789149989</c:v>
                </c:pt>
                <c:pt idx="12">
                  <c:v>115.34961117617809</c:v>
                </c:pt>
                <c:pt idx="13">
                  <c:v>106.66900451752039</c:v>
                </c:pt>
                <c:pt idx="14">
                  <c:v>112.95851627331683</c:v>
                </c:pt>
                <c:pt idx="15">
                  <c:v>108.53405727214967</c:v>
                </c:pt>
                <c:pt idx="16">
                  <c:v>108.25009776274644</c:v>
                </c:pt>
                <c:pt idx="17">
                  <c:v>107.71097985109736</c:v>
                </c:pt>
                <c:pt idx="18">
                  <c:v>112.04879733945499</c:v>
                </c:pt>
                <c:pt idx="19">
                  <c:v>108.26843831838676</c:v>
                </c:pt>
                <c:pt idx="20">
                  <c:v>113.22791335144602</c:v>
                </c:pt>
                <c:pt idx="21">
                  <c:v>110.55943935206143</c:v>
                </c:pt>
                <c:pt idx="22">
                  <c:v>111.17181276747471</c:v>
                </c:pt>
                <c:pt idx="23">
                  <c:v>107.06431123136161</c:v>
                </c:pt>
                <c:pt idx="24">
                  <c:v>91.883617960893119</c:v>
                </c:pt>
                <c:pt idx="25">
                  <c:v>121.55358360088296</c:v>
                </c:pt>
                <c:pt idx="26">
                  <c:v>116.70506612343317</c:v>
                </c:pt>
                <c:pt idx="27">
                  <c:v>113.65696144679242</c:v>
                </c:pt>
                <c:pt idx="28">
                  <c:v>111.11021138198186</c:v>
                </c:pt>
                <c:pt idx="29">
                  <c:v>111.9378545968958</c:v>
                </c:pt>
                <c:pt idx="30">
                  <c:v>109.06012551993317</c:v>
                </c:pt>
                <c:pt idx="31">
                  <c:v>113.88176354608194</c:v>
                </c:pt>
                <c:pt idx="32">
                  <c:v>115.6214056340888</c:v>
                </c:pt>
                <c:pt idx="33">
                  <c:v>115.97657627433526</c:v>
                </c:pt>
                <c:pt idx="34">
                  <c:v>116.07693830769514</c:v>
                </c:pt>
                <c:pt idx="35">
                  <c:v>115.99885952581897</c:v>
                </c:pt>
                <c:pt idx="36">
                  <c:v>91.023326586487926</c:v>
                </c:pt>
                <c:pt idx="37">
                  <c:v>156.65951042596114</c:v>
                </c:pt>
                <c:pt idx="38">
                  <c:v>117.87947745753367</c:v>
                </c:pt>
                <c:pt idx="39">
                  <c:v>117.63119252475984</c:v>
                </c:pt>
                <c:pt idx="40">
                  <c:v>117.2800812485397</c:v>
                </c:pt>
                <c:pt idx="41">
                  <c:v>118.14368211108766</c:v>
                </c:pt>
                <c:pt idx="42">
                  <c:v>118.71519037018005</c:v>
                </c:pt>
                <c:pt idx="43">
                  <c:v>117.22232994428812</c:v>
                </c:pt>
                <c:pt idx="44">
                  <c:v>117.61148278839599</c:v>
                </c:pt>
                <c:pt idx="45">
                  <c:v>108.76962542271227</c:v>
                </c:pt>
                <c:pt idx="46">
                  <c:v>126.76013491863789</c:v>
                </c:pt>
                <c:pt idx="47">
                  <c:v>134.66088929993293</c:v>
                </c:pt>
                <c:pt idx="48">
                  <c:v>140.55181785102494</c:v>
                </c:pt>
              </c:numCache>
            </c:numRef>
          </c:val>
          <c:smooth val="0"/>
          <c:extLst>
            <c:ext xmlns:c16="http://schemas.microsoft.com/office/drawing/2014/chart" uri="{C3380CC4-5D6E-409C-BE32-E72D297353CC}">
              <c16:uniqueId val="{00000000-3115-42A1-92E7-A7661B21D0CE}"/>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6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[2]NSA_INDICES!$E$55</c:f>
              <c:strCache>
                <c:ptCount val="1"/>
                <c:pt idx="0">
                  <c:v>Honoraires de dentistes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[2]NSA_INDICES!$BZ$55:$DV$55</c:f>
              <c:numCache>
                <c:formatCode>General</c:formatCode>
                <c:ptCount val="49"/>
                <c:pt idx="0">
                  <c:v>98.64025786073627</c:v>
                </c:pt>
                <c:pt idx="1">
                  <c:v>102.83151266195816</c:v>
                </c:pt>
                <c:pt idx="2">
                  <c:v>100.24564553432586</c:v>
                </c:pt>
                <c:pt idx="3">
                  <c:v>100.4771645401915</c:v>
                </c:pt>
                <c:pt idx="4">
                  <c:v>101.89380624464329</c:v>
                </c:pt>
                <c:pt idx="5">
                  <c:v>101.10968908816949</c:v>
                </c:pt>
                <c:pt idx="6">
                  <c:v>105.53764159641077</c:v>
                </c:pt>
                <c:pt idx="7">
                  <c:v>101.97135379702671</c:v>
                </c:pt>
                <c:pt idx="8">
                  <c:v>97.123053368018205</c:v>
                </c:pt>
                <c:pt idx="9">
                  <c:v>103.91666203635188</c:v>
                </c:pt>
                <c:pt idx="10">
                  <c:v>100.55957972136677</c:v>
                </c:pt>
                <c:pt idx="11">
                  <c:v>106.43990476857164</c:v>
                </c:pt>
                <c:pt idx="12">
                  <c:v>101.44006856743954</c:v>
                </c:pt>
                <c:pt idx="13">
                  <c:v>101.77663908712474</c:v>
                </c:pt>
                <c:pt idx="14">
                  <c:v>104.77698361474729</c:v>
                </c:pt>
                <c:pt idx="15">
                  <c:v>101.95896020005632</c:v>
                </c:pt>
                <c:pt idx="16">
                  <c:v>103.0515228116941</c:v>
                </c:pt>
                <c:pt idx="17">
                  <c:v>103.19680966793081</c:v>
                </c:pt>
                <c:pt idx="18">
                  <c:v>98.756704825491269</c:v>
                </c:pt>
                <c:pt idx="19">
                  <c:v>90.384025630132356</c:v>
                </c:pt>
                <c:pt idx="20">
                  <c:v>94.022439972902035</c:v>
                </c:pt>
                <c:pt idx="21">
                  <c:v>86.862895097097905</c:v>
                </c:pt>
                <c:pt idx="22">
                  <c:v>90.757850527036325</c:v>
                </c:pt>
                <c:pt idx="23">
                  <c:v>88.783364231657032</c:v>
                </c:pt>
                <c:pt idx="24">
                  <c:v>92.540913976941951</c:v>
                </c:pt>
                <c:pt idx="25">
                  <c:v>90.362606877067577</c:v>
                </c:pt>
                <c:pt idx="26">
                  <c:v>88.480310434154632</c:v>
                </c:pt>
                <c:pt idx="27">
                  <c:v>88.72543393625196</c:v>
                </c:pt>
                <c:pt idx="28">
                  <c:v>87.770739713307293</c:v>
                </c:pt>
                <c:pt idx="29">
                  <c:v>89.370829898468401</c:v>
                </c:pt>
                <c:pt idx="30">
                  <c:v>89.967632155309659</c:v>
                </c:pt>
                <c:pt idx="31">
                  <c:v>92.064966607190556</c:v>
                </c:pt>
                <c:pt idx="32">
                  <c:v>91.301929284048924</c:v>
                </c:pt>
                <c:pt idx="33">
                  <c:v>92.200796777310359</c:v>
                </c:pt>
                <c:pt idx="34">
                  <c:v>91.39381034293767</c:v>
                </c:pt>
                <c:pt idx="35">
                  <c:v>90.255677855228427</c:v>
                </c:pt>
                <c:pt idx="36">
                  <c:v>92.220832018159186</c:v>
                </c:pt>
                <c:pt idx="37">
                  <c:v>92.467113563094287</c:v>
                </c:pt>
                <c:pt idx="38">
                  <c:v>89.512122299133907</c:v>
                </c:pt>
                <c:pt idx="39">
                  <c:v>93.714017027439738</c:v>
                </c:pt>
                <c:pt idx="40">
                  <c:v>91.534806935422026</c:v>
                </c:pt>
                <c:pt idx="41">
                  <c:v>92.7260476495332</c:v>
                </c:pt>
                <c:pt idx="42">
                  <c:v>92.568063533753303</c:v>
                </c:pt>
                <c:pt idx="43">
                  <c:v>92.025380522237441</c:v>
                </c:pt>
                <c:pt idx="44">
                  <c:v>92.093480085238994</c:v>
                </c:pt>
                <c:pt idx="45">
                  <c:v>90.036461209046507</c:v>
                </c:pt>
                <c:pt idx="46">
                  <c:v>90.802204503076666</c:v>
                </c:pt>
                <c:pt idx="47">
                  <c:v>91.932031767348448</c:v>
                </c:pt>
                <c:pt idx="48">
                  <c:v>90.366269160768368</c:v>
                </c:pt>
              </c:numCache>
            </c:numRef>
          </c:val>
          <c:smooth val="0"/>
          <c:extLst>
            <c:ext xmlns:c16="http://schemas.microsoft.com/office/drawing/2014/chart" uri="{C3380CC4-5D6E-409C-BE32-E72D297353CC}">
              <c16:uniqueId val="{00000000-8C69-44AB-B04A-03DA18167B26}"/>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[2]SA_INDICES!$E$55</c:f>
              <c:strCache>
                <c:ptCount val="1"/>
                <c:pt idx="0">
                  <c:v>Honoraires de dentistes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[2]SA_INDICES!$BZ$55:$DV$55</c:f>
              <c:numCache>
                <c:formatCode>General</c:formatCode>
                <c:ptCount val="49"/>
                <c:pt idx="0">
                  <c:v>117.22973721502881</c:v>
                </c:pt>
                <c:pt idx="1">
                  <c:v>121.66008916856012</c:v>
                </c:pt>
                <c:pt idx="2">
                  <c:v>118.61822227709689</c:v>
                </c:pt>
                <c:pt idx="3">
                  <c:v>117.90637093574658</c:v>
                </c:pt>
                <c:pt idx="4">
                  <c:v>122.29215796384969</c:v>
                </c:pt>
                <c:pt idx="5">
                  <c:v>123.55569654902551</c:v>
                </c:pt>
                <c:pt idx="6">
                  <c:v>124.30098812313095</c:v>
                </c:pt>
                <c:pt idx="7">
                  <c:v>122.06515045309072</c:v>
                </c:pt>
                <c:pt idx="8">
                  <c:v>117.53526962953541</c:v>
                </c:pt>
                <c:pt idx="9">
                  <c:v>125.68593968826029</c:v>
                </c:pt>
                <c:pt idx="10">
                  <c:v>124.21158640576593</c:v>
                </c:pt>
                <c:pt idx="11">
                  <c:v>127.72532271905838</c:v>
                </c:pt>
                <c:pt idx="12">
                  <c:v>124.81074827078248</c:v>
                </c:pt>
                <c:pt idx="13">
                  <c:v>123.40390687827063</c:v>
                </c:pt>
                <c:pt idx="14">
                  <c:v>128.07678792201759</c:v>
                </c:pt>
                <c:pt idx="15">
                  <c:v>126.14777961754066</c:v>
                </c:pt>
                <c:pt idx="16">
                  <c:v>124.25115928483812</c:v>
                </c:pt>
                <c:pt idx="17">
                  <c:v>128.66677147457702</c:v>
                </c:pt>
                <c:pt idx="18">
                  <c:v>120.51886736453628</c:v>
                </c:pt>
                <c:pt idx="19">
                  <c:v>115.53126221394837</c:v>
                </c:pt>
                <c:pt idx="20">
                  <c:v>119.10917640009622</c:v>
                </c:pt>
                <c:pt idx="21">
                  <c:v>110.42566631578173</c:v>
                </c:pt>
                <c:pt idx="22">
                  <c:v>117.02499655275658</c:v>
                </c:pt>
                <c:pt idx="23">
                  <c:v>113.07414154907715</c:v>
                </c:pt>
                <c:pt idx="24">
                  <c:v>118.06491775645314</c:v>
                </c:pt>
                <c:pt idx="25">
                  <c:v>116.17969149938625</c:v>
                </c:pt>
                <c:pt idx="26">
                  <c:v>114.08310573467921</c:v>
                </c:pt>
                <c:pt idx="27">
                  <c:v>115.07140435016767</c:v>
                </c:pt>
                <c:pt idx="28">
                  <c:v>114.58820106867473</c:v>
                </c:pt>
                <c:pt idx="29">
                  <c:v>116.08495516765154</c:v>
                </c:pt>
                <c:pt idx="30">
                  <c:v>116.22755639478997</c:v>
                </c:pt>
                <c:pt idx="31">
                  <c:v>125.78193561918542</c:v>
                </c:pt>
                <c:pt idx="32">
                  <c:v>122.25732732385823</c:v>
                </c:pt>
                <c:pt idx="33">
                  <c:v>125.36529899156419</c:v>
                </c:pt>
                <c:pt idx="34">
                  <c:v>124.40635213016895</c:v>
                </c:pt>
                <c:pt idx="35">
                  <c:v>124.27562998057418</c:v>
                </c:pt>
                <c:pt idx="36">
                  <c:v>125.56051186260876</c:v>
                </c:pt>
                <c:pt idx="37">
                  <c:v>128.43236915918501</c:v>
                </c:pt>
                <c:pt idx="38">
                  <c:v>122.12616176499868</c:v>
                </c:pt>
                <c:pt idx="39">
                  <c:v>130.03270076848079</c:v>
                </c:pt>
                <c:pt idx="40">
                  <c:v>128.43556437296434</c:v>
                </c:pt>
                <c:pt idx="41">
                  <c:v>129.92572692858889</c:v>
                </c:pt>
                <c:pt idx="42">
                  <c:v>130.44393726321769</c:v>
                </c:pt>
                <c:pt idx="43">
                  <c:v>130.69814049405701</c:v>
                </c:pt>
                <c:pt idx="44">
                  <c:v>129.32630804198934</c:v>
                </c:pt>
                <c:pt idx="45">
                  <c:v>127.25313873236443</c:v>
                </c:pt>
                <c:pt idx="46">
                  <c:v>128.48170871961443</c:v>
                </c:pt>
                <c:pt idx="47">
                  <c:v>130.56184093954167</c:v>
                </c:pt>
                <c:pt idx="48">
                  <c:v>129.4732523457765</c:v>
                </c:pt>
              </c:numCache>
            </c:numRef>
          </c:val>
          <c:smooth val="0"/>
          <c:extLst>
            <c:ext xmlns:c16="http://schemas.microsoft.com/office/drawing/2014/chart" uri="{C3380CC4-5D6E-409C-BE32-E72D297353CC}">
              <c16:uniqueId val="{00000000-4656-473A-A346-B561C263E84F}"/>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ax val="13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[2]RA_INDICES!$E$55</c:f>
              <c:strCache>
                <c:ptCount val="1"/>
                <c:pt idx="0">
                  <c:v>Honoraires de dentistes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[2]RA_INDICES!$BZ$55:$DV$55</c:f>
              <c:numCache>
                <c:formatCode>General</c:formatCode>
                <c:ptCount val="49"/>
                <c:pt idx="0">
                  <c:v>108.67100415707966</c:v>
                </c:pt>
                <c:pt idx="1">
                  <c:v>112.99127402264442</c:v>
                </c:pt>
                <c:pt idx="2">
                  <c:v>110.15935277724982</c:v>
                </c:pt>
                <c:pt idx="3">
                  <c:v>109.88183608415537</c:v>
                </c:pt>
                <c:pt idx="4">
                  <c:v>112.90060676117804</c:v>
                </c:pt>
                <c:pt idx="5">
                  <c:v>113.22138957824737</c:v>
                </c:pt>
                <c:pt idx="6">
                  <c:v>115.66220533985128</c:v>
                </c:pt>
                <c:pt idx="7">
                  <c:v>112.81381864210856</c:v>
                </c:pt>
                <c:pt idx="8">
                  <c:v>108.13733508958212</c:v>
                </c:pt>
                <c:pt idx="9">
                  <c:v>115.6632041002386</c:v>
                </c:pt>
                <c:pt idx="10">
                  <c:v>113.32202851990414</c:v>
                </c:pt>
                <c:pt idx="11">
                  <c:v>117.92535969733835</c:v>
                </c:pt>
                <c:pt idx="12">
                  <c:v>114.05071539672814</c:v>
                </c:pt>
                <c:pt idx="13">
                  <c:v>113.44655367491387</c:v>
                </c:pt>
                <c:pt idx="14">
                  <c:v>117.34938660174701</c:v>
                </c:pt>
                <c:pt idx="15">
                  <c:v>115.01106920002266</c:v>
                </c:pt>
                <c:pt idx="16">
                  <c:v>114.490690686383</c:v>
                </c:pt>
                <c:pt idx="17">
                  <c:v>116.94021367569447</c:v>
                </c:pt>
                <c:pt idx="18">
                  <c:v>110.49940762682296</c:v>
                </c:pt>
                <c:pt idx="19">
                  <c:v>103.95328948195383</c:v>
                </c:pt>
                <c:pt idx="20">
                  <c:v>107.55905838531143</c:v>
                </c:pt>
                <c:pt idx="21">
                  <c:v>99.57719309484267</c:v>
                </c:pt>
                <c:pt idx="22">
                  <c:v>104.93140927450946</c:v>
                </c:pt>
                <c:pt idx="23">
                  <c:v>101.89048896432207</c:v>
                </c:pt>
                <c:pt idx="24">
                  <c:v>106.31347863567551</c:v>
                </c:pt>
                <c:pt idx="25">
                  <c:v>104.29331580237746</c:v>
                </c:pt>
                <c:pt idx="26">
                  <c:v>102.29539041795594</c:v>
                </c:pt>
                <c:pt idx="27">
                  <c:v>102.94152574368252</c:v>
                </c:pt>
                <c:pt idx="28">
                  <c:v>102.24124456397536</c:v>
                </c:pt>
                <c:pt idx="29">
                  <c:v>103.78557535727741</c:v>
                </c:pt>
                <c:pt idx="30">
                  <c:v>104.13729408005858</c:v>
                </c:pt>
                <c:pt idx="31">
                  <c:v>110.25839502953613</c:v>
                </c:pt>
                <c:pt idx="32">
                  <c:v>108.00523432674518</c:v>
                </c:pt>
                <c:pt idx="33">
                  <c:v>110.09611818010599</c:v>
                </c:pt>
                <c:pt idx="34">
                  <c:v>109.20713501728834</c:v>
                </c:pt>
                <c:pt idx="35">
                  <c:v>108.61259373648431</c:v>
                </c:pt>
                <c:pt idx="36">
                  <c:v>110.21067798142252</c:v>
                </c:pt>
                <c:pt idx="37">
                  <c:v>111.87370088552117</c:v>
                </c:pt>
                <c:pt idx="38">
                  <c:v>107.11041805266608</c:v>
                </c:pt>
                <c:pt idx="39">
                  <c:v>113.31131157670274</c:v>
                </c:pt>
                <c:pt idx="40">
                  <c:v>111.44618416898734</c:v>
                </c:pt>
                <c:pt idx="41">
                  <c:v>112.79872090960419</c:v>
                </c:pt>
                <c:pt idx="42">
                  <c:v>113.00560634448648</c:v>
                </c:pt>
                <c:pt idx="43">
                  <c:v>112.89291728663484</c:v>
                </c:pt>
                <c:pt idx="44">
                  <c:v>112.18404012791842</c:v>
                </c:pt>
                <c:pt idx="45">
                  <c:v>110.11830659666492</c:v>
                </c:pt>
                <c:pt idx="46">
                  <c:v>111.13378776932974</c:v>
                </c:pt>
                <c:pt idx="47">
                  <c:v>112.77639259625749</c:v>
                </c:pt>
                <c:pt idx="48">
                  <c:v>111.468109576412</c:v>
                </c:pt>
              </c:numCache>
            </c:numRef>
          </c:val>
          <c:smooth val="0"/>
          <c:extLst>
            <c:ext xmlns:c16="http://schemas.microsoft.com/office/drawing/2014/chart" uri="{C3380CC4-5D6E-409C-BE32-E72D297353CC}">
              <c16:uniqueId val="{00000000-6305-40D6-A61B-FB769A4B0A14}"/>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[2]NSA_INDICES!$E$74</c:f>
              <c:strCache>
                <c:ptCount val="1"/>
                <c:pt idx="0">
                  <c:v>Montants masseurs-kiné</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[2]NSA_INDICES!$BZ$74:$DV$74</c:f>
              <c:numCache>
                <c:formatCode>General</c:formatCode>
                <c:ptCount val="49"/>
                <c:pt idx="0">
                  <c:v>83.436173935700936</c:v>
                </c:pt>
                <c:pt idx="1">
                  <c:v>88.263060038104257</c:v>
                </c:pt>
                <c:pt idx="2">
                  <c:v>90.286237941964217</c:v>
                </c:pt>
                <c:pt idx="3">
                  <c:v>90.365996902300651</c:v>
                </c:pt>
                <c:pt idx="4">
                  <c:v>90.126337188420962</c:v>
                </c:pt>
                <c:pt idx="5">
                  <c:v>89.549405346298613</c:v>
                </c:pt>
                <c:pt idx="6">
                  <c:v>89.808510455432128</c:v>
                </c:pt>
                <c:pt idx="7">
                  <c:v>89.089067495438726</c:v>
                </c:pt>
                <c:pt idx="8">
                  <c:v>87.380161309097872</c:v>
                </c:pt>
                <c:pt idx="9">
                  <c:v>91.076948959973294</c:v>
                </c:pt>
                <c:pt idx="10">
                  <c:v>90.391553818879316</c:v>
                </c:pt>
                <c:pt idx="11">
                  <c:v>93.112740278140123</c:v>
                </c:pt>
                <c:pt idx="12">
                  <c:v>89.17742370345978</c:v>
                </c:pt>
                <c:pt idx="13">
                  <c:v>84.35735730441823</c:v>
                </c:pt>
                <c:pt idx="14">
                  <c:v>94.81986005601189</c:v>
                </c:pt>
                <c:pt idx="15">
                  <c:v>90.824587149273654</c:v>
                </c:pt>
                <c:pt idx="16">
                  <c:v>85.539419126923249</c:v>
                </c:pt>
                <c:pt idx="17">
                  <c:v>89.854791731517906</c:v>
                </c:pt>
                <c:pt idx="18">
                  <c:v>88.525703352862564</c:v>
                </c:pt>
                <c:pt idx="19">
                  <c:v>87.593074772792818</c:v>
                </c:pt>
                <c:pt idx="20">
                  <c:v>94.512152894355665</c:v>
                </c:pt>
                <c:pt idx="21">
                  <c:v>85.77172306618094</c:v>
                </c:pt>
                <c:pt idx="22">
                  <c:v>89.129843947029499</c:v>
                </c:pt>
                <c:pt idx="23">
                  <c:v>86.86221381331022</c:v>
                </c:pt>
                <c:pt idx="24">
                  <c:v>89.664846359671131</c:v>
                </c:pt>
                <c:pt idx="25">
                  <c:v>89.66584217169418</c:v>
                </c:pt>
                <c:pt idx="26">
                  <c:v>88.804286666732096</c:v>
                </c:pt>
                <c:pt idx="27">
                  <c:v>88.854393584484242</c:v>
                </c:pt>
                <c:pt idx="28">
                  <c:v>89.541419272744079</c:v>
                </c:pt>
                <c:pt idx="29">
                  <c:v>89.496784782389355</c:v>
                </c:pt>
                <c:pt idx="30">
                  <c:v>87.396104712558369</c:v>
                </c:pt>
                <c:pt idx="31">
                  <c:v>91.30213456166976</c:v>
                </c:pt>
                <c:pt idx="32">
                  <c:v>89.449555329502147</c:v>
                </c:pt>
                <c:pt idx="33">
                  <c:v>88.852072882404912</c:v>
                </c:pt>
                <c:pt idx="34">
                  <c:v>90.060340484967085</c:v>
                </c:pt>
                <c:pt idx="35">
                  <c:v>83.361298666448974</c:v>
                </c:pt>
                <c:pt idx="36">
                  <c:v>87.949079731484332</c:v>
                </c:pt>
                <c:pt idx="37">
                  <c:v>89.884719100858447</c:v>
                </c:pt>
                <c:pt idx="38">
                  <c:v>87.842274020448428</c:v>
                </c:pt>
                <c:pt idx="39">
                  <c:v>87.764512865999521</c:v>
                </c:pt>
                <c:pt idx="40">
                  <c:v>90.103481283506127</c:v>
                </c:pt>
                <c:pt idx="41">
                  <c:v>85.180978123401303</c:v>
                </c:pt>
                <c:pt idx="42">
                  <c:v>89.456193581895718</c:v>
                </c:pt>
                <c:pt idx="43">
                  <c:v>87.096151289517024</c:v>
                </c:pt>
                <c:pt idx="44">
                  <c:v>90.032642315124349</c:v>
                </c:pt>
                <c:pt idx="45">
                  <c:v>86.333811282801037</c:v>
                </c:pt>
                <c:pt idx="46">
                  <c:v>86.939633226848954</c:v>
                </c:pt>
                <c:pt idx="47">
                  <c:v>89.274031282783596</c:v>
                </c:pt>
                <c:pt idx="48">
                  <c:v>88.910608646935628</c:v>
                </c:pt>
              </c:numCache>
            </c:numRef>
          </c:val>
          <c:smooth val="0"/>
          <c:extLst>
            <c:ext xmlns:c16="http://schemas.microsoft.com/office/drawing/2014/chart" uri="{C3380CC4-5D6E-409C-BE32-E72D297353CC}">
              <c16:uniqueId val="{00000000-EAF3-41D8-81EA-E02A22D2254B}"/>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[2]SA_INDICES!$E$74</c:f>
              <c:strCache>
                <c:ptCount val="1"/>
                <c:pt idx="0">
                  <c:v>Montants masseurs-kiné</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[2]SA_INDICES!$BZ$74:$DV$74</c:f>
              <c:numCache>
                <c:formatCode>General</c:formatCode>
                <c:ptCount val="49"/>
                <c:pt idx="0">
                  <c:v>108.77232270774964</c:v>
                </c:pt>
                <c:pt idx="1">
                  <c:v>113.6983553218808</c:v>
                </c:pt>
                <c:pt idx="2">
                  <c:v>118.71801580923605</c:v>
                </c:pt>
                <c:pt idx="3">
                  <c:v>115.58740258939548</c:v>
                </c:pt>
                <c:pt idx="4">
                  <c:v>116.33526355734203</c:v>
                </c:pt>
                <c:pt idx="5">
                  <c:v>118.94909469721919</c:v>
                </c:pt>
                <c:pt idx="6">
                  <c:v>117.17722437890437</c:v>
                </c:pt>
                <c:pt idx="7">
                  <c:v>116.24957713460198</c:v>
                </c:pt>
                <c:pt idx="8">
                  <c:v>114.66005923088558</c:v>
                </c:pt>
                <c:pt idx="9">
                  <c:v>122.38209496154029</c:v>
                </c:pt>
                <c:pt idx="10">
                  <c:v>119.43332948127554</c:v>
                </c:pt>
                <c:pt idx="11">
                  <c:v>122.72156571701467</c:v>
                </c:pt>
                <c:pt idx="12">
                  <c:v>119.11773651393527</c:v>
                </c:pt>
                <c:pt idx="13">
                  <c:v>112.58098896211297</c:v>
                </c:pt>
                <c:pt idx="14">
                  <c:v>127.70867605516317</c:v>
                </c:pt>
                <c:pt idx="15">
                  <c:v>122.48896047252433</c:v>
                </c:pt>
                <c:pt idx="16">
                  <c:v>118.72272937709323</c:v>
                </c:pt>
                <c:pt idx="17">
                  <c:v>122.31782180484241</c:v>
                </c:pt>
                <c:pt idx="18">
                  <c:v>122.26097726485969</c:v>
                </c:pt>
                <c:pt idx="19">
                  <c:v>120.44046410767425</c:v>
                </c:pt>
                <c:pt idx="20">
                  <c:v>130.13746907110669</c:v>
                </c:pt>
                <c:pt idx="21">
                  <c:v>117.6551781018385</c:v>
                </c:pt>
                <c:pt idx="22">
                  <c:v>124.06309213509994</c:v>
                </c:pt>
                <c:pt idx="23">
                  <c:v>122.55376904094202</c:v>
                </c:pt>
                <c:pt idx="24">
                  <c:v>128.68727054614669</c:v>
                </c:pt>
                <c:pt idx="25">
                  <c:v>125.71962093525543</c:v>
                </c:pt>
                <c:pt idx="26">
                  <c:v>125.96341167792964</c:v>
                </c:pt>
                <c:pt idx="27">
                  <c:v>127.07238708129269</c:v>
                </c:pt>
                <c:pt idx="28">
                  <c:v>128.54141330367196</c:v>
                </c:pt>
                <c:pt idx="29">
                  <c:v>129.31403326526427</c:v>
                </c:pt>
                <c:pt idx="30">
                  <c:v>127.37316523395531</c:v>
                </c:pt>
                <c:pt idx="31">
                  <c:v>136.03492254473807</c:v>
                </c:pt>
                <c:pt idx="32">
                  <c:v>133.0435490645302</c:v>
                </c:pt>
                <c:pt idx="33">
                  <c:v>132.03368950451849</c:v>
                </c:pt>
                <c:pt idx="34">
                  <c:v>134.66438094633537</c:v>
                </c:pt>
                <c:pt idx="35">
                  <c:v>125.93863432363881</c:v>
                </c:pt>
                <c:pt idx="36">
                  <c:v>131.27730888208492</c:v>
                </c:pt>
                <c:pt idx="37">
                  <c:v>136.48356427094976</c:v>
                </c:pt>
                <c:pt idx="38">
                  <c:v>132.86408495565257</c:v>
                </c:pt>
                <c:pt idx="39">
                  <c:v>135.52814016394507</c:v>
                </c:pt>
                <c:pt idx="40">
                  <c:v>139.80583850488105</c:v>
                </c:pt>
                <c:pt idx="41">
                  <c:v>132.13551201071814</c:v>
                </c:pt>
                <c:pt idx="42">
                  <c:v>138.90454149647624</c:v>
                </c:pt>
                <c:pt idx="43">
                  <c:v>136.5879927811805</c:v>
                </c:pt>
                <c:pt idx="44">
                  <c:v>140.83902746921112</c:v>
                </c:pt>
                <c:pt idx="45">
                  <c:v>135.15327809215464</c:v>
                </c:pt>
                <c:pt idx="46">
                  <c:v>137.89656479930468</c:v>
                </c:pt>
                <c:pt idx="47">
                  <c:v>141.27334987433392</c:v>
                </c:pt>
                <c:pt idx="48">
                  <c:v>141.97336313169188</c:v>
                </c:pt>
              </c:numCache>
            </c:numRef>
          </c:val>
          <c:smooth val="0"/>
          <c:extLst>
            <c:ext xmlns:c16="http://schemas.microsoft.com/office/drawing/2014/chart" uri="{C3380CC4-5D6E-409C-BE32-E72D297353CC}">
              <c16:uniqueId val="{00000000-89EE-4067-82DC-B21A3FEC7557}"/>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5"/>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[2]RA_INDICES!$E$134</c:f>
              <c:strCache>
                <c:ptCount val="1"/>
                <c:pt idx="0">
                  <c:v>TOTAL SOINS DE VILLE </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[2]RA_INDICES!$BZ$134:$DV$134</c:f>
              <c:numCache>
                <c:formatCode>General</c:formatCode>
                <c:ptCount val="49"/>
                <c:pt idx="0">
                  <c:v>109.77529355441024</c:v>
                </c:pt>
                <c:pt idx="1">
                  <c:v>107.55357904722599</c:v>
                </c:pt>
                <c:pt idx="2">
                  <c:v>108.85813617788389</c:v>
                </c:pt>
                <c:pt idx="3">
                  <c:v>110.36233987442942</c:v>
                </c:pt>
                <c:pt idx="4">
                  <c:v>112.32475501338995</c:v>
                </c:pt>
                <c:pt idx="5">
                  <c:v>110.05605607538259</c:v>
                </c:pt>
                <c:pt idx="6">
                  <c:v>110.41102834059966</c:v>
                </c:pt>
                <c:pt idx="7">
                  <c:v>108.82514180972909</c:v>
                </c:pt>
                <c:pt idx="8">
                  <c:v>106.80611209136555</c:v>
                </c:pt>
                <c:pt idx="9">
                  <c:v>110.28510765521105</c:v>
                </c:pt>
                <c:pt idx="10">
                  <c:v>108.30542357469926</c:v>
                </c:pt>
                <c:pt idx="11">
                  <c:v>109.1513885463512</c:v>
                </c:pt>
                <c:pt idx="12">
                  <c:v>107.77085937088809</c:v>
                </c:pt>
                <c:pt idx="13">
                  <c:v>109.76531066913824</c:v>
                </c:pt>
                <c:pt idx="14">
                  <c:v>111.84613842344619</c:v>
                </c:pt>
                <c:pt idx="15">
                  <c:v>110.24613715650497</c:v>
                </c:pt>
                <c:pt idx="16">
                  <c:v>108.57731151934456</c:v>
                </c:pt>
                <c:pt idx="17">
                  <c:v>109.32400482663529</c:v>
                </c:pt>
                <c:pt idx="18">
                  <c:v>111.25624747430737</c:v>
                </c:pt>
                <c:pt idx="19">
                  <c:v>108.60876046947354</c:v>
                </c:pt>
                <c:pt idx="20">
                  <c:v>115.20212301785691</c:v>
                </c:pt>
                <c:pt idx="21">
                  <c:v>110.02620824923565</c:v>
                </c:pt>
                <c:pt idx="22">
                  <c:v>111.98657398038357</c:v>
                </c:pt>
                <c:pt idx="23">
                  <c:v>108.83689875100251</c:v>
                </c:pt>
                <c:pt idx="24">
                  <c:v>112.69501114875186</c:v>
                </c:pt>
                <c:pt idx="25">
                  <c:v>113.59650997726074</c:v>
                </c:pt>
                <c:pt idx="26">
                  <c:v>109.10086264630243</c:v>
                </c:pt>
                <c:pt idx="27">
                  <c:v>111.73401782171337</c:v>
                </c:pt>
                <c:pt idx="28">
                  <c:v>111.60134181274661</c:v>
                </c:pt>
                <c:pt idx="29">
                  <c:v>112.57107598074026</c:v>
                </c:pt>
                <c:pt idx="30">
                  <c:v>108.94160420064469</c:v>
                </c:pt>
                <c:pt idx="31">
                  <c:v>114.01171811401491</c:v>
                </c:pt>
                <c:pt idx="32">
                  <c:v>115.23593613727769</c:v>
                </c:pt>
                <c:pt idx="33">
                  <c:v>114.57479265320707</c:v>
                </c:pt>
                <c:pt idx="34">
                  <c:v>114.68502937150549</c:v>
                </c:pt>
                <c:pt idx="35">
                  <c:v>114.59328692534953</c:v>
                </c:pt>
                <c:pt idx="36">
                  <c:v>110.20259240337967</c:v>
                </c:pt>
                <c:pt idx="37">
                  <c:v>121.88903717907058</c:v>
                </c:pt>
                <c:pt idx="38">
                  <c:v>117.57353199783253</c:v>
                </c:pt>
                <c:pt idx="39">
                  <c:v>115.70586774253697</c:v>
                </c:pt>
                <c:pt idx="40">
                  <c:v>115.14660344672272</c:v>
                </c:pt>
                <c:pt idx="41">
                  <c:v>116.59343109857927</c:v>
                </c:pt>
                <c:pt idx="42">
                  <c:v>116.40842473632225</c:v>
                </c:pt>
                <c:pt idx="43">
                  <c:v>114.24184475577646</c:v>
                </c:pt>
                <c:pt idx="44">
                  <c:v>116.81507465550594</c:v>
                </c:pt>
                <c:pt idx="45">
                  <c:v>112.5923248954799</c:v>
                </c:pt>
                <c:pt idx="46">
                  <c:v>117.32523648298323</c:v>
                </c:pt>
                <c:pt idx="47">
                  <c:v>118.95594188882926</c:v>
                </c:pt>
                <c:pt idx="48">
                  <c:v>118.5025686700678</c:v>
                </c:pt>
              </c:numCache>
            </c:numRef>
          </c:val>
          <c:smooth val="0"/>
          <c:extLst>
            <c:ext xmlns:c16="http://schemas.microsoft.com/office/drawing/2014/chart" uri="{C3380CC4-5D6E-409C-BE32-E72D297353CC}">
              <c16:uniqueId val="{00000000-BF17-4EB3-8AC1-DB89DF45F46C}"/>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25"/>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[2]RA_INDICES!$E$74</c:f>
              <c:strCache>
                <c:ptCount val="1"/>
                <c:pt idx="0">
                  <c:v>Montants masseurs-kiné</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[2]RA_INDICES!$BZ$74:$DV$74</c:f>
              <c:numCache>
                <c:formatCode>General</c:formatCode>
                <c:ptCount val="49"/>
                <c:pt idx="0">
                  <c:v>93.160761946305044</c:v>
                </c:pt>
                <c:pt idx="1">
                  <c:v>98.025702726548971</c:v>
                </c:pt>
                <c:pt idx="2">
                  <c:v>101.1989985456301</c:v>
                </c:pt>
                <c:pt idx="3">
                  <c:v>100.04654391684488</c:v>
                </c:pt>
                <c:pt idx="4">
                  <c:v>100.18591701766452</c:v>
                </c:pt>
                <c:pt idx="5">
                  <c:v>100.83367231006295</c:v>
                </c:pt>
                <c:pt idx="6">
                  <c:v>100.3132430286586</c:v>
                </c:pt>
                <c:pt idx="7">
                  <c:v>99.513886546481373</c:v>
                </c:pt>
                <c:pt idx="8">
                  <c:v>97.850804288325591</c:v>
                </c:pt>
                <c:pt idx="9">
                  <c:v>103.09257336350942</c:v>
                </c:pt>
                <c:pt idx="10">
                  <c:v>101.53844539873785</c:v>
                </c:pt>
                <c:pt idx="11">
                  <c:v>104.4772784114417</c:v>
                </c:pt>
                <c:pt idx="12">
                  <c:v>100.66919420141708</c:v>
                </c:pt>
                <c:pt idx="13">
                  <c:v>95.19022667629838</c:v>
                </c:pt>
                <c:pt idx="14">
                  <c:v>107.44333289025549</c:v>
                </c:pt>
                <c:pt idx="15">
                  <c:v>102.97809113888876</c:v>
                </c:pt>
                <c:pt idx="16">
                  <c:v>98.275925527886656</c:v>
                </c:pt>
                <c:pt idx="17">
                  <c:v>102.31483827920817</c:v>
                </c:pt>
                <c:pt idx="18">
                  <c:v>101.47406591461767</c:v>
                </c:pt>
                <c:pt idx="19">
                  <c:v>100.20064711456999</c:v>
                </c:pt>
                <c:pt idx="20">
                  <c:v>108.18595650529016</c:v>
                </c:pt>
                <c:pt idx="21">
                  <c:v>98.009315581364135</c:v>
                </c:pt>
                <c:pt idx="22">
                  <c:v>102.53801618179088</c:v>
                </c:pt>
                <c:pt idx="23">
                  <c:v>100.56144147293597</c:v>
                </c:pt>
                <c:pt idx="24">
                  <c:v>104.64253700250291</c:v>
                </c:pt>
                <c:pt idx="25">
                  <c:v>103.50409943232006</c:v>
                </c:pt>
                <c:pt idx="26">
                  <c:v>103.06680086411821</c:v>
                </c:pt>
                <c:pt idx="27">
                  <c:v>103.52332550038874</c:v>
                </c:pt>
                <c:pt idx="28">
                  <c:v>104.51050071361398</c:v>
                </c:pt>
                <c:pt idx="29">
                  <c:v>104.77954700073342</c:v>
                </c:pt>
                <c:pt idx="30">
                  <c:v>102.74020641259492</c:v>
                </c:pt>
                <c:pt idx="31">
                  <c:v>108.47159222529663</c:v>
                </c:pt>
                <c:pt idx="32">
                  <c:v>106.18191795588898</c:v>
                </c:pt>
                <c:pt idx="33">
                  <c:v>105.42615582847507</c:v>
                </c:pt>
                <c:pt idx="34">
                  <c:v>107.18038193237325</c:v>
                </c:pt>
                <c:pt idx="35">
                  <c:v>99.703444885299703</c:v>
                </c:pt>
                <c:pt idx="36">
                  <c:v>104.57943588819738</c:v>
                </c:pt>
                <c:pt idx="37">
                  <c:v>107.7704117973347</c:v>
                </c:pt>
                <c:pt idx="38">
                  <c:v>105.12266524230533</c:v>
                </c:pt>
                <c:pt idx="39">
                  <c:v>106.09727533686839</c:v>
                </c:pt>
                <c:pt idx="40">
                  <c:v>109.18037223020632</c:v>
                </c:pt>
                <c:pt idx="41">
                  <c:v>103.20319220938148</c:v>
                </c:pt>
                <c:pt idx="42">
                  <c:v>108.43559000084988</c:v>
                </c:pt>
                <c:pt idx="43">
                  <c:v>106.09224152891106</c:v>
                </c:pt>
                <c:pt idx="44">
                  <c:v>109.533284199444</c:v>
                </c:pt>
                <c:pt idx="45">
                  <c:v>105.07182888325329</c:v>
                </c:pt>
                <c:pt idx="46">
                  <c:v>106.49805823788931</c:v>
                </c:pt>
                <c:pt idx="47">
                  <c:v>109.23254805202676</c:v>
                </c:pt>
                <c:pt idx="48">
                  <c:v>109.27729620922865</c:v>
                </c:pt>
              </c:numCache>
            </c:numRef>
          </c:val>
          <c:smooth val="0"/>
          <c:extLst>
            <c:ext xmlns:c16="http://schemas.microsoft.com/office/drawing/2014/chart" uri="{C3380CC4-5D6E-409C-BE32-E72D297353CC}">
              <c16:uniqueId val="{00000000-C71B-4AAB-B1DA-2F84964E8D68}"/>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[2]NSA_INDICES!$E$89</c:f>
              <c:strCache>
                <c:ptCount val="1"/>
                <c:pt idx="0">
                  <c:v>TOTAL transports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[2]NSA_INDICES!$BZ$89:$DV$89</c:f>
              <c:numCache>
                <c:formatCode>General</c:formatCode>
                <c:ptCount val="49"/>
                <c:pt idx="0">
                  <c:v>86.376109577074971</c:v>
                </c:pt>
                <c:pt idx="1">
                  <c:v>86.175604762507803</c:v>
                </c:pt>
                <c:pt idx="2">
                  <c:v>88.463946959245007</c:v>
                </c:pt>
                <c:pt idx="3">
                  <c:v>86.97202945972063</c:v>
                </c:pt>
                <c:pt idx="4">
                  <c:v>93.276306796445013</c:v>
                </c:pt>
                <c:pt idx="5">
                  <c:v>92.522307291181122</c:v>
                </c:pt>
                <c:pt idx="6">
                  <c:v>90.355717614556553</c:v>
                </c:pt>
                <c:pt idx="7">
                  <c:v>90.96567229563496</c:v>
                </c:pt>
                <c:pt idx="8">
                  <c:v>92.0934398365969</c:v>
                </c:pt>
                <c:pt idx="9">
                  <c:v>90.298362094994673</c:v>
                </c:pt>
                <c:pt idx="10">
                  <c:v>90.675565273253568</c:v>
                </c:pt>
                <c:pt idx="11">
                  <c:v>90.301481511580661</c:v>
                </c:pt>
                <c:pt idx="12">
                  <c:v>91.141380651405285</c:v>
                </c:pt>
                <c:pt idx="13">
                  <c:v>91.267967944148268</c:v>
                </c:pt>
                <c:pt idx="14">
                  <c:v>90.6244927233071</c:v>
                </c:pt>
                <c:pt idx="15">
                  <c:v>91.167130999903065</c:v>
                </c:pt>
                <c:pt idx="16">
                  <c:v>90.285304887344935</c:v>
                </c:pt>
                <c:pt idx="17">
                  <c:v>89.619354691801647</c:v>
                </c:pt>
                <c:pt idx="18">
                  <c:v>92.312919826537865</c:v>
                </c:pt>
                <c:pt idx="19">
                  <c:v>89.636793641036931</c:v>
                </c:pt>
                <c:pt idx="20">
                  <c:v>93.019284683812046</c:v>
                </c:pt>
                <c:pt idx="21">
                  <c:v>91.76182245889099</c:v>
                </c:pt>
                <c:pt idx="22">
                  <c:v>90.536785821359928</c:v>
                </c:pt>
                <c:pt idx="23">
                  <c:v>87.755072239600608</c:v>
                </c:pt>
                <c:pt idx="24">
                  <c:v>94.671667490825328</c:v>
                </c:pt>
                <c:pt idx="25">
                  <c:v>92.218543699253459</c:v>
                </c:pt>
                <c:pt idx="26">
                  <c:v>93.064867319797031</c:v>
                </c:pt>
                <c:pt idx="27">
                  <c:v>92.443883166171162</c:v>
                </c:pt>
                <c:pt idx="28">
                  <c:v>91.194708172994837</c:v>
                </c:pt>
                <c:pt idx="29">
                  <c:v>92.522472558586159</c:v>
                </c:pt>
                <c:pt idx="30">
                  <c:v>89.202856015704626</c:v>
                </c:pt>
                <c:pt idx="31">
                  <c:v>93.147117077115652</c:v>
                </c:pt>
                <c:pt idx="32">
                  <c:v>92.729844145858763</c:v>
                </c:pt>
                <c:pt idx="33">
                  <c:v>91.971871043437858</c:v>
                </c:pt>
                <c:pt idx="34">
                  <c:v>93.972124428113005</c:v>
                </c:pt>
                <c:pt idx="35">
                  <c:v>95.680160972834017</c:v>
                </c:pt>
                <c:pt idx="36">
                  <c:v>90.979573739258214</c:v>
                </c:pt>
                <c:pt idx="37">
                  <c:v>92.393290086779274</c:v>
                </c:pt>
                <c:pt idx="38">
                  <c:v>91.150436899733151</c:v>
                </c:pt>
                <c:pt idx="39">
                  <c:v>90.304426706525859</c:v>
                </c:pt>
                <c:pt idx="40">
                  <c:v>88.90358291341758</c:v>
                </c:pt>
                <c:pt idx="41">
                  <c:v>89.307384145630849</c:v>
                </c:pt>
                <c:pt idx="42">
                  <c:v>87.108660187035014</c:v>
                </c:pt>
                <c:pt idx="43">
                  <c:v>86.263958536936414</c:v>
                </c:pt>
                <c:pt idx="44">
                  <c:v>84.862337505373432</c:v>
                </c:pt>
                <c:pt idx="45">
                  <c:v>84.544712954661733</c:v>
                </c:pt>
                <c:pt idx="46">
                  <c:v>85.346180918185979</c:v>
                </c:pt>
                <c:pt idx="47">
                  <c:v>87.127811171504774</c:v>
                </c:pt>
                <c:pt idx="48">
                  <c:v>85.123134545984186</c:v>
                </c:pt>
              </c:numCache>
            </c:numRef>
          </c:val>
          <c:smooth val="0"/>
          <c:extLst>
            <c:ext xmlns:c16="http://schemas.microsoft.com/office/drawing/2014/chart" uri="{C3380CC4-5D6E-409C-BE32-E72D297353CC}">
              <c16:uniqueId val="{00000000-6C3C-4B98-800B-24C1B695936B}"/>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[2]SA_INDICES!$E$89</c:f>
              <c:strCache>
                <c:ptCount val="1"/>
                <c:pt idx="0">
                  <c:v>TOTAL transports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[2]SA_INDICES!$BZ$89:$DV$89</c:f>
              <c:numCache>
                <c:formatCode>General</c:formatCode>
                <c:ptCount val="49"/>
                <c:pt idx="0">
                  <c:v>121.03562462624595</c:v>
                </c:pt>
                <c:pt idx="1">
                  <c:v>122.81311580973747</c:v>
                </c:pt>
                <c:pt idx="2">
                  <c:v>125.20899187683656</c:v>
                </c:pt>
                <c:pt idx="3">
                  <c:v>123.27037802334048</c:v>
                </c:pt>
                <c:pt idx="4">
                  <c:v>130.86371888876155</c:v>
                </c:pt>
                <c:pt idx="5">
                  <c:v>130.16065579915676</c:v>
                </c:pt>
                <c:pt idx="6">
                  <c:v>131.04576867713325</c:v>
                </c:pt>
                <c:pt idx="7">
                  <c:v>131.24516398137166</c:v>
                </c:pt>
                <c:pt idx="8">
                  <c:v>132.34843508175717</c:v>
                </c:pt>
                <c:pt idx="9">
                  <c:v>133.13423865762545</c:v>
                </c:pt>
                <c:pt idx="10">
                  <c:v>133.17695122333143</c:v>
                </c:pt>
                <c:pt idx="11">
                  <c:v>133.28941582838257</c:v>
                </c:pt>
                <c:pt idx="12">
                  <c:v>135.83043331265088</c:v>
                </c:pt>
                <c:pt idx="13">
                  <c:v>135.37582492370947</c:v>
                </c:pt>
                <c:pt idx="14">
                  <c:v>137.05370473009586</c:v>
                </c:pt>
                <c:pt idx="15">
                  <c:v>136.38686796610119</c:v>
                </c:pt>
                <c:pt idx="16">
                  <c:v>135.68251578545627</c:v>
                </c:pt>
                <c:pt idx="17">
                  <c:v>137.8822933981366</c:v>
                </c:pt>
                <c:pt idx="18">
                  <c:v>138.63998069729206</c:v>
                </c:pt>
                <c:pt idx="19">
                  <c:v>137.59301521783286</c:v>
                </c:pt>
                <c:pt idx="20">
                  <c:v>142.46315271653424</c:v>
                </c:pt>
                <c:pt idx="21">
                  <c:v>140.01347263543727</c:v>
                </c:pt>
                <c:pt idx="22">
                  <c:v>139.58594498319675</c:v>
                </c:pt>
                <c:pt idx="23">
                  <c:v>137.97347336227611</c:v>
                </c:pt>
                <c:pt idx="24">
                  <c:v>147.4406439103966</c:v>
                </c:pt>
                <c:pt idx="25">
                  <c:v>143.91796178092733</c:v>
                </c:pt>
                <c:pt idx="26">
                  <c:v>143.78644409671267</c:v>
                </c:pt>
                <c:pt idx="27">
                  <c:v>145.10547254963714</c:v>
                </c:pt>
                <c:pt idx="28">
                  <c:v>145.94665572160977</c:v>
                </c:pt>
                <c:pt idx="29">
                  <c:v>145.91672295696617</c:v>
                </c:pt>
                <c:pt idx="30">
                  <c:v>141.3399599816305</c:v>
                </c:pt>
                <c:pt idx="31">
                  <c:v>148.48747252276411</c:v>
                </c:pt>
                <c:pt idx="32">
                  <c:v>150.47527846545415</c:v>
                </c:pt>
                <c:pt idx="33">
                  <c:v>145.63600808105414</c:v>
                </c:pt>
                <c:pt idx="34">
                  <c:v>151.32499436556927</c:v>
                </c:pt>
                <c:pt idx="35">
                  <c:v>152.27758575553523</c:v>
                </c:pt>
                <c:pt idx="36">
                  <c:v>145.49232742098002</c:v>
                </c:pt>
                <c:pt idx="37">
                  <c:v>151.09678419648063</c:v>
                </c:pt>
                <c:pt idx="38">
                  <c:v>150.92532249284446</c:v>
                </c:pt>
                <c:pt idx="39">
                  <c:v>148.99789871133166</c:v>
                </c:pt>
                <c:pt idx="40">
                  <c:v>148.15667404822807</c:v>
                </c:pt>
                <c:pt idx="41">
                  <c:v>149.28848515172169</c:v>
                </c:pt>
                <c:pt idx="42">
                  <c:v>146.62758875179838</c:v>
                </c:pt>
                <c:pt idx="43">
                  <c:v>144.54093201628874</c:v>
                </c:pt>
                <c:pt idx="44">
                  <c:v>143.7678449328597</c:v>
                </c:pt>
                <c:pt idx="45">
                  <c:v>144.16490824150776</c:v>
                </c:pt>
                <c:pt idx="46">
                  <c:v>145.98518772567056</c:v>
                </c:pt>
                <c:pt idx="47">
                  <c:v>150.5351314709597</c:v>
                </c:pt>
                <c:pt idx="48">
                  <c:v>146.49864580842043</c:v>
                </c:pt>
              </c:numCache>
            </c:numRef>
          </c:val>
          <c:smooth val="0"/>
          <c:extLst>
            <c:ext xmlns:c16="http://schemas.microsoft.com/office/drawing/2014/chart" uri="{C3380CC4-5D6E-409C-BE32-E72D297353CC}">
              <c16:uniqueId val="{00000000-0B69-4308-B6F5-956ECF9CC5D0}"/>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ax val="155"/>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[2]RA_INDICES!$E$89</c:f>
              <c:strCache>
                <c:ptCount val="1"/>
                <c:pt idx="0">
                  <c:v>TOTAL transports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[2]RA_INDICES!$BZ$89:$DV$89</c:f>
              <c:numCache>
                <c:formatCode>General</c:formatCode>
                <c:ptCount val="49"/>
                <c:pt idx="0">
                  <c:v>99.537802683685783</c:v>
                </c:pt>
                <c:pt idx="1">
                  <c:v>100.08842714070877</c:v>
                </c:pt>
                <c:pt idx="2">
                  <c:v>102.41760452507806</c:v>
                </c:pt>
                <c:pt idx="3">
                  <c:v>100.75605740683349</c:v>
                </c:pt>
                <c:pt idx="4">
                  <c:v>107.5498470329122</c:v>
                </c:pt>
                <c:pt idx="5">
                  <c:v>106.81519025272408</c:v>
                </c:pt>
                <c:pt idx="6">
                  <c:v>105.80746192829493</c:v>
                </c:pt>
                <c:pt idx="7">
                  <c:v>106.26150973899897</c:v>
                </c:pt>
                <c:pt idx="8">
                  <c:v>107.3799749388112</c:v>
                </c:pt>
                <c:pt idx="9">
                  <c:v>106.56496768570082</c:v>
                </c:pt>
                <c:pt idx="10">
                  <c:v>106.81515054116473</c:v>
                </c:pt>
                <c:pt idx="11">
                  <c:v>106.62582990370922</c:v>
                </c:pt>
                <c:pt idx="12">
                  <c:v>108.11171608506716</c:v>
                </c:pt>
                <c:pt idx="13">
                  <c:v>108.01759863954807</c:v>
                </c:pt>
                <c:pt idx="14">
                  <c:v>108.25564072835512</c:v>
                </c:pt>
                <c:pt idx="15">
                  <c:v>108.33898985212321</c:v>
                </c:pt>
                <c:pt idx="16">
                  <c:v>107.52455814548654</c:v>
                </c:pt>
                <c:pt idx="17">
                  <c:v>107.94684677513773</c:v>
                </c:pt>
                <c:pt idx="18">
                  <c:v>109.90527669728782</c:v>
                </c:pt>
                <c:pt idx="19">
                  <c:v>107.84781217522479</c:v>
                </c:pt>
                <c:pt idx="20">
                  <c:v>111.79522589727746</c:v>
                </c:pt>
                <c:pt idx="21">
                  <c:v>110.08502780698299</c:v>
                </c:pt>
                <c:pt idx="22">
                  <c:v>109.16283927622052</c:v>
                </c:pt>
                <c:pt idx="23">
                  <c:v>106.82513663443245</c:v>
                </c:pt>
                <c:pt idx="24">
                  <c:v>114.71029388819586</c:v>
                </c:pt>
                <c:pt idx="25">
                  <c:v>111.85101327120243</c:v>
                </c:pt>
                <c:pt idx="26">
                  <c:v>112.32600892763753</c:v>
                </c:pt>
                <c:pt idx="27">
                  <c:v>112.4417301351267</c:v>
                </c:pt>
                <c:pt idx="28">
                  <c:v>111.98635311095128</c:v>
                </c:pt>
                <c:pt idx="29">
                  <c:v>112.79854209977897</c:v>
                </c:pt>
                <c:pt idx="30">
                  <c:v>109.00153354750093</c:v>
                </c:pt>
                <c:pt idx="31">
                  <c:v>114.16220553848191</c:v>
                </c:pt>
                <c:pt idx="32">
                  <c:v>114.65824342508193</c:v>
                </c:pt>
                <c:pt idx="33">
                  <c:v>112.35042802896342</c:v>
                </c:pt>
                <c:pt idx="34">
                  <c:v>115.751450302386</c:v>
                </c:pt>
                <c:pt idx="35">
                  <c:v>117.17261216719139</c:v>
                </c:pt>
                <c:pt idx="36">
                  <c:v>111.68038658494319</c:v>
                </c:pt>
                <c:pt idx="37">
                  <c:v>114.68550544702001</c:v>
                </c:pt>
                <c:pt idx="38">
                  <c:v>113.8495052087723</c:v>
                </c:pt>
                <c:pt idx="39">
                  <c:v>112.59283624695837</c:v>
                </c:pt>
                <c:pt idx="40">
                  <c:v>111.40450365705826</c:v>
                </c:pt>
                <c:pt idx="41">
                  <c:v>112.08476122430049</c:v>
                </c:pt>
                <c:pt idx="42">
                  <c:v>109.71053071789359</c:v>
                </c:pt>
                <c:pt idx="43">
                  <c:v>108.39420585947299</c:v>
                </c:pt>
                <c:pt idx="44">
                  <c:v>107.23126592084189</c:v>
                </c:pt>
                <c:pt idx="45">
                  <c:v>107.18503877019681</c:v>
                </c:pt>
                <c:pt idx="46">
                  <c:v>108.37339283264944</c:v>
                </c:pt>
                <c:pt idx="47">
                  <c:v>111.20626954895287</c:v>
                </c:pt>
                <c:pt idx="48">
                  <c:v>108.43002855045883</c:v>
                </c:pt>
              </c:numCache>
            </c:numRef>
          </c:val>
          <c:smooth val="0"/>
          <c:extLst>
            <c:ext xmlns:c16="http://schemas.microsoft.com/office/drawing/2014/chart" uri="{C3380CC4-5D6E-409C-BE32-E72D297353CC}">
              <c16:uniqueId val="{00000000-A153-4ED4-9215-EE98A61CD947}"/>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[2]NSA_INDICES!$E$91</c:f>
              <c:strCache>
                <c:ptCount val="1"/>
                <c:pt idx="0">
                  <c:v>IJ AT</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[2]NSA_INDICES!$BZ$91:$DV$91</c:f>
              <c:numCache>
                <c:formatCode>General</c:formatCode>
                <c:ptCount val="49"/>
                <c:pt idx="0">
                  <c:v>94.232386276690022</c:v>
                </c:pt>
                <c:pt idx="1">
                  <c:v>91.207873106910043</c:v>
                </c:pt>
                <c:pt idx="2">
                  <c:v>93.431344701033851</c:v>
                </c:pt>
                <c:pt idx="3">
                  <c:v>93.541558515190786</c:v>
                </c:pt>
                <c:pt idx="4">
                  <c:v>97.011426830450361</c:v>
                </c:pt>
                <c:pt idx="5">
                  <c:v>98.845548992648162</c:v>
                </c:pt>
                <c:pt idx="6">
                  <c:v>103.30261358411497</c:v>
                </c:pt>
                <c:pt idx="7">
                  <c:v>95.535644738822938</c:v>
                </c:pt>
                <c:pt idx="8">
                  <c:v>87.283544391345586</c:v>
                </c:pt>
                <c:pt idx="9">
                  <c:v>94.144304353450707</c:v>
                </c:pt>
                <c:pt idx="10">
                  <c:v>90.459038940474272</c:v>
                </c:pt>
                <c:pt idx="11">
                  <c:v>94.683226278028144</c:v>
                </c:pt>
                <c:pt idx="12">
                  <c:v>96.778368444341311</c:v>
                </c:pt>
                <c:pt idx="13">
                  <c:v>99.216453776346526</c:v>
                </c:pt>
                <c:pt idx="14">
                  <c:v>102.60657128167645</c:v>
                </c:pt>
                <c:pt idx="15">
                  <c:v>97.086352821203519</c:v>
                </c:pt>
                <c:pt idx="16">
                  <c:v>97.056547770318801</c:v>
                </c:pt>
                <c:pt idx="17">
                  <c:v>97.63059814372312</c:v>
                </c:pt>
                <c:pt idx="18">
                  <c:v>101.801080552656</c:v>
                </c:pt>
                <c:pt idx="19">
                  <c:v>92.014862502810146</c:v>
                </c:pt>
                <c:pt idx="20">
                  <c:v>99.012294687991741</c:v>
                </c:pt>
                <c:pt idx="21">
                  <c:v>94.458734538374571</c:v>
                </c:pt>
                <c:pt idx="22">
                  <c:v>94.723656453180865</c:v>
                </c:pt>
                <c:pt idx="23">
                  <c:v>97.207579785201418</c:v>
                </c:pt>
                <c:pt idx="24">
                  <c:v>100.67619079468764</c:v>
                </c:pt>
                <c:pt idx="25">
                  <c:v>102.16754766761599</c:v>
                </c:pt>
                <c:pt idx="26">
                  <c:v>96.703967156080338</c:v>
                </c:pt>
                <c:pt idx="27">
                  <c:v>100.21015316860304</c:v>
                </c:pt>
                <c:pt idx="28">
                  <c:v>96.30400996891386</c:v>
                </c:pt>
                <c:pt idx="29">
                  <c:v>99.107934701955131</c:v>
                </c:pt>
                <c:pt idx="30">
                  <c:v>97.439071978731533</c:v>
                </c:pt>
                <c:pt idx="31">
                  <c:v>95.320754452357377</c:v>
                </c:pt>
                <c:pt idx="32">
                  <c:v>105.88529176508035</c:v>
                </c:pt>
                <c:pt idx="33">
                  <c:v>102.28011025547328</c:v>
                </c:pt>
                <c:pt idx="34">
                  <c:v>102.20575583569385</c:v>
                </c:pt>
                <c:pt idx="35">
                  <c:v>104.14403147426654</c:v>
                </c:pt>
                <c:pt idx="36">
                  <c:v>98.455564501414059</c:v>
                </c:pt>
                <c:pt idx="37">
                  <c:v>97.93692952814537</c:v>
                </c:pt>
                <c:pt idx="38">
                  <c:v>99.803736118957886</c:v>
                </c:pt>
                <c:pt idx="39">
                  <c:v>97.494853434376822</c:v>
                </c:pt>
                <c:pt idx="40">
                  <c:v>91.38478561585994</c:v>
                </c:pt>
                <c:pt idx="41">
                  <c:v>97.388162119003184</c:v>
                </c:pt>
                <c:pt idx="42">
                  <c:v>97.364099001155722</c:v>
                </c:pt>
                <c:pt idx="43">
                  <c:v>95.602084628043599</c:v>
                </c:pt>
                <c:pt idx="44">
                  <c:v>93.564875331073139</c:v>
                </c:pt>
                <c:pt idx="45">
                  <c:v>93.105935545837895</c:v>
                </c:pt>
                <c:pt idx="46">
                  <c:v>98.984035236969987</c:v>
                </c:pt>
                <c:pt idx="47">
                  <c:v>92.875064969616091</c:v>
                </c:pt>
                <c:pt idx="48">
                  <c:v>85.650902449453397</c:v>
                </c:pt>
              </c:numCache>
            </c:numRef>
          </c:val>
          <c:smooth val="0"/>
          <c:extLst>
            <c:ext xmlns:c16="http://schemas.microsoft.com/office/drawing/2014/chart" uri="{C3380CC4-5D6E-409C-BE32-E72D297353CC}">
              <c16:uniqueId val="{00000000-47FF-490C-86EE-0F06136B573B}"/>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[2]SA_INDICES!$E$91</c:f>
              <c:strCache>
                <c:ptCount val="1"/>
                <c:pt idx="0">
                  <c:v>IJ AT</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[2]SA_INDICES!$BZ$91:$DV$91</c:f>
              <c:numCache>
                <c:formatCode>General</c:formatCode>
                <c:ptCount val="49"/>
                <c:pt idx="0">
                  <c:v>130.72229496258808</c:v>
                </c:pt>
                <c:pt idx="1">
                  <c:v>122.58485613381499</c:v>
                </c:pt>
                <c:pt idx="2">
                  <c:v>127.07489860075431</c:v>
                </c:pt>
                <c:pt idx="3">
                  <c:v>129.94080234127492</c:v>
                </c:pt>
                <c:pt idx="4">
                  <c:v>138.74722089888311</c:v>
                </c:pt>
                <c:pt idx="5">
                  <c:v>135.95984786354728</c:v>
                </c:pt>
                <c:pt idx="6">
                  <c:v>135.57509012511139</c:v>
                </c:pt>
                <c:pt idx="7">
                  <c:v>125.55927721279284</c:v>
                </c:pt>
                <c:pt idx="8">
                  <c:v>130.68595224293992</c:v>
                </c:pt>
                <c:pt idx="9">
                  <c:v>129.18099662550691</c:v>
                </c:pt>
                <c:pt idx="10">
                  <c:v>125.99621151817514</c:v>
                </c:pt>
                <c:pt idx="11">
                  <c:v>131.2289226421637</c:v>
                </c:pt>
                <c:pt idx="12">
                  <c:v>132.9933445806551</c:v>
                </c:pt>
                <c:pt idx="13">
                  <c:v>132.02535860419775</c:v>
                </c:pt>
                <c:pt idx="14">
                  <c:v>136.89643329299145</c:v>
                </c:pt>
                <c:pt idx="15">
                  <c:v>142.25160428460356</c:v>
                </c:pt>
                <c:pt idx="16">
                  <c:v>132.96762399498968</c:v>
                </c:pt>
                <c:pt idx="17">
                  <c:v>132.69831661209977</c:v>
                </c:pt>
                <c:pt idx="18">
                  <c:v>132.70419773335041</c:v>
                </c:pt>
                <c:pt idx="19">
                  <c:v>129.86664763625569</c:v>
                </c:pt>
                <c:pt idx="20">
                  <c:v>137.38698935731975</c:v>
                </c:pt>
                <c:pt idx="21">
                  <c:v>137.35723394479879</c:v>
                </c:pt>
                <c:pt idx="22">
                  <c:v>137.43911266356875</c:v>
                </c:pt>
                <c:pt idx="23">
                  <c:v>136.80933557388101</c:v>
                </c:pt>
                <c:pt idx="24">
                  <c:v>147.23467910004373</c:v>
                </c:pt>
                <c:pt idx="25">
                  <c:v>140.21169476109293</c:v>
                </c:pt>
                <c:pt idx="26">
                  <c:v>137.75798877712586</c:v>
                </c:pt>
                <c:pt idx="27">
                  <c:v>139.05517007707974</c:v>
                </c:pt>
                <c:pt idx="28">
                  <c:v>133.32797275387213</c:v>
                </c:pt>
                <c:pt idx="29">
                  <c:v>133.59754948092899</c:v>
                </c:pt>
                <c:pt idx="30">
                  <c:v>135.33770638767601</c:v>
                </c:pt>
                <c:pt idx="31">
                  <c:v>141.08916468893867</c:v>
                </c:pt>
                <c:pt idx="32">
                  <c:v>145.59458771251451</c:v>
                </c:pt>
                <c:pt idx="33">
                  <c:v>136.72166657609785</c:v>
                </c:pt>
                <c:pt idx="34">
                  <c:v>140.45181135989068</c:v>
                </c:pt>
                <c:pt idx="35">
                  <c:v>143.7334553642753</c:v>
                </c:pt>
                <c:pt idx="36">
                  <c:v>140.45539527016641</c:v>
                </c:pt>
                <c:pt idx="37">
                  <c:v>139.46822259447171</c:v>
                </c:pt>
                <c:pt idx="38">
                  <c:v>148.79648502724476</c:v>
                </c:pt>
                <c:pt idx="39">
                  <c:v>136.39846148534167</c:v>
                </c:pt>
                <c:pt idx="40">
                  <c:v>139.12542178061028</c:v>
                </c:pt>
                <c:pt idx="41">
                  <c:v>138.56680989122921</c:v>
                </c:pt>
                <c:pt idx="42">
                  <c:v>138.49096780070448</c:v>
                </c:pt>
                <c:pt idx="43">
                  <c:v>134.53427453453665</c:v>
                </c:pt>
                <c:pt idx="44">
                  <c:v>135.0201985304827</c:v>
                </c:pt>
                <c:pt idx="45">
                  <c:v>134.2040437278541</c:v>
                </c:pt>
                <c:pt idx="46">
                  <c:v>147.36369063244859</c:v>
                </c:pt>
                <c:pt idx="47">
                  <c:v>138.72114088736319</c:v>
                </c:pt>
                <c:pt idx="48">
                  <c:v>132.1030919369787</c:v>
                </c:pt>
              </c:numCache>
            </c:numRef>
          </c:val>
          <c:smooth val="0"/>
          <c:extLst>
            <c:ext xmlns:c16="http://schemas.microsoft.com/office/drawing/2014/chart" uri="{C3380CC4-5D6E-409C-BE32-E72D297353CC}">
              <c16:uniqueId val="{00000000-EDDE-4C48-8C9B-D35D57764CBA}"/>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[2]RA_INDICES!$E$91</c:f>
              <c:strCache>
                <c:ptCount val="1"/>
                <c:pt idx="0">
                  <c:v>IJ AT</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[2]RA_INDICES!$BZ$91:$DV$91</c:f>
              <c:numCache>
                <c:formatCode>General</c:formatCode>
                <c:ptCount val="49"/>
                <c:pt idx="0">
                  <c:v>123.34471419057496</c:v>
                </c:pt>
                <c:pt idx="1">
                  <c:v>116.24101382235051</c:v>
                </c:pt>
                <c:pt idx="2">
                  <c:v>120.2727978202531</c:v>
                </c:pt>
                <c:pt idx="3">
                  <c:v>122.58155231742067</c:v>
                </c:pt>
                <c:pt idx="4">
                  <c:v>130.30901968346151</c:v>
                </c:pt>
                <c:pt idx="5">
                  <c:v>128.45602701067375</c:v>
                </c:pt>
                <c:pt idx="6">
                  <c:v>129.05019568255247</c:v>
                </c:pt>
                <c:pt idx="7">
                  <c:v>119.48905720888389</c:v>
                </c:pt>
                <c:pt idx="8">
                  <c:v>121.91079272195321</c:v>
                </c:pt>
                <c:pt idx="9">
                  <c:v>122.09722918047747</c:v>
                </c:pt>
                <c:pt idx="10">
                  <c:v>118.81125626499089</c:v>
                </c:pt>
                <c:pt idx="11">
                  <c:v>123.84006263934124</c:v>
                </c:pt>
                <c:pt idx="12">
                  <c:v>125.67135005603095</c:v>
                </c:pt>
                <c:pt idx="13">
                  <c:v>125.39200834036694</c:v>
                </c:pt>
                <c:pt idx="14">
                  <c:v>129.96366103457729</c:v>
                </c:pt>
                <c:pt idx="15">
                  <c:v>133.12003057671186</c:v>
                </c:pt>
                <c:pt idx="16">
                  <c:v>125.70707237952847</c:v>
                </c:pt>
                <c:pt idx="17">
                  <c:v>125.60827624730577</c:v>
                </c:pt>
                <c:pt idx="18">
                  <c:v>126.45616228140999</c:v>
                </c:pt>
                <c:pt idx="19">
                  <c:v>122.21372077939021</c:v>
                </c:pt>
                <c:pt idx="20">
                  <c:v>129.62833991916096</c:v>
                </c:pt>
                <c:pt idx="21">
                  <c:v>128.68395533801069</c:v>
                </c:pt>
                <c:pt idx="22">
                  <c:v>128.80284198615504</c:v>
                </c:pt>
                <c:pt idx="23">
                  <c:v>128.80259720247392</c:v>
                </c:pt>
                <c:pt idx="24">
                  <c:v>137.8214188188982</c:v>
                </c:pt>
                <c:pt idx="25">
                  <c:v>132.5198758941155</c:v>
                </c:pt>
                <c:pt idx="26">
                  <c:v>129.45762926862736</c:v>
                </c:pt>
                <c:pt idx="27">
                  <c:v>131.20143023082866</c:v>
                </c:pt>
                <c:pt idx="28">
                  <c:v>125.84241617719599</c:v>
                </c:pt>
                <c:pt idx="29">
                  <c:v>126.6243909285802</c:v>
                </c:pt>
                <c:pt idx="30">
                  <c:v>127.67530747876785</c:v>
                </c:pt>
                <c:pt idx="31">
                  <c:v>131.83564349672196</c:v>
                </c:pt>
                <c:pt idx="32">
                  <c:v>137.56610672140738</c:v>
                </c:pt>
                <c:pt idx="33">
                  <c:v>129.75822455007147</c:v>
                </c:pt>
                <c:pt idx="34">
                  <c:v>132.71917036400612</c:v>
                </c:pt>
                <c:pt idx="35">
                  <c:v>135.72921027338856</c:v>
                </c:pt>
                <c:pt idx="36">
                  <c:v>131.96381074539886</c:v>
                </c:pt>
                <c:pt idx="37">
                  <c:v>131.07136767766613</c:v>
                </c:pt>
                <c:pt idx="38">
                  <c:v>138.89106253290103</c:v>
                </c:pt>
                <c:pt idx="39">
                  <c:v>128.53287559995817</c:v>
                </c:pt>
                <c:pt idx="40">
                  <c:v>129.47315319192919</c:v>
                </c:pt>
                <c:pt idx="41">
                  <c:v>130.24125329318596</c:v>
                </c:pt>
                <c:pt idx="42">
                  <c:v>130.17587994777392</c:v>
                </c:pt>
                <c:pt idx="43">
                  <c:v>126.66290992962858</c:v>
                </c:pt>
                <c:pt idx="44">
                  <c:v>126.63870330761995</c:v>
                </c:pt>
                <c:pt idx="45">
                  <c:v>125.89477073680018</c:v>
                </c:pt>
                <c:pt idx="46">
                  <c:v>137.58222424198209</c:v>
                </c:pt>
                <c:pt idx="47">
                  <c:v>129.45191713910705</c:v>
                </c:pt>
                <c:pt idx="48">
                  <c:v>122.71132329948915</c:v>
                </c:pt>
              </c:numCache>
            </c:numRef>
          </c:val>
          <c:smooth val="0"/>
          <c:extLst>
            <c:ext xmlns:c16="http://schemas.microsoft.com/office/drawing/2014/chart" uri="{C3380CC4-5D6E-409C-BE32-E72D297353CC}">
              <c16:uniqueId val="{00000000-EDDF-478A-900B-56EB43D3E102}"/>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[2]NSA_INDICES!$E$108</c:f>
              <c:strCache>
                <c:ptCount val="1"/>
                <c:pt idx="0">
                  <c:v>Médicaments rétrocédés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[2]NSA_INDICES!$BZ$108:$DV$108</c:f>
              <c:numCache>
                <c:formatCode>General</c:formatCode>
                <c:ptCount val="49"/>
                <c:pt idx="0">
                  <c:v>84.447920662784526</c:v>
                </c:pt>
                <c:pt idx="1">
                  <c:v>75.61080222630774</c:v>
                </c:pt>
                <c:pt idx="2">
                  <c:v>78.623986704260531</c:v>
                </c:pt>
                <c:pt idx="3">
                  <c:v>75.565872658017113</c:v>
                </c:pt>
                <c:pt idx="4">
                  <c:v>76.18788608843812</c:v>
                </c:pt>
                <c:pt idx="5">
                  <c:v>73.863693504293465</c:v>
                </c:pt>
                <c:pt idx="6">
                  <c:v>74.101213977476164</c:v>
                </c:pt>
                <c:pt idx="7">
                  <c:v>82.489811018330172</c:v>
                </c:pt>
                <c:pt idx="8">
                  <c:v>75.015558883399578</c:v>
                </c:pt>
                <c:pt idx="9">
                  <c:v>79.990768042494267</c:v>
                </c:pt>
                <c:pt idx="10">
                  <c:v>75.653034242174627</c:v>
                </c:pt>
                <c:pt idx="11">
                  <c:v>72.877598632133655</c:v>
                </c:pt>
                <c:pt idx="12">
                  <c:v>61.682507986833798</c:v>
                </c:pt>
                <c:pt idx="13">
                  <c:v>68.63252385506587</c:v>
                </c:pt>
                <c:pt idx="14">
                  <c:v>69.094878294061786</c:v>
                </c:pt>
                <c:pt idx="15">
                  <c:v>70.846482665372662</c:v>
                </c:pt>
                <c:pt idx="16">
                  <c:v>72.320123831834167</c:v>
                </c:pt>
                <c:pt idx="17">
                  <c:v>72.457629028943899</c:v>
                </c:pt>
                <c:pt idx="18">
                  <c:v>67.999428045162361</c:v>
                </c:pt>
                <c:pt idx="19">
                  <c:v>71.129923512260305</c:v>
                </c:pt>
                <c:pt idx="20">
                  <c:v>62.015236711386336</c:v>
                </c:pt>
                <c:pt idx="21">
                  <c:v>63.408965928240811</c:v>
                </c:pt>
                <c:pt idx="22">
                  <c:v>65.784462532576981</c:v>
                </c:pt>
                <c:pt idx="23">
                  <c:v>57.066721879808846</c:v>
                </c:pt>
                <c:pt idx="24">
                  <c:v>61.963003341148912</c:v>
                </c:pt>
                <c:pt idx="25">
                  <c:v>64.321870227211647</c:v>
                </c:pt>
                <c:pt idx="26">
                  <c:v>63.644927424424033</c:v>
                </c:pt>
                <c:pt idx="27">
                  <c:v>62.544014737711642</c:v>
                </c:pt>
                <c:pt idx="28">
                  <c:v>56.787373325162541</c:v>
                </c:pt>
                <c:pt idx="29">
                  <c:v>58.382630441156437</c:v>
                </c:pt>
                <c:pt idx="30">
                  <c:v>54.849925938406187</c:v>
                </c:pt>
                <c:pt idx="31">
                  <c:v>58.249089231895681</c:v>
                </c:pt>
                <c:pt idx="32">
                  <c:v>56.311946595963605</c:v>
                </c:pt>
                <c:pt idx="33">
                  <c:v>58.958704018844209</c:v>
                </c:pt>
                <c:pt idx="34">
                  <c:v>49.143535630819493</c:v>
                </c:pt>
                <c:pt idx="35">
                  <c:v>58.750414935818661</c:v>
                </c:pt>
                <c:pt idx="36">
                  <c:v>35.501909625926686</c:v>
                </c:pt>
                <c:pt idx="37">
                  <c:v>93.936772064762224</c:v>
                </c:pt>
                <c:pt idx="38">
                  <c:v>54.116371919534132</c:v>
                </c:pt>
                <c:pt idx="39">
                  <c:v>58.492854991861101</c:v>
                </c:pt>
                <c:pt idx="40">
                  <c:v>70.25164166866027</c:v>
                </c:pt>
                <c:pt idx="41">
                  <c:v>63.488190880118431</c:v>
                </c:pt>
                <c:pt idx="42">
                  <c:v>61.547007045094581</c:v>
                </c:pt>
                <c:pt idx="43">
                  <c:v>52.093455401010381</c:v>
                </c:pt>
                <c:pt idx="44">
                  <c:v>62.229365207263719</c:v>
                </c:pt>
                <c:pt idx="45">
                  <c:v>55.276772814198836</c:v>
                </c:pt>
                <c:pt idx="46">
                  <c:v>51.964711550876089</c:v>
                </c:pt>
                <c:pt idx="47">
                  <c:v>62.818616943633451</c:v>
                </c:pt>
                <c:pt idx="48">
                  <c:v>66.452656022512883</c:v>
                </c:pt>
              </c:numCache>
            </c:numRef>
          </c:val>
          <c:smooth val="0"/>
          <c:extLst>
            <c:ext xmlns:c16="http://schemas.microsoft.com/office/drawing/2014/chart" uri="{C3380CC4-5D6E-409C-BE32-E72D297353CC}">
              <c16:uniqueId val="{00000000-B613-4916-A629-713C239A50B1}"/>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95"/>
          <c:min val="3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[2]SA_INDICES!$E$108</c:f>
              <c:strCache>
                <c:ptCount val="1"/>
                <c:pt idx="0">
                  <c:v>Médicaments rétrocédés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[2]SA_INDICES!$BZ$108:$DV$108</c:f>
              <c:numCache>
                <c:formatCode>General</c:formatCode>
                <c:ptCount val="49"/>
                <c:pt idx="0">
                  <c:v>115.63818529340418</c:v>
                </c:pt>
                <c:pt idx="1">
                  <c:v>92.055216792102286</c:v>
                </c:pt>
                <c:pt idx="2">
                  <c:v>96.041140835699508</c:v>
                </c:pt>
                <c:pt idx="3">
                  <c:v>90.305806349716349</c:v>
                </c:pt>
                <c:pt idx="4">
                  <c:v>85.421036014838535</c:v>
                </c:pt>
                <c:pt idx="5">
                  <c:v>90.25276359400722</c:v>
                </c:pt>
                <c:pt idx="6">
                  <c:v>92.926996202448763</c:v>
                </c:pt>
                <c:pt idx="7">
                  <c:v>94.908845732007691</c:v>
                </c:pt>
                <c:pt idx="8">
                  <c:v>81.676775118499506</c:v>
                </c:pt>
                <c:pt idx="9">
                  <c:v>87.539423372807164</c:v>
                </c:pt>
                <c:pt idx="10">
                  <c:v>91.971693866910655</c:v>
                </c:pt>
                <c:pt idx="11">
                  <c:v>90.071657424402545</c:v>
                </c:pt>
                <c:pt idx="12">
                  <c:v>84.898377491111461</c:v>
                </c:pt>
                <c:pt idx="13">
                  <c:v>83.523361647992473</c:v>
                </c:pt>
                <c:pt idx="14">
                  <c:v>91.945172262018488</c:v>
                </c:pt>
                <c:pt idx="15">
                  <c:v>91.027598142234865</c:v>
                </c:pt>
                <c:pt idx="16">
                  <c:v>92.228689803279124</c:v>
                </c:pt>
                <c:pt idx="17">
                  <c:v>90.575925922053756</c:v>
                </c:pt>
                <c:pt idx="18">
                  <c:v>76.703695407865141</c:v>
                </c:pt>
                <c:pt idx="19">
                  <c:v>89.284105060090951</c:v>
                </c:pt>
                <c:pt idx="20">
                  <c:v>93.396811283413513</c:v>
                </c:pt>
                <c:pt idx="21">
                  <c:v>87.763665519861974</c:v>
                </c:pt>
                <c:pt idx="22">
                  <c:v>105.18348804896453</c:v>
                </c:pt>
                <c:pt idx="23">
                  <c:v>84.173221890409891</c:v>
                </c:pt>
                <c:pt idx="24">
                  <c:v>93.527730479654963</c:v>
                </c:pt>
                <c:pt idx="25">
                  <c:v>95.853779319326605</c:v>
                </c:pt>
                <c:pt idx="26">
                  <c:v>90.897440781811312</c:v>
                </c:pt>
                <c:pt idx="27">
                  <c:v>88.928949552299358</c:v>
                </c:pt>
                <c:pt idx="28">
                  <c:v>90.926252555444933</c:v>
                </c:pt>
                <c:pt idx="29">
                  <c:v>89.308863440639456</c:v>
                </c:pt>
                <c:pt idx="30">
                  <c:v>86.637814583835066</c:v>
                </c:pt>
                <c:pt idx="31">
                  <c:v>86.499039125898818</c:v>
                </c:pt>
                <c:pt idx="32">
                  <c:v>87.559441371933232</c:v>
                </c:pt>
                <c:pt idx="33">
                  <c:v>87.718796176465545</c:v>
                </c:pt>
                <c:pt idx="34">
                  <c:v>79.719794324248127</c:v>
                </c:pt>
                <c:pt idx="35">
                  <c:v>91.103136004340485</c:v>
                </c:pt>
                <c:pt idx="36">
                  <c:v>66.989573210559413</c:v>
                </c:pt>
                <c:pt idx="37">
                  <c:v>158.68015098646785</c:v>
                </c:pt>
                <c:pt idx="38">
                  <c:v>85.073942131018512</c:v>
                </c:pt>
                <c:pt idx="39">
                  <c:v>92.148221369904888</c:v>
                </c:pt>
                <c:pt idx="40">
                  <c:v>102.73378689348614</c:v>
                </c:pt>
                <c:pt idx="41">
                  <c:v>96.577761260426357</c:v>
                </c:pt>
                <c:pt idx="42">
                  <c:v>94.058580089614779</c:v>
                </c:pt>
                <c:pt idx="43">
                  <c:v>88.927329856776552</c:v>
                </c:pt>
                <c:pt idx="44">
                  <c:v>92.943066637272352</c:v>
                </c:pt>
                <c:pt idx="45">
                  <c:v>97.249632556748693</c:v>
                </c:pt>
                <c:pt idx="46">
                  <c:v>99.544462534170648</c:v>
                </c:pt>
                <c:pt idx="47">
                  <c:v>102.52998454009487</c:v>
                </c:pt>
                <c:pt idx="48">
                  <c:v>119.87792408712508</c:v>
                </c:pt>
              </c:numCache>
            </c:numRef>
          </c:val>
          <c:smooth val="0"/>
          <c:extLst>
            <c:ext xmlns:c16="http://schemas.microsoft.com/office/drawing/2014/chart" uri="{C3380CC4-5D6E-409C-BE32-E72D297353CC}">
              <c16:uniqueId val="{00000000-31F4-4CB2-A4DF-309B049BBE8C}"/>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ax val="165"/>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[2]RA_INDICES!$E$108</c:f>
              <c:strCache>
                <c:ptCount val="1"/>
                <c:pt idx="0">
                  <c:v>Médicaments rétrocédés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[2]RA_INDICES!$BZ$108:$DV$108</c:f>
              <c:numCache>
                <c:formatCode>General</c:formatCode>
                <c:ptCount val="49"/>
                <c:pt idx="0">
                  <c:v>100.53385901381525</c:v>
                </c:pt>
                <c:pt idx="1">
                  <c:v>84.091776724500292</c:v>
                </c:pt>
                <c:pt idx="2">
                  <c:v>87.606637891313341</c:v>
                </c:pt>
                <c:pt idx="3">
                  <c:v>83.167785224997601</c:v>
                </c:pt>
                <c:pt idx="4">
                  <c:v>80.949752724096413</c:v>
                </c:pt>
                <c:pt idx="5">
                  <c:v>82.316124870811791</c:v>
                </c:pt>
                <c:pt idx="6">
                  <c:v>83.810345203748255</c:v>
                </c:pt>
                <c:pt idx="7">
                  <c:v>88.894752725282217</c:v>
                </c:pt>
                <c:pt idx="8">
                  <c:v>78.450987052082382</c:v>
                </c:pt>
                <c:pt idx="9">
                  <c:v>83.883880387472146</c:v>
                </c:pt>
                <c:pt idx="10">
                  <c:v>84.069152406085891</c:v>
                </c:pt>
                <c:pt idx="11">
                  <c:v>81.745191549729881</c:v>
                </c:pt>
                <c:pt idx="12">
                  <c:v>73.655764707610956</c:v>
                </c:pt>
                <c:pt idx="13">
                  <c:v>76.31226308039659</c:v>
                </c:pt>
                <c:pt idx="14">
                  <c:v>80.879594596553062</c:v>
                </c:pt>
                <c:pt idx="15">
                  <c:v>81.254607869194871</c:v>
                </c:pt>
                <c:pt idx="16">
                  <c:v>82.587685478608464</c:v>
                </c:pt>
                <c:pt idx="17">
                  <c:v>81.801884690119593</c:v>
                </c:pt>
                <c:pt idx="18">
                  <c:v>72.488530970242081</c:v>
                </c:pt>
                <c:pt idx="19">
                  <c:v>80.492686177157296</c:v>
                </c:pt>
                <c:pt idx="20">
                  <c:v>78.199840462017406</c:v>
                </c:pt>
                <c:pt idx="21">
                  <c:v>75.969558178044622</c:v>
                </c:pt>
                <c:pt idx="22">
                  <c:v>86.103953343344912</c:v>
                </c:pt>
                <c:pt idx="23">
                  <c:v>71.046516320369165</c:v>
                </c:pt>
                <c:pt idx="24">
                  <c:v>78.242065440502017</c:v>
                </c:pt>
                <c:pt idx="25">
                  <c:v>80.584006882766829</c:v>
                </c:pt>
                <c:pt idx="26">
                  <c:v>77.700026185824413</c:v>
                </c:pt>
                <c:pt idx="27">
                  <c:v>76.151672122149478</c:v>
                </c:pt>
                <c:pt idx="28">
                  <c:v>74.394018000196695</c:v>
                </c:pt>
                <c:pt idx="29">
                  <c:v>74.332398208465449</c:v>
                </c:pt>
                <c:pt idx="30">
                  <c:v>71.244080432299597</c:v>
                </c:pt>
                <c:pt idx="31">
                  <c:v>72.818601796034926</c:v>
                </c:pt>
                <c:pt idx="32">
                  <c:v>72.427400585954828</c:v>
                </c:pt>
                <c:pt idx="33">
                  <c:v>73.791315248544691</c:v>
                </c:pt>
                <c:pt idx="34">
                  <c:v>64.912809093950358</c:v>
                </c:pt>
                <c:pt idx="35">
                  <c:v>75.435873772401649</c:v>
                </c:pt>
                <c:pt idx="36">
                  <c:v>51.741227286064593</c:v>
                </c:pt>
                <c:pt idx="37">
                  <c:v>127.32725509867571</c:v>
                </c:pt>
                <c:pt idx="38">
                  <c:v>70.082301411224663</c:v>
                </c:pt>
                <c:pt idx="39">
                  <c:v>75.850134744053079</c:v>
                </c:pt>
                <c:pt idx="40">
                  <c:v>87.003849185451543</c:v>
                </c:pt>
                <c:pt idx="41">
                  <c:v>80.553669339611403</c:v>
                </c:pt>
                <c:pt idx="42">
                  <c:v>78.314391544159463</c:v>
                </c:pt>
                <c:pt idx="43">
                  <c:v>71.090005790755768</c:v>
                </c:pt>
                <c:pt idx="44">
                  <c:v>78.06952282009982</c:v>
                </c:pt>
                <c:pt idx="45">
                  <c:v>76.923682265947917</c:v>
                </c:pt>
                <c:pt idx="46">
                  <c:v>76.503295950166702</c:v>
                </c:pt>
                <c:pt idx="47">
                  <c:v>83.299193769669373</c:v>
                </c:pt>
                <c:pt idx="48">
                  <c:v>94.005983275497101</c:v>
                </c:pt>
              </c:numCache>
            </c:numRef>
          </c:val>
          <c:smooth val="0"/>
          <c:extLst>
            <c:ext xmlns:c16="http://schemas.microsoft.com/office/drawing/2014/chart" uri="{C3380CC4-5D6E-409C-BE32-E72D297353CC}">
              <c16:uniqueId val="{00000000-7FF1-4DBE-A439-76879648863F}"/>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3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[2]RA_INDICES!$E$28</c:f>
              <c:strCache>
                <c:ptCount val="1"/>
                <c:pt idx="0">
                  <c:v>TOTAL généralistes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[2]RA_INDICES!$BZ$28:$DV$28</c:f>
              <c:numCache>
                <c:formatCode>General</c:formatCode>
                <c:ptCount val="49"/>
                <c:pt idx="0">
                  <c:v>77.143896196841354</c:v>
                </c:pt>
                <c:pt idx="1">
                  <c:v>75.071936909481508</c:v>
                </c:pt>
                <c:pt idx="2">
                  <c:v>77.115610052194768</c:v>
                </c:pt>
                <c:pt idx="3">
                  <c:v>78.848872987785256</c:v>
                </c:pt>
                <c:pt idx="4">
                  <c:v>80.223933125410625</c:v>
                </c:pt>
                <c:pt idx="5">
                  <c:v>76.853592605316834</c:v>
                </c:pt>
                <c:pt idx="6">
                  <c:v>78.013203645282687</c:v>
                </c:pt>
                <c:pt idx="7">
                  <c:v>76.250604238305812</c:v>
                </c:pt>
                <c:pt idx="8">
                  <c:v>74.821130962139378</c:v>
                </c:pt>
                <c:pt idx="9">
                  <c:v>76.124396971381429</c:v>
                </c:pt>
                <c:pt idx="10">
                  <c:v>73.418312606224774</c:v>
                </c:pt>
                <c:pt idx="11">
                  <c:v>74.420408520721736</c:v>
                </c:pt>
                <c:pt idx="12">
                  <c:v>73.624153909649095</c:v>
                </c:pt>
                <c:pt idx="13">
                  <c:v>75.553964716181696</c:v>
                </c:pt>
                <c:pt idx="14">
                  <c:v>75.964988715930033</c:v>
                </c:pt>
                <c:pt idx="15">
                  <c:v>73.555696587317101</c:v>
                </c:pt>
                <c:pt idx="16">
                  <c:v>74.962127142275023</c:v>
                </c:pt>
                <c:pt idx="17">
                  <c:v>73.151182558818192</c:v>
                </c:pt>
                <c:pt idx="18">
                  <c:v>74.080977527401089</c:v>
                </c:pt>
                <c:pt idx="19">
                  <c:v>75.694858061892162</c:v>
                </c:pt>
                <c:pt idx="20">
                  <c:v>81.396181298370891</c:v>
                </c:pt>
                <c:pt idx="21">
                  <c:v>76.346054816501578</c:v>
                </c:pt>
                <c:pt idx="22">
                  <c:v>76.49173833316236</c:v>
                </c:pt>
                <c:pt idx="23">
                  <c:v>73.335058428725134</c:v>
                </c:pt>
                <c:pt idx="24">
                  <c:v>77.432168191381351</c:v>
                </c:pt>
                <c:pt idx="25">
                  <c:v>75.806829273642592</c:v>
                </c:pt>
                <c:pt idx="26">
                  <c:v>73.062123592700118</c:v>
                </c:pt>
                <c:pt idx="27">
                  <c:v>73.878690067795503</c:v>
                </c:pt>
                <c:pt idx="28">
                  <c:v>71.458707327253222</c:v>
                </c:pt>
                <c:pt idx="29">
                  <c:v>72.77852512991538</c:v>
                </c:pt>
                <c:pt idx="30">
                  <c:v>71.427852582144524</c:v>
                </c:pt>
                <c:pt idx="31">
                  <c:v>72.72008269806534</c:v>
                </c:pt>
                <c:pt idx="32">
                  <c:v>73.388621534132852</c:v>
                </c:pt>
                <c:pt idx="33">
                  <c:v>80.928021340914341</c:v>
                </c:pt>
                <c:pt idx="34">
                  <c:v>79.264050093452028</c:v>
                </c:pt>
                <c:pt idx="35">
                  <c:v>75.606571546434012</c:v>
                </c:pt>
                <c:pt idx="36">
                  <c:v>76.759315953723686</c:v>
                </c:pt>
                <c:pt idx="37">
                  <c:v>79.78692086138615</c:v>
                </c:pt>
                <c:pt idx="38">
                  <c:v>77.634127511512077</c:v>
                </c:pt>
                <c:pt idx="39">
                  <c:v>78.680149783653391</c:v>
                </c:pt>
                <c:pt idx="40">
                  <c:v>75.962795452367487</c:v>
                </c:pt>
                <c:pt idx="41">
                  <c:v>76.99621699563977</c:v>
                </c:pt>
                <c:pt idx="42">
                  <c:v>75.452683047059992</c:v>
                </c:pt>
                <c:pt idx="43">
                  <c:v>73.428756430774982</c:v>
                </c:pt>
                <c:pt idx="44">
                  <c:v>76.694200313655074</c:v>
                </c:pt>
                <c:pt idx="45">
                  <c:v>74.322821949920552</c:v>
                </c:pt>
                <c:pt idx="46">
                  <c:v>74.573216755626277</c:v>
                </c:pt>
                <c:pt idx="47">
                  <c:v>75.541045723424844</c:v>
                </c:pt>
                <c:pt idx="48">
                  <c:v>74.530444479556877</c:v>
                </c:pt>
              </c:numCache>
            </c:numRef>
          </c:val>
          <c:smooth val="0"/>
          <c:extLst>
            <c:ext xmlns:c16="http://schemas.microsoft.com/office/drawing/2014/chart" uri="{C3380CC4-5D6E-409C-BE32-E72D297353CC}">
              <c16:uniqueId val="{00000000-9751-4A14-9F5F-1D66DB5C0826}"/>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9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[2]NSA_INDICES!$E$126</c:f>
              <c:strCache>
                <c:ptCount val="1"/>
                <c:pt idx="0">
                  <c:v>Produits de LPP</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[2]NSA_INDICES!$BZ$126:$DV$126</c:f>
              <c:numCache>
                <c:formatCode>General</c:formatCode>
                <c:ptCount val="49"/>
                <c:pt idx="0">
                  <c:v>96.858530635374422</c:v>
                </c:pt>
                <c:pt idx="1">
                  <c:v>95.317880814391543</c:v>
                </c:pt>
                <c:pt idx="2">
                  <c:v>96.055127894751976</c:v>
                </c:pt>
                <c:pt idx="3">
                  <c:v>96.652088508828186</c:v>
                </c:pt>
                <c:pt idx="4">
                  <c:v>99.173497071754255</c:v>
                </c:pt>
                <c:pt idx="5">
                  <c:v>96.385289826156622</c:v>
                </c:pt>
                <c:pt idx="6">
                  <c:v>95.163705270334958</c:v>
                </c:pt>
                <c:pt idx="7">
                  <c:v>95.434963262943143</c:v>
                </c:pt>
                <c:pt idx="8">
                  <c:v>92.716126074570099</c:v>
                </c:pt>
                <c:pt idx="9">
                  <c:v>96.898763825263984</c:v>
                </c:pt>
                <c:pt idx="10">
                  <c:v>94.040345843440875</c:v>
                </c:pt>
                <c:pt idx="11">
                  <c:v>94.412630104460547</c:v>
                </c:pt>
                <c:pt idx="12">
                  <c:v>91.328341145541884</c:v>
                </c:pt>
                <c:pt idx="13">
                  <c:v>92.48567575820843</c:v>
                </c:pt>
                <c:pt idx="14">
                  <c:v>94.222744444538904</c:v>
                </c:pt>
                <c:pt idx="15">
                  <c:v>95.288211806152518</c:v>
                </c:pt>
                <c:pt idx="16">
                  <c:v>92.156017700345629</c:v>
                </c:pt>
                <c:pt idx="17">
                  <c:v>92.547248443070956</c:v>
                </c:pt>
                <c:pt idx="18">
                  <c:v>93.422428412108772</c:v>
                </c:pt>
                <c:pt idx="19">
                  <c:v>90.823887168516848</c:v>
                </c:pt>
                <c:pt idx="20">
                  <c:v>98.312196199019226</c:v>
                </c:pt>
                <c:pt idx="21">
                  <c:v>90.908272493910346</c:v>
                </c:pt>
                <c:pt idx="22">
                  <c:v>95.860210503955486</c:v>
                </c:pt>
                <c:pt idx="23">
                  <c:v>92.097045587336623</c:v>
                </c:pt>
                <c:pt idx="24">
                  <c:v>94.884886009430431</c:v>
                </c:pt>
                <c:pt idx="25">
                  <c:v>94.250841551707467</c:v>
                </c:pt>
                <c:pt idx="26">
                  <c:v>89.835670293846348</c:v>
                </c:pt>
                <c:pt idx="27">
                  <c:v>92.93877168616946</c:v>
                </c:pt>
                <c:pt idx="28">
                  <c:v>94.191517396491236</c:v>
                </c:pt>
                <c:pt idx="29">
                  <c:v>94.821173380262366</c:v>
                </c:pt>
                <c:pt idx="30">
                  <c:v>90.7620739581359</c:v>
                </c:pt>
                <c:pt idx="31">
                  <c:v>92.638159064231189</c:v>
                </c:pt>
                <c:pt idx="32">
                  <c:v>94.60513735496302</c:v>
                </c:pt>
                <c:pt idx="33">
                  <c:v>94.529657928495425</c:v>
                </c:pt>
                <c:pt idx="34">
                  <c:v>93.571434856058772</c:v>
                </c:pt>
                <c:pt idx="35">
                  <c:v>94.230674808445542</c:v>
                </c:pt>
                <c:pt idx="36">
                  <c:v>92.396883966390135</c:v>
                </c:pt>
                <c:pt idx="37">
                  <c:v>93.358454415406513</c:v>
                </c:pt>
                <c:pt idx="38">
                  <c:v>93.944705282577402</c:v>
                </c:pt>
                <c:pt idx="39">
                  <c:v>93.128157441917566</c:v>
                </c:pt>
                <c:pt idx="40">
                  <c:v>93.199686930497634</c:v>
                </c:pt>
                <c:pt idx="41">
                  <c:v>91.630084318899435</c:v>
                </c:pt>
                <c:pt idx="42">
                  <c:v>95.22939545658258</c:v>
                </c:pt>
                <c:pt idx="43">
                  <c:v>94.083300050342231</c:v>
                </c:pt>
                <c:pt idx="44">
                  <c:v>96.150105847376679</c:v>
                </c:pt>
                <c:pt idx="45">
                  <c:v>90.696992641433468</c:v>
                </c:pt>
                <c:pt idx="46">
                  <c:v>91.562084168003622</c:v>
                </c:pt>
                <c:pt idx="47">
                  <c:v>92.694973734810887</c:v>
                </c:pt>
                <c:pt idx="48">
                  <c:v>91.047746598849301</c:v>
                </c:pt>
              </c:numCache>
            </c:numRef>
          </c:val>
          <c:smooth val="0"/>
          <c:extLst>
            <c:ext xmlns:c16="http://schemas.microsoft.com/office/drawing/2014/chart" uri="{C3380CC4-5D6E-409C-BE32-E72D297353CC}">
              <c16:uniqueId val="{00000000-49CA-4C65-AE14-5CC293A1943B}"/>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[2]SA_INDICES!$E$126</c:f>
              <c:strCache>
                <c:ptCount val="1"/>
                <c:pt idx="0">
                  <c:v>Produits de LPP</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[2]SA_INDICES!$BZ$126:$DV$126</c:f>
              <c:numCache>
                <c:formatCode>General</c:formatCode>
                <c:ptCount val="49"/>
                <c:pt idx="0">
                  <c:v>126.1734962870561</c:v>
                </c:pt>
                <c:pt idx="1">
                  <c:v>124.41914025970624</c:v>
                </c:pt>
                <c:pt idx="2">
                  <c:v>125.68938997097075</c:v>
                </c:pt>
                <c:pt idx="3">
                  <c:v>127.89589734694951</c:v>
                </c:pt>
                <c:pt idx="4">
                  <c:v>131.87393678876711</c:v>
                </c:pt>
                <c:pt idx="5">
                  <c:v>129.23974716417598</c:v>
                </c:pt>
                <c:pt idx="6">
                  <c:v>125.32551729176322</c:v>
                </c:pt>
                <c:pt idx="7">
                  <c:v>129.78851904320166</c:v>
                </c:pt>
                <c:pt idx="8">
                  <c:v>125.15939755501948</c:v>
                </c:pt>
                <c:pt idx="9">
                  <c:v>134.21536743717277</c:v>
                </c:pt>
                <c:pt idx="10">
                  <c:v>132.23080414823019</c:v>
                </c:pt>
                <c:pt idx="11">
                  <c:v>132.51549832189258</c:v>
                </c:pt>
                <c:pt idx="12">
                  <c:v>127.02093405454617</c:v>
                </c:pt>
                <c:pt idx="13">
                  <c:v>129.0875765701185</c:v>
                </c:pt>
                <c:pt idx="14">
                  <c:v>131.9390160278339</c:v>
                </c:pt>
                <c:pt idx="15">
                  <c:v>135.26932680948377</c:v>
                </c:pt>
                <c:pt idx="16">
                  <c:v>129.76499275435827</c:v>
                </c:pt>
                <c:pt idx="17">
                  <c:v>131.67901123446904</c:v>
                </c:pt>
                <c:pt idx="18">
                  <c:v>134.32720145158268</c:v>
                </c:pt>
                <c:pt idx="19">
                  <c:v>128.54511034970665</c:v>
                </c:pt>
                <c:pt idx="20">
                  <c:v>137.22794862264979</c:v>
                </c:pt>
                <c:pt idx="21">
                  <c:v>132.84143129607801</c:v>
                </c:pt>
                <c:pt idx="22">
                  <c:v>139.47679362369411</c:v>
                </c:pt>
                <c:pt idx="23">
                  <c:v>135.15678113059184</c:v>
                </c:pt>
                <c:pt idx="24">
                  <c:v>141.48717773863535</c:v>
                </c:pt>
                <c:pt idx="25">
                  <c:v>142.34428348795731</c:v>
                </c:pt>
                <c:pt idx="26">
                  <c:v>136.53580409184531</c:v>
                </c:pt>
                <c:pt idx="27">
                  <c:v>141.87790545794198</c:v>
                </c:pt>
                <c:pt idx="28">
                  <c:v>143.22956321722285</c:v>
                </c:pt>
                <c:pt idx="29">
                  <c:v>143.39578453473499</c:v>
                </c:pt>
                <c:pt idx="30">
                  <c:v>136.26392668602432</c:v>
                </c:pt>
                <c:pt idx="31">
                  <c:v>143.36280740584348</c:v>
                </c:pt>
                <c:pt idx="32">
                  <c:v>147.17104242455707</c:v>
                </c:pt>
                <c:pt idx="33">
                  <c:v>147.11445683965241</c:v>
                </c:pt>
                <c:pt idx="34">
                  <c:v>147.94678205989297</c:v>
                </c:pt>
                <c:pt idx="35">
                  <c:v>147.81505758332943</c:v>
                </c:pt>
                <c:pt idx="36">
                  <c:v>143.76314996729914</c:v>
                </c:pt>
                <c:pt idx="37">
                  <c:v>150.33777621671578</c:v>
                </c:pt>
                <c:pt idx="38">
                  <c:v>153.66171087208519</c:v>
                </c:pt>
                <c:pt idx="39">
                  <c:v>150.28600466765388</c:v>
                </c:pt>
                <c:pt idx="40">
                  <c:v>152.08240611063982</c:v>
                </c:pt>
                <c:pt idx="41">
                  <c:v>152.831129457081</c:v>
                </c:pt>
                <c:pt idx="42">
                  <c:v>154.86261753102949</c:v>
                </c:pt>
                <c:pt idx="43">
                  <c:v>153.91447762032723</c:v>
                </c:pt>
                <c:pt idx="44">
                  <c:v>157.3627039939565</c:v>
                </c:pt>
                <c:pt idx="45">
                  <c:v>152.46680767863742</c:v>
                </c:pt>
                <c:pt idx="46">
                  <c:v>155.27783206232689</c:v>
                </c:pt>
                <c:pt idx="47">
                  <c:v>157.47533953438275</c:v>
                </c:pt>
                <c:pt idx="48">
                  <c:v>160.02152039482826</c:v>
                </c:pt>
              </c:numCache>
            </c:numRef>
          </c:val>
          <c:smooth val="0"/>
          <c:extLst>
            <c:ext xmlns:c16="http://schemas.microsoft.com/office/drawing/2014/chart" uri="{C3380CC4-5D6E-409C-BE32-E72D297353CC}">
              <c16:uniqueId val="{00000000-4B64-48F3-8829-7B3EBDE3EBC2}"/>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ax val="16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[2]RA_INDICES!$E$126</c:f>
              <c:strCache>
                <c:ptCount val="1"/>
                <c:pt idx="0">
                  <c:v>Produits de LPP</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[2]RA_INDICES!$BZ$126:$DV$126</c:f>
              <c:numCache>
                <c:formatCode>General</c:formatCode>
                <c:ptCount val="49"/>
                <c:pt idx="0">
                  <c:v>107.66279091680782</c:v>
                </c:pt>
                <c:pt idx="1">
                  <c:v>106.04337799902378</c:v>
                </c:pt>
                <c:pt idx="2">
                  <c:v>106.97706737522043</c:v>
                </c:pt>
                <c:pt idx="3">
                  <c:v>108.16723905962023</c:v>
                </c:pt>
                <c:pt idx="4">
                  <c:v>111.22550034604983</c:v>
                </c:pt>
                <c:pt idx="5">
                  <c:v>108.4940575014429</c:v>
                </c:pt>
                <c:pt idx="6">
                  <c:v>106.28007741660367</c:v>
                </c:pt>
                <c:pt idx="7">
                  <c:v>108.09623541494928</c:v>
                </c:pt>
                <c:pt idx="8">
                  <c:v>104.67334798029906</c:v>
                </c:pt>
                <c:pt idx="9">
                  <c:v>110.65209047188797</c:v>
                </c:pt>
                <c:pt idx="10">
                  <c:v>108.1157384840085</c:v>
                </c:pt>
                <c:pt idx="11">
                  <c:v>108.45574073204118</c:v>
                </c:pt>
                <c:pt idx="12">
                  <c:v>104.4831259230572</c:v>
                </c:pt>
                <c:pt idx="13">
                  <c:v>105.9755930880075</c:v>
                </c:pt>
                <c:pt idx="14">
                  <c:v>108.1233718535215</c:v>
                </c:pt>
                <c:pt idx="15">
                  <c:v>110.02356500323643</c:v>
                </c:pt>
                <c:pt idx="16">
                  <c:v>106.01710013276453</c:v>
                </c:pt>
                <c:pt idx="17">
                  <c:v>106.96956622754776</c:v>
                </c:pt>
                <c:pt idx="18">
                  <c:v>108.49820301551796</c:v>
                </c:pt>
                <c:pt idx="19">
                  <c:v>104.72633952770065</c:v>
                </c:pt>
                <c:pt idx="20">
                  <c:v>112.65490166995697</c:v>
                </c:pt>
                <c:pt idx="21">
                  <c:v>106.36306672783466</c:v>
                </c:pt>
                <c:pt idx="22">
                  <c:v>111.93544396019517</c:v>
                </c:pt>
                <c:pt idx="23">
                  <c:v>107.96704850621539</c:v>
                </c:pt>
                <c:pt idx="24">
                  <c:v>112.06052576750523</c:v>
                </c:pt>
                <c:pt idx="25">
                  <c:v>111.97605640214476</c:v>
                </c:pt>
                <c:pt idx="26">
                  <c:v>107.04737051299364</c:v>
                </c:pt>
                <c:pt idx="27">
                  <c:v>110.97567288880776</c:v>
                </c:pt>
                <c:pt idx="28">
                  <c:v>112.26487340977545</c:v>
                </c:pt>
                <c:pt idx="29">
                  <c:v>112.7237269161637</c:v>
                </c:pt>
                <c:pt idx="30">
                  <c:v>107.53213830004498</c:v>
                </c:pt>
                <c:pt idx="31">
                  <c:v>111.33312565156264</c:v>
                </c:pt>
                <c:pt idx="32">
                  <c:v>113.97871353612541</c:v>
                </c:pt>
                <c:pt idx="33">
                  <c:v>113.91019758300406</c:v>
                </c:pt>
                <c:pt idx="34">
                  <c:v>113.61189511325283</c:v>
                </c:pt>
                <c:pt idx="35">
                  <c:v>113.97961892793458</c:v>
                </c:pt>
                <c:pt idx="36">
                  <c:v>111.32832376929937</c:v>
                </c:pt>
                <c:pt idx="37">
                  <c:v>114.35862991332941</c:v>
                </c:pt>
                <c:pt idx="38">
                  <c:v>115.95387559111714</c:v>
                </c:pt>
                <c:pt idx="39">
                  <c:v>114.19412988380699</c:v>
                </c:pt>
                <c:pt idx="40">
                  <c:v>114.90137444601109</c:v>
                </c:pt>
                <c:pt idx="41">
                  <c:v>114.18620903094512</c:v>
                </c:pt>
                <c:pt idx="42">
                  <c:v>117.20768669418065</c:v>
                </c:pt>
                <c:pt idx="43">
                  <c:v>116.13454933685449</c:v>
                </c:pt>
                <c:pt idx="44">
                  <c:v>118.71048851118842</c:v>
                </c:pt>
                <c:pt idx="45">
                  <c:v>113.46274195622638</c:v>
                </c:pt>
                <c:pt idx="46">
                  <c:v>115.04502228418627</c:v>
                </c:pt>
                <c:pt idx="47">
                  <c:v>116.57028512153562</c:v>
                </c:pt>
                <c:pt idx="48">
                  <c:v>116.4685713591102</c:v>
                </c:pt>
              </c:numCache>
            </c:numRef>
          </c:val>
          <c:smooth val="0"/>
          <c:extLst>
            <c:ext xmlns:c16="http://schemas.microsoft.com/office/drawing/2014/chart" uri="{C3380CC4-5D6E-409C-BE32-E72D297353CC}">
              <c16:uniqueId val="{00000000-DF78-46F5-8262-4A1435970BD1}"/>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[2]NSA_INDICES!$E$28</c:f>
              <c:strCache>
                <c:ptCount val="1"/>
                <c:pt idx="0">
                  <c:v>TOTAL généralistes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[2]NSA_INDICES!$BZ$28:$DV$28</c:f>
              <c:numCache>
                <c:formatCode>General</c:formatCode>
                <c:ptCount val="49"/>
                <c:pt idx="0">
                  <c:v>63.590317331640598</c:v>
                </c:pt>
                <c:pt idx="1">
                  <c:v>61.65990350211333</c:v>
                </c:pt>
                <c:pt idx="2">
                  <c:v>63.610897635335981</c:v>
                </c:pt>
                <c:pt idx="3">
                  <c:v>65.123436613357413</c:v>
                </c:pt>
                <c:pt idx="4">
                  <c:v>67.122865908672253</c:v>
                </c:pt>
                <c:pt idx="5">
                  <c:v>63.378667443155955</c:v>
                </c:pt>
                <c:pt idx="6">
                  <c:v>63.845854692847524</c:v>
                </c:pt>
                <c:pt idx="7">
                  <c:v>62.351376292144991</c:v>
                </c:pt>
                <c:pt idx="8">
                  <c:v>61.003102691401509</c:v>
                </c:pt>
                <c:pt idx="9">
                  <c:v>62.655146211727519</c:v>
                </c:pt>
                <c:pt idx="10">
                  <c:v>60.042103678440007</c:v>
                </c:pt>
                <c:pt idx="11">
                  <c:v>61.127542302028701</c:v>
                </c:pt>
                <c:pt idx="12">
                  <c:v>60.614722639596089</c:v>
                </c:pt>
                <c:pt idx="13">
                  <c:v>61.490177948310944</c:v>
                </c:pt>
                <c:pt idx="14">
                  <c:v>61.651858473583673</c:v>
                </c:pt>
                <c:pt idx="15">
                  <c:v>59.815841080439057</c:v>
                </c:pt>
                <c:pt idx="16">
                  <c:v>60.768086949154075</c:v>
                </c:pt>
                <c:pt idx="17">
                  <c:v>59.013179687490421</c:v>
                </c:pt>
                <c:pt idx="18">
                  <c:v>59.582841051153693</c:v>
                </c:pt>
                <c:pt idx="19">
                  <c:v>60.16107728828549</c:v>
                </c:pt>
                <c:pt idx="20">
                  <c:v>65.066941330764365</c:v>
                </c:pt>
                <c:pt idx="21">
                  <c:v>60.892982118500271</c:v>
                </c:pt>
                <c:pt idx="22">
                  <c:v>61.406803674480784</c:v>
                </c:pt>
                <c:pt idx="23">
                  <c:v>58.72447753987683</c:v>
                </c:pt>
                <c:pt idx="24">
                  <c:v>61.491366596457993</c:v>
                </c:pt>
                <c:pt idx="25">
                  <c:v>59.818617611365873</c:v>
                </c:pt>
                <c:pt idx="26">
                  <c:v>57.136754421077185</c:v>
                </c:pt>
                <c:pt idx="27">
                  <c:v>57.985879938009155</c:v>
                </c:pt>
                <c:pt idx="28">
                  <c:v>55.896677525264003</c:v>
                </c:pt>
                <c:pt idx="29">
                  <c:v>57.024105912579394</c:v>
                </c:pt>
                <c:pt idx="30">
                  <c:v>56.045551303627995</c:v>
                </c:pt>
                <c:pt idx="31">
                  <c:v>56.124854883363639</c:v>
                </c:pt>
                <c:pt idx="32">
                  <c:v>56.713429450014672</c:v>
                </c:pt>
                <c:pt idx="33">
                  <c:v>61.357390508261744</c:v>
                </c:pt>
                <c:pt idx="34">
                  <c:v>60.120203280906622</c:v>
                </c:pt>
                <c:pt idx="35">
                  <c:v>58.297310682649815</c:v>
                </c:pt>
                <c:pt idx="36">
                  <c:v>58.946611983281073</c:v>
                </c:pt>
                <c:pt idx="37">
                  <c:v>59.960597594502943</c:v>
                </c:pt>
                <c:pt idx="38">
                  <c:v>58.627426477670106</c:v>
                </c:pt>
                <c:pt idx="39">
                  <c:v>59.404644046569665</c:v>
                </c:pt>
                <c:pt idx="40">
                  <c:v>56.748787769859618</c:v>
                </c:pt>
                <c:pt idx="41">
                  <c:v>58.00285373138825</c:v>
                </c:pt>
                <c:pt idx="42">
                  <c:v>56.877000478319104</c:v>
                </c:pt>
                <c:pt idx="43">
                  <c:v>54.911350114945257</c:v>
                </c:pt>
                <c:pt idx="44">
                  <c:v>57.536239660481691</c:v>
                </c:pt>
                <c:pt idx="45">
                  <c:v>55.814343276362486</c:v>
                </c:pt>
                <c:pt idx="46">
                  <c:v>55.748878622785703</c:v>
                </c:pt>
                <c:pt idx="47">
                  <c:v>56.077671556864907</c:v>
                </c:pt>
                <c:pt idx="48">
                  <c:v>55.197274209712532</c:v>
                </c:pt>
              </c:numCache>
            </c:numRef>
          </c:val>
          <c:smooth val="0"/>
          <c:extLst>
            <c:ext xmlns:c16="http://schemas.microsoft.com/office/drawing/2014/chart" uri="{C3380CC4-5D6E-409C-BE32-E72D297353CC}">
              <c16:uniqueId val="{00000000-62B3-4C5E-BF64-ABE89730D892}"/>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7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[2]SA_INDICES!$E$28</c:f>
              <c:strCache>
                <c:ptCount val="1"/>
                <c:pt idx="0">
                  <c:v>TOTAL généralistes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[2]SA_INDICES!$BZ$28:$DV$28</c:f>
              <c:numCache>
                <c:formatCode>General</c:formatCode>
                <c:ptCount val="49"/>
                <c:pt idx="0">
                  <c:v>94.899044403942568</c:v>
                </c:pt>
                <c:pt idx="1">
                  <c:v>92.641660985668338</c:v>
                </c:pt>
                <c:pt idx="2">
                  <c:v>94.80674335656839</c:v>
                </c:pt>
                <c:pt idx="3">
                  <c:v>96.829154023431457</c:v>
                </c:pt>
                <c:pt idx="4">
                  <c:v>97.386292412050565</c:v>
                </c:pt>
                <c:pt idx="5">
                  <c:v>94.505704694179499</c:v>
                </c:pt>
                <c:pt idx="6">
                  <c:v>96.572388850457685</c:v>
                </c:pt>
                <c:pt idx="7">
                  <c:v>94.458551718656679</c:v>
                </c:pt>
                <c:pt idx="8">
                  <c:v>92.922707107963603</c:v>
                </c:pt>
                <c:pt idx="9">
                  <c:v>93.769075609751113</c:v>
                </c:pt>
                <c:pt idx="10">
                  <c:v>90.941106720165308</c:v>
                </c:pt>
                <c:pt idx="11">
                  <c:v>91.834023932371039</c:v>
                </c:pt>
                <c:pt idx="12">
                  <c:v>90.666470377290537</c:v>
                </c:pt>
                <c:pt idx="13">
                  <c:v>93.977483766027532</c:v>
                </c:pt>
                <c:pt idx="14">
                  <c:v>94.715146979508205</c:v>
                </c:pt>
                <c:pt idx="15">
                  <c:v>91.554866643805525</c:v>
                </c:pt>
                <c:pt idx="16">
                  <c:v>93.556277793766526</c:v>
                </c:pt>
                <c:pt idx="17">
                  <c:v>91.671924484580344</c:v>
                </c:pt>
                <c:pt idx="18">
                  <c:v>93.073493409938806</c:v>
                </c:pt>
                <c:pt idx="19">
                  <c:v>96.044064909401811</c:v>
                </c:pt>
                <c:pt idx="20">
                  <c:v>102.78743733618194</c:v>
                </c:pt>
                <c:pt idx="21">
                  <c:v>96.589534323790986</c:v>
                </c:pt>
                <c:pt idx="22">
                  <c:v>96.252958098297981</c:v>
                </c:pt>
                <c:pt idx="23">
                  <c:v>92.474876159036484</c:v>
                </c:pt>
                <c:pt idx="24">
                  <c:v>98.314571110403065</c:v>
                </c:pt>
                <c:pt idx="25">
                  <c:v>96.75133924060637</c:v>
                </c:pt>
                <c:pt idx="26">
                  <c:v>93.924310082864267</c:v>
                </c:pt>
                <c:pt idx="27">
                  <c:v>94.698224309498983</c:v>
                </c:pt>
                <c:pt idx="28">
                  <c:v>91.844920318352493</c:v>
                </c:pt>
                <c:pt idx="29">
                  <c:v>93.416767685820616</c:v>
                </c:pt>
                <c:pt idx="30">
                  <c:v>91.57862173932817</c:v>
                </c:pt>
                <c:pt idx="31">
                  <c:v>94.459782028488092</c:v>
                </c:pt>
                <c:pt idx="32">
                  <c:v>95.233073820869436</c:v>
                </c:pt>
                <c:pt idx="33">
                  <c:v>106.56548982035604</c:v>
                </c:pt>
                <c:pt idx="34">
                  <c:v>104.34243276944726</c:v>
                </c:pt>
                <c:pt idx="35">
                  <c:v>98.281652058264044</c:v>
                </c:pt>
                <c:pt idx="36">
                  <c:v>100.09390544554083</c:v>
                </c:pt>
                <c:pt idx="37">
                  <c:v>105.75934567305202</c:v>
                </c:pt>
                <c:pt idx="38">
                  <c:v>102.53284962323306</c:v>
                </c:pt>
                <c:pt idx="39">
                  <c:v>103.93100526120276</c:v>
                </c:pt>
                <c:pt idx="40">
                  <c:v>101.13308866040094</c:v>
                </c:pt>
                <c:pt idx="41">
                  <c:v>101.87746666866498</c:v>
                </c:pt>
                <c:pt idx="42">
                  <c:v>99.786772244922602</c:v>
                </c:pt>
                <c:pt idx="43">
                  <c:v>97.686503909768902</c:v>
                </c:pt>
                <c:pt idx="44">
                  <c:v>101.79107207910876</c:v>
                </c:pt>
                <c:pt idx="45">
                  <c:v>98.568874243956301</c:v>
                </c:pt>
                <c:pt idx="46">
                  <c:v>99.2330440066644</c:v>
                </c:pt>
                <c:pt idx="47">
                  <c:v>101.03800828766769</c:v>
                </c:pt>
                <c:pt idx="48">
                  <c:v>99.856840324387861</c:v>
                </c:pt>
              </c:numCache>
            </c:numRef>
          </c:val>
          <c:smooth val="0"/>
          <c:extLst>
            <c:ext xmlns:c16="http://schemas.microsoft.com/office/drawing/2014/chart" uri="{C3380CC4-5D6E-409C-BE32-E72D297353CC}">
              <c16:uniqueId val="{00000000-8658-4095-9E01-130933664BFF}"/>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[2]RA_INDICES!$E$69</c:f>
              <c:strCache>
                <c:ptCount val="1"/>
                <c:pt idx="0">
                  <c:v>TOTAL Infirmiers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[2]RA_INDICES!$BZ$3:$DV$3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[2]RA_INDICES!$BZ$69:$DV$69</c:f>
              <c:numCache>
                <c:formatCode>General</c:formatCode>
                <c:ptCount val="49"/>
                <c:pt idx="0">
                  <c:v>102.55736164171998</c:v>
                </c:pt>
                <c:pt idx="1">
                  <c:v>101.33684129412883</c:v>
                </c:pt>
                <c:pt idx="2">
                  <c:v>103.63526412038671</c:v>
                </c:pt>
                <c:pt idx="3">
                  <c:v>104.83831349419441</c:v>
                </c:pt>
                <c:pt idx="4">
                  <c:v>108.91965566190134</c:v>
                </c:pt>
                <c:pt idx="5">
                  <c:v>104.2361775365179</c:v>
                </c:pt>
                <c:pt idx="6">
                  <c:v>105.62288744430062</c:v>
                </c:pt>
                <c:pt idx="7">
                  <c:v>100.95011420054418</c:v>
                </c:pt>
                <c:pt idx="8">
                  <c:v>99.583718815870498</c:v>
                </c:pt>
                <c:pt idx="9">
                  <c:v>104.90137127189725</c:v>
                </c:pt>
                <c:pt idx="10">
                  <c:v>100.68615624886696</c:v>
                </c:pt>
                <c:pt idx="11">
                  <c:v>100.94814696451697</c:v>
                </c:pt>
                <c:pt idx="12">
                  <c:v>95.823770258401069</c:v>
                </c:pt>
                <c:pt idx="13">
                  <c:v>105.41055238821232</c:v>
                </c:pt>
                <c:pt idx="14">
                  <c:v>102.75108737363547</c:v>
                </c:pt>
                <c:pt idx="15">
                  <c:v>101.07377125769037</c:v>
                </c:pt>
                <c:pt idx="16">
                  <c:v>95.082819766664983</c:v>
                </c:pt>
                <c:pt idx="17">
                  <c:v>99.847538832003977</c:v>
                </c:pt>
                <c:pt idx="18">
                  <c:v>104.57223028307109</c:v>
                </c:pt>
                <c:pt idx="19">
                  <c:v>99.155470326956731</c:v>
                </c:pt>
                <c:pt idx="20">
                  <c:v>109.30147134301147</c:v>
                </c:pt>
                <c:pt idx="21">
                  <c:v>99.042824012948643</c:v>
                </c:pt>
                <c:pt idx="22">
                  <c:v>101.12005459002754</c:v>
                </c:pt>
                <c:pt idx="23">
                  <c:v>98.456004835383098</c:v>
                </c:pt>
                <c:pt idx="24">
                  <c:v>110.44282860735738</c:v>
                </c:pt>
                <c:pt idx="25">
                  <c:v>101.63484592935012</c:v>
                </c:pt>
                <c:pt idx="26">
                  <c:v>93.485380759744245</c:v>
                </c:pt>
                <c:pt idx="27">
                  <c:v>99.986953535958264</c:v>
                </c:pt>
                <c:pt idx="28">
                  <c:v>101.39677129665398</c:v>
                </c:pt>
                <c:pt idx="29">
                  <c:v>103.15944164571206</c:v>
                </c:pt>
                <c:pt idx="30">
                  <c:v>97.099866696677978</c:v>
                </c:pt>
                <c:pt idx="31">
                  <c:v>101.52691445183568</c:v>
                </c:pt>
                <c:pt idx="32">
                  <c:v>105.9753614344063</c:v>
                </c:pt>
                <c:pt idx="33">
                  <c:v>102.74597930969908</c:v>
                </c:pt>
                <c:pt idx="34">
                  <c:v>101.04942411114806</c:v>
                </c:pt>
                <c:pt idx="35">
                  <c:v>100.42834980823076</c:v>
                </c:pt>
                <c:pt idx="36">
                  <c:v>100.3432778339951</c:v>
                </c:pt>
                <c:pt idx="37">
                  <c:v>99.217602306171656</c:v>
                </c:pt>
                <c:pt idx="38">
                  <c:v>106.22916458307476</c:v>
                </c:pt>
                <c:pt idx="39">
                  <c:v>99.171589420306375</c:v>
                </c:pt>
                <c:pt idx="40">
                  <c:v>98.281754371863144</c:v>
                </c:pt>
                <c:pt idx="41">
                  <c:v>101.18350610601601</c:v>
                </c:pt>
                <c:pt idx="42">
                  <c:v>100.85456959371555</c:v>
                </c:pt>
                <c:pt idx="43">
                  <c:v>97.089525351260519</c:v>
                </c:pt>
                <c:pt idx="44">
                  <c:v>104.11633041379034</c:v>
                </c:pt>
                <c:pt idx="45">
                  <c:v>97.662707531828943</c:v>
                </c:pt>
                <c:pt idx="46">
                  <c:v>99.602486920484196</c:v>
                </c:pt>
                <c:pt idx="47">
                  <c:v>101.75636149046721</c:v>
                </c:pt>
                <c:pt idx="48">
                  <c:v>98.879979561878386</c:v>
                </c:pt>
              </c:numCache>
            </c:numRef>
          </c:val>
          <c:smooth val="0"/>
          <c:extLst>
            <c:ext xmlns:c16="http://schemas.microsoft.com/office/drawing/2014/chart" uri="{C3380CC4-5D6E-409C-BE32-E72D297353CC}">
              <c16:uniqueId val="{00000000-7E77-4916-98CE-9E83F57D2139}"/>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[2]NSA_INDICES!$E$69</c:f>
              <c:strCache>
                <c:ptCount val="1"/>
                <c:pt idx="0">
                  <c:v>TOTAL Infirmiers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[2]NSA_INDICES!$BZ$3:$DV$3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[2]NSA_INDICES!$BZ$69:$DV$69</c:f>
              <c:numCache>
                <c:formatCode>General</c:formatCode>
                <c:ptCount val="49"/>
                <c:pt idx="0">
                  <c:v>94.84851220140402</c:v>
                </c:pt>
                <c:pt idx="1">
                  <c:v>93.893125664307817</c:v>
                </c:pt>
                <c:pt idx="2">
                  <c:v>95.896700334455176</c:v>
                </c:pt>
                <c:pt idx="3">
                  <c:v>96.819212813927933</c:v>
                </c:pt>
                <c:pt idx="4">
                  <c:v>100.86995995624801</c:v>
                </c:pt>
                <c:pt idx="5">
                  <c:v>96.092780510870938</c:v>
                </c:pt>
                <c:pt idx="6">
                  <c:v>97.667615236937849</c:v>
                </c:pt>
                <c:pt idx="7">
                  <c:v>93.57754291318426</c:v>
                </c:pt>
                <c:pt idx="8">
                  <c:v>92.272553473744196</c:v>
                </c:pt>
                <c:pt idx="9">
                  <c:v>96.802386395794699</c:v>
                </c:pt>
                <c:pt idx="10">
                  <c:v>92.500805059486581</c:v>
                </c:pt>
                <c:pt idx="11">
                  <c:v>92.557501090777635</c:v>
                </c:pt>
                <c:pt idx="12">
                  <c:v>87.977409930854719</c:v>
                </c:pt>
                <c:pt idx="13">
                  <c:v>96.125813397437412</c:v>
                </c:pt>
                <c:pt idx="14">
                  <c:v>93.939536426182443</c:v>
                </c:pt>
                <c:pt idx="15">
                  <c:v>91.868502758629177</c:v>
                </c:pt>
                <c:pt idx="16">
                  <c:v>86.624757019447316</c:v>
                </c:pt>
                <c:pt idx="17">
                  <c:v>90.557628535361928</c:v>
                </c:pt>
                <c:pt idx="18">
                  <c:v>94.794542031362198</c:v>
                </c:pt>
                <c:pt idx="19">
                  <c:v>89.621959743935903</c:v>
                </c:pt>
                <c:pt idx="20">
                  <c:v>99.182571724263653</c:v>
                </c:pt>
                <c:pt idx="21">
                  <c:v>88.987950709911175</c:v>
                </c:pt>
                <c:pt idx="22">
                  <c:v>91.013831051920903</c:v>
                </c:pt>
                <c:pt idx="23">
                  <c:v>88.348596940994128</c:v>
                </c:pt>
                <c:pt idx="24">
                  <c:v>98.885548337660069</c:v>
                </c:pt>
                <c:pt idx="25">
                  <c:v>91.253178995406685</c:v>
                </c:pt>
                <c:pt idx="26">
                  <c:v>82.86725712182799</c:v>
                </c:pt>
                <c:pt idx="27">
                  <c:v>88.759244488030589</c:v>
                </c:pt>
                <c:pt idx="28">
                  <c:v>90.099393766544267</c:v>
                </c:pt>
                <c:pt idx="29">
                  <c:v>91.557937307705274</c:v>
                </c:pt>
                <c:pt idx="30">
                  <c:v>86.114625827678537</c:v>
                </c:pt>
                <c:pt idx="31">
                  <c:v>89.797423990017705</c:v>
                </c:pt>
                <c:pt idx="32">
                  <c:v>93.886039604767177</c:v>
                </c:pt>
                <c:pt idx="33">
                  <c:v>90.056173527524734</c:v>
                </c:pt>
                <c:pt idx="34">
                  <c:v>89.114777904373369</c:v>
                </c:pt>
                <c:pt idx="35">
                  <c:v>88.401185436969385</c:v>
                </c:pt>
                <c:pt idx="36">
                  <c:v>87.915266353966288</c:v>
                </c:pt>
                <c:pt idx="37">
                  <c:v>86.875111725482498</c:v>
                </c:pt>
                <c:pt idx="38">
                  <c:v>92.280201347252572</c:v>
                </c:pt>
                <c:pt idx="39">
                  <c:v>86.615046518406686</c:v>
                </c:pt>
                <c:pt idx="40">
                  <c:v>85.317488891511786</c:v>
                </c:pt>
                <c:pt idx="41">
                  <c:v>87.847833715199812</c:v>
                </c:pt>
                <c:pt idx="42">
                  <c:v>86.806819003275791</c:v>
                </c:pt>
                <c:pt idx="43">
                  <c:v>83.789466641489682</c:v>
                </c:pt>
                <c:pt idx="44">
                  <c:v>90.029536866592977</c:v>
                </c:pt>
                <c:pt idx="45">
                  <c:v>84.034916398702549</c:v>
                </c:pt>
                <c:pt idx="46">
                  <c:v>85.599640514147254</c:v>
                </c:pt>
                <c:pt idx="47">
                  <c:v>87.87387307522026</c:v>
                </c:pt>
                <c:pt idx="48">
                  <c:v>84.378049643242647</c:v>
                </c:pt>
              </c:numCache>
            </c:numRef>
          </c:val>
          <c:smooth val="0"/>
          <c:extLst>
            <c:ext xmlns:c16="http://schemas.microsoft.com/office/drawing/2014/chart" uri="{C3380CC4-5D6E-409C-BE32-E72D297353CC}">
              <c16:uniqueId val="{00000000-9AA7-4F84-9719-896D24C7D0A8}"/>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05"/>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[2]SA_INDICES!$E$69</c:f>
              <c:strCache>
                <c:ptCount val="1"/>
                <c:pt idx="0">
                  <c:v>TOTAL Infirmiers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cat>
            <c:numRef>
              <c:f>[2]SA_INDICES!$BZ$3:$DV$3</c:f>
              <c:numCache>
                <c:formatCode>General</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Cache>
            </c:numRef>
          </c:cat>
          <c:val>
            <c:numRef>
              <c:f>[2]SA_INDICES!$BZ$69:$DV$69</c:f>
              <c:numCache>
                <c:formatCode>General</c:formatCode>
                <c:ptCount val="49"/>
                <c:pt idx="0">
                  <c:v>122.98688235720007</c:v>
                </c:pt>
                <c:pt idx="1">
                  <c:v>121.06372062118689</c:v>
                </c:pt>
                <c:pt idx="2">
                  <c:v>124.14353197498278</c:v>
                </c:pt>
                <c:pt idx="3">
                  <c:v>126.09004304675788</c:v>
                </c:pt>
                <c:pt idx="4">
                  <c:v>130.25246627717985</c:v>
                </c:pt>
                <c:pt idx="5">
                  <c:v>125.817309652002</c:v>
                </c:pt>
                <c:pt idx="6">
                  <c:v>126.70546268667557</c:v>
                </c:pt>
                <c:pt idx="7">
                  <c:v>120.48845114791882</c:v>
                </c:pt>
                <c:pt idx="8">
                  <c:v>118.95932148753818</c:v>
                </c:pt>
                <c:pt idx="9">
                  <c:v>126.36480502835109</c:v>
                </c:pt>
                <c:pt idx="10">
                  <c:v>122.37847271990607</c:v>
                </c:pt>
                <c:pt idx="11">
                  <c:v>123.18452283629557</c:v>
                </c:pt>
                <c:pt idx="12">
                  <c:v>116.61771390638593</c:v>
                </c:pt>
                <c:pt idx="13">
                  <c:v>130.01639908666439</c:v>
                </c:pt>
                <c:pt idx="14">
                  <c:v>126.10292009656415</c:v>
                </c:pt>
                <c:pt idx="15">
                  <c:v>125.46901012558294</c:v>
                </c:pt>
                <c:pt idx="16">
                  <c:v>117.49785970809002</c:v>
                </c:pt>
                <c:pt idx="17">
                  <c:v>124.46709020858684</c:v>
                </c:pt>
                <c:pt idx="18">
                  <c:v>130.48446092583313</c:v>
                </c:pt>
                <c:pt idx="19">
                  <c:v>124.42059626500988</c:v>
                </c:pt>
                <c:pt idx="20">
                  <c:v>136.11795945574335</c:v>
                </c:pt>
                <c:pt idx="21">
                  <c:v>125.68963350460123</c:v>
                </c:pt>
                <c:pt idx="22">
                  <c:v>127.90294933009656</c:v>
                </c:pt>
                <c:pt idx="23">
                  <c:v>125.2420382839445</c:v>
                </c:pt>
                <c:pt idx="24">
                  <c:v>141.07122503829277</c:v>
                </c:pt>
                <c:pt idx="25">
                  <c:v>129.14770388958036</c:v>
                </c:pt>
                <c:pt idx="26">
                  <c:v>121.62488179680808</c:v>
                </c:pt>
                <c:pt idx="27">
                  <c:v>129.74194049710215</c:v>
                </c:pt>
                <c:pt idx="28">
                  <c:v>131.33638940294773</c:v>
                </c:pt>
                <c:pt idx="29">
                  <c:v>133.90503799430647</c:v>
                </c:pt>
                <c:pt idx="30">
                  <c:v>126.2122793381895</c:v>
                </c:pt>
                <c:pt idx="31">
                  <c:v>132.61169178819463</c:v>
                </c:pt>
                <c:pt idx="32">
                  <c:v>138.01374182656448</c:v>
                </c:pt>
                <c:pt idx="33">
                  <c:v>136.37572550068518</c:v>
                </c:pt>
                <c:pt idx="34">
                  <c:v>132.677892639551</c:v>
                </c:pt>
                <c:pt idx="35">
                  <c:v>132.30200431056835</c:v>
                </c:pt>
                <c:pt idx="36">
                  <c:v>133.2792327970833</c:v>
                </c:pt>
                <c:pt idx="37">
                  <c:v>131.9269150189223</c:v>
                </c:pt>
                <c:pt idx="38">
                  <c:v>143.19585274996945</c:v>
                </c:pt>
                <c:pt idx="39">
                  <c:v>132.44817048668415</c:v>
                </c:pt>
                <c:pt idx="40">
                  <c:v>132.63885684771162</c:v>
                </c:pt>
                <c:pt idx="41">
                  <c:v>136.52488843191981</c:v>
                </c:pt>
                <c:pt idx="42">
                  <c:v>138.08305795831967</c:v>
                </c:pt>
                <c:pt idx="43">
                  <c:v>132.33652648055346</c:v>
                </c:pt>
                <c:pt idx="44">
                  <c:v>141.44828803149755</c:v>
                </c:pt>
                <c:pt idx="45">
                  <c:v>133.77824505995991</c:v>
                </c:pt>
                <c:pt idx="46">
                  <c:v>136.71197296620238</c:v>
                </c:pt>
                <c:pt idx="47">
                  <c:v>138.54688215863021</c:v>
                </c:pt>
                <c:pt idx="48">
                  <c:v>137.31210616922689</c:v>
                </c:pt>
              </c:numCache>
            </c:numRef>
          </c:val>
          <c:smooth val="0"/>
          <c:extLst>
            <c:ext xmlns:c16="http://schemas.microsoft.com/office/drawing/2014/chart" uri="{C3380CC4-5D6E-409C-BE32-E72D297353CC}">
              <c16:uniqueId val="{00000000-34EB-4A23-AA12-DA835E309C72}"/>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ax val="145"/>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C75269B1-A4D7-422D-90C6-C9D992D3E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0DA66B81-F6DF-4EA6-8929-D0FB04BED8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F137A910-D2A1-408D-A2A2-1FF22AB3E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B20EACD8-3FD6-4F52-B2EB-DB33D472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5DD8D6EF-916A-4150-8344-EE565C2EB8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88BC64CA-0015-4B21-97FB-C4E43C87DE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E4D7B559-4233-4DD6-8BCD-3FEFDD813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090B890E-2512-4CED-B8A9-D3A6EA0858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B3A8771C-55F8-4C7E-8EE4-333B05D64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ABFE0F89-D543-4B6E-8877-23CDCD31E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571EF0E5-B429-4F40-83A3-770965F4E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F2FC37C6-293E-4E48-ACEC-07546A56C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3EFD9A1D-500C-402F-86FC-0B98E9B951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E4DF85E7-F0DA-429B-B8B1-48D1621F9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A748D963-114F-4419-BAC8-4024C9DCE9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6B754FFE-85AB-4736-8B97-20E453141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CCBE10C9-2DD2-4F2F-B28A-AFD5DFE6D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FE5AE7F9-D80D-4A4B-92A0-0F89E875B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B7CB80A8-17DB-439F-AE3B-CE0D5B6C3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B6E30C6E-CE12-4138-A2C7-DA2593BA7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726DAA83-4942-455C-9B75-789C25EB1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51FD608B-1614-4601-B709-354808D57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20707</xdr:colOff>
      <xdr:row>34</xdr:row>
      <xdr:rowOff>28575</xdr:rowOff>
    </xdr:from>
    <xdr:to>
      <xdr:col>11</xdr:col>
      <xdr:colOff>916057</xdr:colOff>
      <xdr:row>48</xdr:row>
      <xdr:rowOff>0</xdr:rowOff>
    </xdr:to>
    <xdr:graphicFrame macro="">
      <xdr:nvGraphicFramePr>
        <xdr:cNvPr id="24" name="Graphique 42">
          <a:extLst>
            <a:ext uri="{FF2B5EF4-FFF2-40B4-BE49-F238E27FC236}">
              <a16:creationId xmlns:a16="http://schemas.microsoft.com/office/drawing/2014/main" id="{C822F59D-C3D9-495C-9741-A7BED5FDB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C0554E21-28E1-4A93-BE73-5EDCBBCBB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56904C8D-73F5-4CAF-B214-6B14F6CEBD7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C02A1D73-7535-48E9-A6C8-017586963F5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16854C15-D085-4F91-8B75-2E1CDC40AEE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05A47803-085A-4B9D-9992-EF88105B5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FD052061-B1AF-4F1D-BCBF-81E6FCE37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E2FF5C7C-9791-4DEF-9460-B0335FD53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FDBF6838-6436-4618-BCDC-71A8DEFE7BE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4C5EDA08-1A67-4C3F-A2B9-379AABDDCAB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7A4C831C-4ACD-456A-B4CF-300A00F6C84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E87F463E-E63C-483C-A3B3-D66F58BD570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85920CED-B5C8-4A44-9E03-50A2B0F6E97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6A946C47-6A15-45F8-BC70-D87D556373D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D71AE2B4-6936-4160-B7B6-8209B22A5DC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308D6E25-094F-4409-8995-FBA2BE94A8A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FCB5D932-56F4-4DBC-8E6D-205D1A1F55D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33D26940-C8DA-46D9-9D9F-C5B6A4AB0E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6CF67E5D-7E3C-4E48-B892-B64918833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6CC0A5AD-0549-48A2-BCE3-BADCB21BC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Note%20conjoncture20260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1_BRUT/01_DONNEES/Suivi_clini_DTS_R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2_CVS-CJO/03_RESULTATS/RESULTATS_DU_MOIS/Suivi_clini_DTS_RA_CVSCJ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1_BRUT/01_DONNEES/Suivi_clini_DTS_NS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2_CVS-CJO/03_RESULTATS/RESULTATS_DU_MOIS/Suivi_clini_DTS_NSA_CVSCJ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1_BRUT/01_DONNEES/Suivi_clini_DTS_S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2_CVS-CJO/03_RESULTATS/RESULTATS_DU_MOIS/Suivi_clini_DTS_SA_CVSCJ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4_SOINS_VILLE/01_DAT_REMB/02_CVS_CJO/03_RESULTATS/RESULTATS_DU_MOIS/SDV_CVS_CJ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4_SOINS_VILLE/SDV_BRUT_ET_CVSCJO_POUR_NOTE_CON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1_BRUT/Suivi_clini_DTR_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2_CVS-CJO/03_RESULTATS/RESULTATS_DU_MOIS/Suivi_clini_DTR_RA_CVSCJ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1_BRUT/Suivi_clini_DTR_NS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2_CVS-CJO/03_RESULTATS/RESULTATS_DU_MOIS/Suivi_clini_DTR_NSA_CVSCJ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1_BRUT/Suivi_clini_DTR_S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2_CVS-CJO/03_RESULTATS/RESULTATS_DU_MOIS/Suivi_clini_DTR_SA_CVSC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Patients"/>
      <sheetName val="2-Tableau-de-marche"/>
      <sheetName val="3-SDV-DTR-CVS-CJO"/>
      <sheetName val="4-SDV-DTS-CVS-CJO"/>
      <sheetName val="5-Cliniques privées DTS CVS CJO"/>
      <sheetName val="6-Actualités"/>
      <sheetName val="Graphs_DTR"/>
      <sheetName val="Date_rbts"/>
      <sheetName val="Date_soins"/>
      <sheetName val="Révisions_date_soins"/>
      <sheetName val="Titres"/>
      <sheetName val="lisez-moi!"/>
      <sheetName val="annexe1-SDV_DTR_hors_Covid"/>
      <sheetName val="7-Pt IJ"/>
      <sheetName val="Date_rbts_hors_covid"/>
    </sheetNames>
    <sheetDataSet>
      <sheetData sheetId="0"/>
      <sheetData sheetId="1"/>
      <sheetData sheetId="2"/>
      <sheetData sheetId="3"/>
      <sheetData sheetId="4"/>
      <sheetData sheetId="5"/>
      <sheetData sheetId="6"/>
      <sheetData sheetId="7"/>
      <sheetData sheetId="8"/>
      <sheetData sheetId="9"/>
      <sheetData sheetId="10">
        <row r="6">
          <cell r="B6" t="str">
            <v>fev</v>
          </cell>
        </row>
        <row r="7">
          <cell r="B7" t="str">
            <v>mars</v>
          </cell>
        </row>
        <row r="8">
          <cell r="B8" t="str">
            <v>avril</v>
          </cell>
        </row>
        <row r="9">
          <cell r="A9" t="str">
            <v>mai</v>
          </cell>
          <cell r="B9" t="str">
            <v>mai</v>
          </cell>
        </row>
        <row r="10">
          <cell r="B10" t="str">
            <v>juin</v>
          </cell>
        </row>
        <row r="19">
          <cell r="A19">
            <v>2026</v>
          </cell>
        </row>
        <row r="20">
          <cell r="A20">
            <v>2026</v>
          </cell>
        </row>
        <row r="21">
          <cell r="A21">
            <v>2025</v>
          </cell>
        </row>
        <row r="22">
          <cell r="A22">
            <v>2025</v>
          </cell>
        </row>
        <row r="23">
          <cell r="A23">
            <v>2026</v>
          </cell>
        </row>
        <row r="24">
          <cell r="A24">
            <v>2026</v>
          </cell>
        </row>
      </sheetData>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s>
    <sheetDataSet>
      <sheetData sheetId="0">
        <row r="4">
          <cell r="BJ4">
            <v>43831</v>
          </cell>
        </row>
        <row r="5">
          <cell r="EF5">
            <v>73838592.469999999</v>
          </cell>
        </row>
        <row r="6">
          <cell r="EF6">
            <v>59447420.840000004</v>
          </cell>
        </row>
        <row r="7">
          <cell r="EF7">
            <v>7334949.5899999999</v>
          </cell>
        </row>
        <row r="8">
          <cell r="EF8">
            <v>7056222.04</v>
          </cell>
        </row>
      </sheetData>
      <sheetData sheetId="1"/>
      <sheetData sheetId="2">
        <row r="5">
          <cell r="EF5">
            <v>725395787.30999994</v>
          </cell>
        </row>
        <row r="6">
          <cell r="EF6">
            <v>580529758.3900001</v>
          </cell>
        </row>
        <row r="7">
          <cell r="EF7">
            <v>76048299.620000005</v>
          </cell>
        </row>
        <row r="8">
          <cell r="EF8">
            <v>68817729.299999997</v>
          </cell>
        </row>
      </sheetData>
      <sheetData sheetId="3">
        <row r="5">
          <cell r="EF5">
            <v>0.14471751048462544</v>
          </cell>
        </row>
        <row r="6">
          <cell r="EF6">
            <v>0.14579573422360204</v>
          </cell>
        </row>
        <row r="7">
          <cell r="EF7">
            <v>0.1849867882112064</v>
          </cell>
        </row>
        <row r="8">
          <cell r="EF8">
            <v>9.7257579152587814E-2</v>
          </cell>
        </row>
      </sheetData>
      <sheetData sheetId="4"/>
      <sheetData sheetId="5">
        <row r="5">
          <cell r="EF5">
            <v>6.9431730898065869E-2</v>
          </cell>
        </row>
        <row r="6">
          <cell r="EF6">
            <v>7.6968847020801423E-2</v>
          </cell>
        </row>
        <row r="7">
          <cell r="EF7">
            <v>6.4722904817235305E-2</v>
          </cell>
        </row>
        <row r="8">
          <cell r="EF8">
            <v>1.4669463506002955E-2</v>
          </cell>
        </row>
      </sheetData>
      <sheetData sheetId="6">
        <row r="5">
          <cell r="EF5">
            <v>5.433490436028543E-2</v>
          </cell>
        </row>
        <row r="6">
          <cell r="EF6">
            <v>5.7906639643012126E-2</v>
          </cell>
        </row>
        <row r="7">
          <cell r="EF7">
            <v>4.2984995508113633E-2</v>
          </cell>
        </row>
        <row r="8">
          <cell r="EF8">
            <v>3.7266124574277359E-2</v>
          </cell>
        </row>
      </sheetData>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refreshError="1"/>
      <sheetData sheetId="1">
        <row r="5">
          <cell r="ED5">
            <v>57018195.122778498</v>
          </cell>
        </row>
      </sheetData>
      <sheetData sheetId="2" refreshError="1"/>
      <sheetData sheetId="3">
        <row r="5">
          <cell r="EF5">
            <v>9.9613970923506212E-2</v>
          </cell>
        </row>
        <row r="6">
          <cell r="EF6">
            <v>0.10313673513997634</v>
          </cell>
        </row>
        <row r="7">
          <cell r="EF7">
            <v>0.12623669067008469</v>
          </cell>
        </row>
        <row r="8">
          <cell r="EF8">
            <v>4.0540059429535091E-2</v>
          </cell>
        </row>
      </sheetData>
      <sheetData sheetId="4">
        <row r="5">
          <cell r="EF5">
            <v>-1.6292112308277984E-2</v>
          </cell>
        </row>
        <row r="6">
          <cell r="EF6">
            <v>-2.225148929235754E-2</v>
          </cell>
        </row>
        <row r="7">
          <cell r="EF7">
            <v>8.1869027751019008E-2</v>
          </cell>
        </row>
        <row r="8">
          <cell r="EF8">
            <v>-6.6896860823724369E-2</v>
          </cell>
        </row>
      </sheetData>
      <sheetData sheetId="5">
        <row r="4">
          <cell r="EE4">
            <v>46054</v>
          </cell>
        </row>
        <row r="5">
          <cell r="EF5">
            <v>7.0780226103175581E-2</v>
          </cell>
        </row>
        <row r="6">
          <cell r="EF6">
            <v>7.8268457925340984E-2</v>
          </cell>
        </row>
        <row r="7">
          <cell r="EF7">
            <v>6.3390293553385879E-2</v>
          </cell>
        </row>
        <row r="8">
          <cell r="EF8">
            <v>1.6947200141152807E-2</v>
          </cell>
        </row>
      </sheetData>
      <sheetData sheetId="6">
        <row r="5">
          <cell r="DK5">
            <v>3.9823773391933548E-2</v>
          </cell>
          <cell r="DT5">
            <v>2.286748137087935E-2</v>
          </cell>
          <cell r="EF5">
            <v>5.185210137172036E-2</v>
          </cell>
        </row>
        <row r="6">
          <cell r="DT6">
            <v>1.4867895692180166E-2</v>
          </cell>
          <cell r="EF6">
            <v>5.5356553031463474E-2</v>
          </cell>
        </row>
        <row r="7">
          <cell r="DT7">
            <v>0.12468566405337511</v>
          </cell>
          <cell r="EF7">
            <v>4.1153088351458589E-2</v>
          </cell>
        </row>
        <row r="8">
          <cell r="DT8">
            <v>-1.1274495932005246E-2</v>
          </cell>
          <cell r="EF8">
            <v>3.4655043650064998E-2</v>
          </cell>
        </row>
      </sheetData>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s>
    <sheetDataSet>
      <sheetData sheetId="0">
        <row r="5">
          <cell r="EF5">
            <v>34436151.729999997</v>
          </cell>
        </row>
        <row r="6">
          <cell r="EF6">
            <v>27393519.93</v>
          </cell>
        </row>
        <row r="7">
          <cell r="EF7">
            <v>3114509.56</v>
          </cell>
        </row>
        <row r="8">
          <cell r="EF8">
            <v>3928122.24</v>
          </cell>
        </row>
      </sheetData>
      <sheetData sheetId="1"/>
      <sheetData sheetId="2">
        <row r="5">
          <cell r="EF5">
            <v>348131155.92000008</v>
          </cell>
        </row>
        <row r="6">
          <cell r="EF6">
            <v>275576072.95999998</v>
          </cell>
        </row>
        <row r="7">
          <cell r="EF7">
            <v>34458205.510000005</v>
          </cell>
        </row>
        <row r="8">
          <cell r="EF8">
            <v>38096877.450000003</v>
          </cell>
        </row>
      </sheetData>
      <sheetData sheetId="3">
        <row r="5">
          <cell r="EF5">
            <v>9.7136991770533143E-2</v>
          </cell>
        </row>
        <row r="6">
          <cell r="EF6">
            <v>0</v>
          </cell>
        </row>
        <row r="7">
          <cell r="EF7">
            <v>0.11557898676152623</v>
          </cell>
        </row>
        <row r="8">
          <cell r="EF8">
            <v>0.11870543471348127</v>
          </cell>
        </row>
      </sheetData>
      <sheetData sheetId="4"/>
      <sheetData sheetId="5">
        <row r="5">
          <cell r="EF5">
            <v>1.9125564489369307E-2</v>
          </cell>
        </row>
        <row r="6">
          <cell r="EF6">
            <v>0</v>
          </cell>
        </row>
        <row r="7">
          <cell r="EF7">
            <v>7.5339427686677674E-2</v>
          </cell>
        </row>
        <row r="8">
          <cell r="EF8">
            <v>-2.769082418932467E-2</v>
          </cell>
        </row>
      </sheetData>
      <sheetData sheetId="6">
        <row r="5">
          <cell r="EF5">
            <v>3.1455814325025422E-2</v>
          </cell>
        </row>
        <row r="6">
          <cell r="EF6">
            <v>0</v>
          </cell>
        </row>
        <row r="7">
          <cell r="EF7">
            <v>5.5191137356425557E-2</v>
          </cell>
        </row>
        <row r="8">
          <cell r="EF8">
            <v>1.7384895725784277E-2</v>
          </cell>
        </row>
      </sheetData>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row r="5">
          <cell r="B5">
            <v>32474153.190910418</v>
          </cell>
        </row>
      </sheetData>
      <sheetData sheetId="1" refreshError="1"/>
      <sheetData sheetId="2" refreshError="1"/>
      <sheetData sheetId="3">
        <row r="5">
          <cell r="EF5">
            <v>5.2974325419844037E-2</v>
          </cell>
        </row>
        <row r="6">
          <cell r="EF6">
            <v>5.0610413583103364E-2</v>
          </cell>
        </row>
        <row r="7">
          <cell r="EF7">
            <v>6.917335282900372E-2</v>
          </cell>
        </row>
        <row r="8">
          <cell r="EF8">
            <v>5.5380346942952574E-2</v>
          </cell>
        </row>
      </sheetData>
      <sheetData sheetId="4">
        <row r="5">
          <cell r="EF5">
            <v>-2.5890902046541875E-2</v>
          </cell>
        </row>
        <row r="6">
          <cell r="EF6">
            <v>-3.0373019224375186E-2</v>
          </cell>
        </row>
        <row r="7">
          <cell r="EF7">
            <v>1.3953620048365201E-2</v>
          </cell>
        </row>
        <row r="8">
          <cell r="EF8">
            <v>-2.8711393700408094E-2</v>
          </cell>
        </row>
      </sheetData>
      <sheetData sheetId="5">
        <row r="5">
          <cell r="EF5">
            <v>4.1553184295262335E-2</v>
          </cell>
        </row>
        <row r="6">
          <cell r="EF6">
            <v>4.0845460132196143E-2</v>
          </cell>
        </row>
        <row r="7">
          <cell r="EF7">
            <v>7.9956040370725123E-2</v>
          </cell>
        </row>
        <row r="8">
          <cell r="EF8">
            <v>1.2397623037539773E-2</v>
          </cell>
        </row>
      </sheetData>
      <sheetData sheetId="6">
        <row r="5">
          <cell r="DT5">
            <v>-2.5966041722002009E-3</v>
          </cell>
          <cell r="EF5">
            <v>3.4987870799830789E-2</v>
          </cell>
        </row>
        <row r="6">
          <cell r="DT6">
            <v>-1.4476296582990322E-2</v>
          </cell>
          <cell r="EF6">
            <v>3.3916927033573518E-2</v>
          </cell>
        </row>
        <row r="7">
          <cell r="DT7">
            <v>0.19062818367217704</v>
          </cell>
          <cell r="EF7">
            <v>5.6709993695806871E-2</v>
          </cell>
        </row>
        <row r="8">
          <cell r="DT8">
            <v>-5.5164868755697039E-2</v>
          </cell>
          <cell r="EF8">
            <v>2.3672189986404524E-2</v>
          </cell>
        </row>
      </sheetData>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s>
    <sheetDataSet>
      <sheetData sheetId="0">
        <row r="4">
          <cell r="DG4">
            <v>45323</v>
          </cell>
        </row>
        <row r="5">
          <cell r="EF5">
            <v>39402440.739999995</v>
          </cell>
        </row>
        <row r="6">
          <cell r="EF6">
            <v>32053900.91</v>
          </cell>
        </row>
        <row r="7">
          <cell r="EF7">
            <v>4220440.03</v>
          </cell>
        </row>
        <row r="8">
          <cell r="EF8">
            <v>3128099.8</v>
          </cell>
        </row>
      </sheetData>
      <sheetData sheetId="1"/>
      <sheetData sheetId="2">
        <row r="5">
          <cell r="EE5">
            <v>371715098.34000003</v>
          </cell>
          <cell r="EF5">
            <v>375606330.28000003</v>
          </cell>
        </row>
        <row r="6">
          <cell r="EF6">
            <v>303357065</v>
          </cell>
        </row>
        <row r="7">
          <cell r="EF7">
            <v>41803567.210000001</v>
          </cell>
        </row>
        <row r="8">
          <cell r="EF8">
            <v>30445698.07</v>
          </cell>
        </row>
      </sheetData>
      <sheetData sheetId="3">
        <row r="5">
          <cell r="EE5">
            <v>0.18041707983543298</v>
          </cell>
          <cell r="EF5">
            <v>0.18802162234624853</v>
          </cell>
        </row>
        <row r="6">
          <cell r="EF6">
            <v>0.19447936470857763</v>
          </cell>
        </row>
        <row r="7">
          <cell r="EF7">
            <v>0.23907614086191531</v>
          </cell>
        </row>
        <row r="8">
          <cell r="EF8">
            <v>6.93348765357924E-2</v>
          </cell>
        </row>
      </sheetData>
      <sheetData sheetId="4"/>
      <sheetData sheetId="5">
        <row r="5">
          <cell r="EE5">
            <v>6.0323331777072831E-2</v>
          </cell>
          <cell r="EF5">
            <v>7.9647985271484867E-2</v>
          </cell>
        </row>
        <row r="6">
          <cell r="EF6">
            <v>9.1073465345129279E-2</v>
          </cell>
        </row>
        <row r="7">
          <cell r="EF7">
            <v>6.2176096334228381E-2</v>
          </cell>
        </row>
        <row r="8">
          <cell r="EF8">
            <v>-2.9762090221641113E-3</v>
          </cell>
        </row>
      </sheetData>
      <sheetData sheetId="6">
        <row r="5">
          <cell r="EE5">
            <v>6.9341558871075737E-2</v>
          </cell>
          <cell r="EF5">
            <v>7.1677597858856412E-2</v>
          </cell>
        </row>
        <row r="6">
          <cell r="EF6">
            <v>7.8337889675510253E-2</v>
          </cell>
        </row>
        <row r="7">
          <cell r="EF7">
            <v>3.8008492768793145E-2</v>
          </cell>
        </row>
        <row r="8">
          <cell r="EF8">
            <v>5.375886829203913E-2</v>
          </cell>
        </row>
      </sheetData>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row r="4">
          <cell r="DG4">
            <v>45323</v>
          </cell>
        </row>
      </sheetData>
      <sheetData sheetId="1" refreshError="1"/>
      <sheetData sheetId="2" refreshError="1"/>
      <sheetData sheetId="3">
        <row r="5">
          <cell r="EF5">
            <v>0.14332792945329809</v>
          </cell>
        </row>
        <row r="6">
          <cell r="EF6">
            <v>0.15145043480466991</v>
          </cell>
        </row>
        <row r="7">
          <cell r="EF7">
            <v>0.17440889626292133</v>
          </cell>
        </row>
        <row r="8">
          <cell r="EF8">
            <v>2.2244599513269847E-2</v>
          </cell>
        </row>
      </sheetData>
      <sheetData sheetId="4">
        <row r="5">
          <cell r="EF5">
            <v>-7.8529999926320038E-3</v>
          </cell>
        </row>
        <row r="6">
          <cell r="EF6">
            <v>-1.5329774123033268E-2</v>
          </cell>
        </row>
        <row r="7">
          <cell r="EF7">
            <v>0.14058354256327421</v>
          </cell>
        </row>
        <row r="8">
          <cell r="EF8">
            <v>-0.11136299770670344</v>
          </cell>
        </row>
      </sheetData>
      <sheetData sheetId="5">
        <row r="5">
          <cell r="EF5">
            <v>9.8237958765059474E-2</v>
          </cell>
        </row>
        <row r="6">
          <cell r="EF6">
            <v>0.1129760074504973</v>
          </cell>
        </row>
        <row r="7">
          <cell r="EF7">
            <v>5.0081656381206541E-2</v>
          </cell>
        </row>
        <row r="8">
          <cell r="EF8">
            <v>2.2603069796152342E-2</v>
          </cell>
        </row>
      </sheetData>
      <sheetData sheetId="6">
        <row r="5">
          <cell r="DT5">
            <v>4.8640392732024695E-2</v>
          </cell>
          <cell r="EF5">
            <v>6.808687311993622E-2</v>
          </cell>
        </row>
        <row r="6">
          <cell r="DT6">
            <v>4.4413083833409139E-2</v>
          </cell>
          <cell r="EF6">
            <v>7.5725875129825537E-2</v>
          </cell>
        </row>
        <row r="7">
          <cell r="DT7">
            <v>7.6390065835919341E-2</v>
          </cell>
          <cell r="EF7">
            <v>2.8550153257957511E-2</v>
          </cell>
        </row>
        <row r="8">
          <cell r="DT8">
            <v>5.2213758316943526E-2</v>
          </cell>
          <cell r="EF8">
            <v>4.8920687234772497E-2</v>
          </cell>
        </row>
      </sheetData>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NSA_R9"/>
      <sheetName val="SA_R9"/>
      <sheetName val="RA_R9"/>
      <sheetName val="NSA_INDICES"/>
      <sheetName val="SA_INDICES"/>
      <sheetName val="RA_INDICES"/>
      <sheetName val="RA_INDICES_PROV"/>
    </sheetNames>
    <sheetDataSet>
      <sheetData sheetId="0"/>
      <sheetData sheetId="1"/>
      <sheetData sheetId="2"/>
      <sheetData sheetId="3"/>
      <sheetData sheetId="4">
        <row r="3">
          <cell r="BZ3">
            <v>44652</v>
          </cell>
          <cell r="CA3">
            <v>44682</v>
          </cell>
          <cell r="CB3">
            <v>44713</v>
          </cell>
          <cell r="CC3">
            <v>44743</v>
          </cell>
          <cell r="CD3">
            <v>44774</v>
          </cell>
          <cell r="CE3">
            <v>44805</v>
          </cell>
          <cell r="CF3">
            <v>44835</v>
          </cell>
          <cell r="CG3">
            <v>44866</v>
          </cell>
          <cell r="CH3">
            <v>44896</v>
          </cell>
          <cell r="CI3">
            <v>44927</v>
          </cell>
          <cell r="CJ3">
            <v>44958</v>
          </cell>
          <cell r="CK3">
            <v>44986</v>
          </cell>
          <cell r="CL3">
            <v>45017</v>
          </cell>
          <cell r="CM3">
            <v>45047</v>
          </cell>
          <cell r="CN3">
            <v>45078</v>
          </cell>
          <cell r="CO3">
            <v>45108</v>
          </cell>
          <cell r="CP3">
            <v>45139</v>
          </cell>
          <cell r="CQ3">
            <v>45170</v>
          </cell>
          <cell r="CR3">
            <v>45200</v>
          </cell>
          <cell r="CS3">
            <v>45231</v>
          </cell>
          <cell r="CT3">
            <v>45261</v>
          </cell>
          <cell r="CU3">
            <v>45292</v>
          </cell>
          <cell r="CV3">
            <v>45323</v>
          </cell>
          <cell r="CW3">
            <v>45352</v>
          </cell>
          <cell r="CX3">
            <v>45383</v>
          </cell>
          <cell r="CY3">
            <v>45413</v>
          </cell>
          <cell r="CZ3">
            <v>45444</v>
          </cell>
          <cell r="DA3">
            <v>45474</v>
          </cell>
          <cell r="DB3">
            <v>45505</v>
          </cell>
          <cell r="DC3">
            <v>45536</v>
          </cell>
          <cell r="DD3">
            <v>45566</v>
          </cell>
          <cell r="DE3">
            <v>45597</v>
          </cell>
          <cell r="DF3">
            <v>45627</v>
          </cell>
          <cell r="DG3">
            <v>45658</v>
          </cell>
          <cell r="DH3">
            <v>45689</v>
          </cell>
          <cell r="DI3">
            <v>45717</v>
          </cell>
          <cell r="DJ3">
            <v>45748</v>
          </cell>
          <cell r="DK3">
            <v>45778</v>
          </cell>
          <cell r="DL3">
            <v>45809</v>
          </cell>
          <cell r="DM3">
            <v>45839</v>
          </cell>
          <cell r="DN3">
            <v>45870</v>
          </cell>
          <cell r="DO3">
            <v>45901</v>
          </cell>
          <cell r="DP3">
            <v>45931</v>
          </cell>
          <cell r="DQ3">
            <v>45962</v>
          </cell>
          <cell r="DR3">
            <v>45992</v>
          </cell>
          <cell r="DS3">
            <v>46023</v>
          </cell>
          <cell r="DT3">
            <v>46054</v>
          </cell>
          <cell r="DU3">
            <v>46082</v>
          </cell>
          <cell r="DV3">
            <v>46113</v>
          </cell>
        </row>
        <row r="28">
          <cell r="E28" t="str">
            <v>TOTAL généralistes</v>
          </cell>
          <cell r="BZ28">
            <v>63.590317331640598</v>
          </cell>
          <cell r="CA28">
            <v>61.65990350211333</v>
          </cell>
          <cell r="CB28">
            <v>63.610897635335981</v>
          </cell>
          <cell r="CC28">
            <v>65.123436613357413</v>
          </cell>
          <cell r="CD28">
            <v>67.122865908672253</v>
          </cell>
          <cell r="CE28">
            <v>63.378667443155955</v>
          </cell>
          <cell r="CF28">
            <v>63.845854692847524</v>
          </cell>
          <cell r="CG28">
            <v>62.351376292144991</v>
          </cell>
          <cell r="CH28">
            <v>61.003102691401509</v>
          </cell>
          <cell r="CI28">
            <v>62.655146211727519</v>
          </cell>
          <cell r="CJ28">
            <v>60.042103678440007</v>
          </cell>
          <cell r="CK28">
            <v>61.127542302028701</v>
          </cell>
          <cell r="CL28">
            <v>60.614722639596089</v>
          </cell>
          <cell r="CM28">
            <v>61.490177948310944</v>
          </cell>
          <cell r="CN28">
            <v>61.651858473583673</v>
          </cell>
          <cell r="CO28">
            <v>59.815841080439057</v>
          </cell>
          <cell r="CP28">
            <v>60.768086949154075</v>
          </cell>
          <cell r="CQ28">
            <v>59.013179687490421</v>
          </cell>
          <cell r="CR28">
            <v>59.582841051153693</v>
          </cell>
          <cell r="CS28">
            <v>60.16107728828549</v>
          </cell>
          <cell r="CT28">
            <v>65.066941330764365</v>
          </cell>
          <cell r="CU28">
            <v>60.892982118500271</v>
          </cell>
          <cell r="CV28">
            <v>61.406803674480784</v>
          </cell>
          <cell r="CW28">
            <v>58.72447753987683</v>
          </cell>
          <cell r="CX28">
            <v>61.491366596457993</v>
          </cell>
          <cell r="CY28">
            <v>59.818617611365873</v>
          </cell>
          <cell r="CZ28">
            <v>57.136754421077185</v>
          </cell>
          <cell r="DA28">
            <v>57.985879938009155</v>
          </cell>
          <cell r="DB28">
            <v>55.896677525264003</v>
          </cell>
          <cell r="DC28">
            <v>57.024105912579394</v>
          </cell>
          <cell r="DD28">
            <v>56.045551303627995</v>
          </cell>
          <cell r="DE28">
            <v>56.124854883363639</v>
          </cell>
          <cell r="DF28">
            <v>56.713429450014672</v>
          </cell>
          <cell r="DG28">
            <v>61.357390508261744</v>
          </cell>
          <cell r="DH28">
            <v>60.120203280906622</v>
          </cell>
          <cell r="DI28">
            <v>58.297310682649815</v>
          </cell>
          <cell r="DJ28">
            <v>58.946611983281073</v>
          </cell>
          <cell r="DK28">
            <v>59.960597594502943</v>
          </cell>
          <cell r="DL28">
            <v>58.627426477670106</v>
          </cell>
          <cell r="DM28">
            <v>59.404644046569665</v>
          </cell>
          <cell r="DN28">
            <v>56.748787769859618</v>
          </cell>
          <cell r="DO28">
            <v>58.00285373138825</v>
          </cell>
          <cell r="DP28">
            <v>56.877000478319104</v>
          </cell>
          <cell r="DQ28">
            <v>54.911350114945257</v>
          </cell>
          <cell r="DR28">
            <v>57.536239660481691</v>
          </cell>
          <cell r="DS28">
            <v>55.814343276362486</v>
          </cell>
          <cell r="DT28">
            <v>55.748878622785703</v>
          </cell>
          <cell r="DU28">
            <v>56.077671556864907</v>
          </cell>
          <cell r="DV28">
            <v>55.197274209712532</v>
          </cell>
        </row>
        <row r="51">
          <cell r="E51" t="str">
            <v>TOTAL spécialistes</v>
          </cell>
          <cell r="BZ51">
            <v>85.092372629456236</v>
          </cell>
          <cell r="CA51">
            <v>94.934954131085433</v>
          </cell>
          <cell r="CB51">
            <v>90.730023018834231</v>
          </cell>
          <cell r="CC51">
            <v>93.138888719704681</v>
          </cell>
          <cell r="CD51">
            <v>92.670450022195809</v>
          </cell>
          <cell r="CE51">
            <v>93.041178684420146</v>
          </cell>
          <cell r="CF51">
            <v>89.66825951704709</v>
          </cell>
          <cell r="CG51">
            <v>92.187959036585937</v>
          </cell>
          <cell r="CH51">
            <v>90.004589927728759</v>
          </cell>
          <cell r="CI51">
            <v>92.861128373502765</v>
          </cell>
          <cell r="CJ51">
            <v>91.766333470346794</v>
          </cell>
          <cell r="CK51">
            <v>91.930917557914029</v>
          </cell>
          <cell r="CL51">
            <v>92.233909084178677</v>
          </cell>
          <cell r="CM51">
            <v>92.237910731081101</v>
          </cell>
          <cell r="CN51">
            <v>96.287760102985104</v>
          </cell>
          <cell r="CO51">
            <v>92.910639304358227</v>
          </cell>
          <cell r="CP51">
            <v>93.026144901777414</v>
          </cell>
          <cell r="CQ51">
            <v>91.424361266593053</v>
          </cell>
          <cell r="CR51">
            <v>95.662765380605336</v>
          </cell>
          <cell r="CS51">
            <v>91.716792565729094</v>
          </cell>
          <cell r="CT51">
            <v>95.784435711220667</v>
          </cell>
          <cell r="CU51">
            <v>93.168614476192644</v>
          </cell>
          <cell r="CV51">
            <v>92.502860686979915</v>
          </cell>
          <cell r="CW51">
            <v>90.898159631028406</v>
          </cell>
          <cell r="CX51">
            <v>67.788565551255772</v>
          </cell>
          <cell r="CY51">
            <v>104.43710917789504</v>
          </cell>
          <cell r="CZ51">
            <v>98.076202975643525</v>
          </cell>
          <cell r="DA51">
            <v>95.616174427432526</v>
          </cell>
          <cell r="DB51">
            <v>92.261356537253107</v>
          </cell>
          <cell r="DC51">
            <v>92.995917236243443</v>
          </cell>
          <cell r="DD51">
            <v>90.562052026851248</v>
          </cell>
          <cell r="DE51">
            <v>94.157257302697047</v>
          </cell>
          <cell r="DF51">
            <v>94.577362062681857</v>
          </cell>
          <cell r="DG51">
            <v>92.626717486916277</v>
          </cell>
          <cell r="DH51">
            <v>93.070272437308887</v>
          </cell>
          <cell r="DI51">
            <v>95.644493695088983</v>
          </cell>
          <cell r="DJ51">
            <v>65.293688434408466</v>
          </cell>
          <cell r="DK51">
            <v>129.79665494297365</v>
          </cell>
          <cell r="DL51">
            <v>96.779300983138285</v>
          </cell>
          <cell r="DM51">
            <v>96.225299577806368</v>
          </cell>
          <cell r="DN51">
            <v>95.561954609382624</v>
          </cell>
          <cell r="DO51">
            <v>95.373128440831721</v>
          </cell>
          <cell r="DP51">
            <v>96.808322838318517</v>
          </cell>
          <cell r="DQ51">
            <v>95.606039991345625</v>
          </cell>
          <cell r="DR51">
            <v>95.91477577821648</v>
          </cell>
          <cell r="DS51">
            <v>84.328905960281503</v>
          </cell>
          <cell r="DT51">
            <v>99.733372309914898</v>
          </cell>
          <cell r="DU51">
            <v>108.47385831620286</v>
          </cell>
          <cell r="DV51">
            <v>96.197268885088306</v>
          </cell>
        </row>
        <row r="55">
          <cell r="E55" t="str">
            <v>Honoraires de dentistes</v>
          </cell>
          <cell r="BZ55">
            <v>98.64025786073627</v>
          </cell>
          <cell r="CA55">
            <v>102.83151266195816</v>
          </cell>
          <cell r="CB55">
            <v>100.24564553432586</v>
          </cell>
          <cell r="CC55">
            <v>100.4771645401915</v>
          </cell>
          <cell r="CD55">
            <v>101.89380624464329</v>
          </cell>
          <cell r="CE55">
            <v>101.10968908816949</v>
          </cell>
          <cell r="CF55">
            <v>105.53764159641077</v>
          </cell>
          <cell r="CG55">
            <v>101.97135379702671</v>
          </cell>
          <cell r="CH55">
            <v>97.123053368018205</v>
          </cell>
          <cell r="CI55">
            <v>103.91666203635188</v>
          </cell>
          <cell r="CJ55">
            <v>100.55957972136677</v>
          </cell>
          <cell r="CK55">
            <v>106.43990476857164</v>
          </cell>
          <cell r="CL55">
            <v>101.44006856743954</v>
          </cell>
          <cell r="CM55">
            <v>101.77663908712474</v>
          </cell>
          <cell r="CN55">
            <v>104.77698361474729</v>
          </cell>
          <cell r="CO55">
            <v>101.95896020005632</v>
          </cell>
          <cell r="CP55">
            <v>103.0515228116941</v>
          </cell>
          <cell r="CQ55">
            <v>103.19680966793081</v>
          </cell>
          <cell r="CR55">
            <v>98.756704825491269</v>
          </cell>
          <cell r="CS55">
            <v>90.384025630132356</v>
          </cell>
          <cell r="CT55">
            <v>94.022439972902035</v>
          </cell>
          <cell r="CU55">
            <v>86.862895097097905</v>
          </cell>
          <cell r="CV55">
            <v>90.757850527036325</v>
          </cell>
          <cell r="CW55">
            <v>88.783364231657032</v>
          </cell>
          <cell r="CX55">
            <v>92.540913976941951</v>
          </cell>
          <cell r="CY55">
            <v>90.362606877067577</v>
          </cell>
          <cell r="CZ55">
            <v>88.480310434154632</v>
          </cell>
          <cell r="DA55">
            <v>88.72543393625196</v>
          </cell>
          <cell r="DB55">
            <v>87.770739713307293</v>
          </cell>
          <cell r="DC55">
            <v>89.370829898468401</v>
          </cell>
          <cell r="DD55">
            <v>89.967632155309659</v>
          </cell>
          <cell r="DE55">
            <v>92.064966607190556</v>
          </cell>
          <cell r="DF55">
            <v>91.301929284048924</v>
          </cell>
          <cell r="DG55">
            <v>92.200796777310359</v>
          </cell>
          <cell r="DH55">
            <v>91.39381034293767</v>
          </cell>
          <cell r="DI55">
            <v>90.255677855228427</v>
          </cell>
          <cell r="DJ55">
            <v>92.220832018159186</v>
          </cell>
          <cell r="DK55">
            <v>92.467113563094287</v>
          </cell>
          <cell r="DL55">
            <v>89.512122299133907</v>
          </cell>
          <cell r="DM55">
            <v>93.714017027439738</v>
          </cell>
          <cell r="DN55">
            <v>91.534806935422026</v>
          </cell>
          <cell r="DO55">
            <v>92.7260476495332</v>
          </cell>
          <cell r="DP55">
            <v>92.568063533753303</v>
          </cell>
          <cell r="DQ55">
            <v>92.025380522237441</v>
          </cell>
          <cell r="DR55">
            <v>92.093480085238994</v>
          </cell>
          <cell r="DS55">
            <v>90.036461209046507</v>
          </cell>
          <cell r="DT55">
            <v>90.802204503076666</v>
          </cell>
          <cell r="DU55">
            <v>91.932031767348448</v>
          </cell>
          <cell r="DV55">
            <v>90.366269160768368</v>
          </cell>
        </row>
        <row r="69">
          <cell r="E69" t="str">
            <v>TOTAL Infirmiers</v>
          </cell>
          <cell r="BZ69">
            <v>94.84851220140402</v>
          </cell>
          <cell r="CA69">
            <v>93.893125664307817</v>
          </cell>
          <cell r="CB69">
            <v>95.896700334455176</v>
          </cell>
          <cell r="CC69">
            <v>96.819212813927933</v>
          </cell>
          <cell r="CD69">
            <v>100.86995995624801</v>
          </cell>
          <cell r="CE69">
            <v>96.092780510870938</v>
          </cell>
          <cell r="CF69">
            <v>97.667615236937849</v>
          </cell>
          <cell r="CG69">
            <v>93.57754291318426</v>
          </cell>
          <cell r="CH69">
            <v>92.272553473744196</v>
          </cell>
          <cell r="CI69">
            <v>96.802386395794699</v>
          </cell>
          <cell r="CJ69">
            <v>92.500805059486581</v>
          </cell>
          <cell r="CK69">
            <v>92.557501090777635</v>
          </cell>
          <cell r="CL69">
            <v>87.977409930854719</v>
          </cell>
          <cell r="CM69">
            <v>96.125813397437412</v>
          </cell>
          <cell r="CN69">
            <v>93.939536426182443</v>
          </cell>
          <cell r="CO69">
            <v>91.868502758629177</v>
          </cell>
          <cell r="CP69">
            <v>86.624757019447316</v>
          </cell>
          <cell r="CQ69">
            <v>90.557628535361928</v>
          </cell>
          <cell r="CR69">
            <v>94.794542031362198</v>
          </cell>
          <cell r="CS69">
            <v>89.621959743935903</v>
          </cell>
          <cell r="CT69">
            <v>99.182571724263653</v>
          </cell>
          <cell r="CU69">
            <v>88.987950709911175</v>
          </cell>
          <cell r="CV69">
            <v>91.013831051920903</v>
          </cell>
          <cell r="CW69">
            <v>88.348596940994128</v>
          </cell>
          <cell r="CX69">
            <v>98.885548337660069</v>
          </cell>
          <cell r="CY69">
            <v>91.253178995406685</v>
          </cell>
          <cell r="CZ69">
            <v>82.86725712182799</v>
          </cell>
          <cell r="DA69">
            <v>88.759244488030589</v>
          </cell>
          <cell r="DB69">
            <v>90.099393766544267</v>
          </cell>
          <cell r="DC69">
            <v>91.557937307705274</v>
          </cell>
          <cell r="DD69">
            <v>86.114625827678537</v>
          </cell>
          <cell r="DE69">
            <v>89.797423990017705</v>
          </cell>
          <cell r="DF69">
            <v>93.886039604767177</v>
          </cell>
          <cell r="DG69">
            <v>90.056173527524734</v>
          </cell>
          <cell r="DH69">
            <v>89.114777904373369</v>
          </cell>
          <cell r="DI69">
            <v>88.401185436969385</v>
          </cell>
          <cell r="DJ69">
            <v>87.915266353966288</v>
          </cell>
          <cell r="DK69">
            <v>86.875111725482498</v>
          </cell>
          <cell r="DL69">
            <v>92.280201347252572</v>
          </cell>
          <cell r="DM69">
            <v>86.615046518406686</v>
          </cell>
          <cell r="DN69">
            <v>85.317488891511786</v>
          </cell>
          <cell r="DO69">
            <v>87.847833715199812</v>
          </cell>
          <cell r="DP69">
            <v>86.806819003275791</v>
          </cell>
          <cell r="DQ69">
            <v>83.789466641489682</v>
          </cell>
          <cell r="DR69">
            <v>90.029536866592977</v>
          </cell>
          <cell r="DS69">
            <v>84.034916398702549</v>
          </cell>
          <cell r="DT69">
            <v>85.599640514147254</v>
          </cell>
          <cell r="DU69">
            <v>87.87387307522026</v>
          </cell>
          <cell r="DV69">
            <v>84.378049643242647</v>
          </cell>
        </row>
        <row r="74">
          <cell r="E74" t="str">
            <v>Montants masseurs-kiné</v>
          </cell>
          <cell r="BZ74">
            <v>83.436173935700936</v>
          </cell>
          <cell r="CA74">
            <v>88.263060038104257</v>
          </cell>
          <cell r="CB74">
            <v>90.286237941964217</v>
          </cell>
          <cell r="CC74">
            <v>90.365996902300651</v>
          </cell>
          <cell r="CD74">
            <v>90.126337188420962</v>
          </cell>
          <cell r="CE74">
            <v>89.549405346298613</v>
          </cell>
          <cell r="CF74">
            <v>89.808510455432128</v>
          </cell>
          <cell r="CG74">
            <v>89.089067495438726</v>
          </cell>
          <cell r="CH74">
            <v>87.380161309097872</v>
          </cell>
          <cell r="CI74">
            <v>91.076948959973294</v>
          </cell>
          <cell r="CJ74">
            <v>90.391553818879316</v>
          </cell>
          <cell r="CK74">
            <v>93.112740278140123</v>
          </cell>
          <cell r="CL74">
            <v>89.17742370345978</v>
          </cell>
          <cell r="CM74">
            <v>84.35735730441823</v>
          </cell>
          <cell r="CN74">
            <v>94.81986005601189</v>
          </cell>
          <cell r="CO74">
            <v>90.824587149273654</v>
          </cell>
          <cell r="CP74">
            <v>85.539419126923249</v>
          </cell>
          <cell r="CQ74">
            <v>89.854791731517906</v>
          </cell>
          <cell r="CR74">
            <v>88.525703352862564</v>
          </cell>
          <cell r="CS74">
            <v>87.593074772792818</v>
          </cell>
          <cell r="CT74">
            <v>94.512152894355665</v>
          </cell>
          <cell r="CU74">
            <v>85.77172306618094</v>
          </cell>
          <cell r="CV74">
            <v>89.129843947029499</v>
          </cell>
          <cell r="CW74">
            <v>86.86221381331022</v>
          </cell>
          <cell r="CX74">
            <v>89.664846359671131</v>
          </cell>
          <cell r="CY74">
            <v>89.66584217169418</v>
          </cell>
          <cell r="CZ74">
            <v>88.804286666732096</v>
          </cell>
          <cell r="DA74">
            <v>88.854393584484242</v>
          </cell>
          <cell r="DB74">
            <v>89.541419272744079</v>
          </cell>
          <cell r="DC74">
            <v>89.496784782389355</v>
          </cell>
          <cell r="DD74">
            <v>87.396104712558369</v>
          </cell>
          <cell r="DE74">
            <v>91.30213456166976</v>
          </cell>
          <cell r="DF74">
            <v>89.449555329502147</v>
          </cell>
          <cell r="DG74">
            <v>88.852072882404912</v>
          </cell>
          <cell r="DH74">
            <v>90.060340484967085</v>
          </cell>
          <cell r="DI74">
            <v>83.361298666448974</v>
          </cell>
          <cell r="DJ74">
            <v>87.949079731484332</v>
          </cell>
          <cell r="DK74">
            <v>89.884719100858447</v>
          </cell>
          <cell r="DL74">
            <v>87.842274020448428</v>
          </cell>
          <cell r="DM74">
            <v>87.764512865999521</v>
          </cell>
          <cell r="DN74">
            <v>90.103481283506127</v>
          </cell>
          <cell r="DO74">
            <v>85.180978123401303</v>
          </cell>
          <cell r="DP74">
            <v>89.456193581895718</v>
          </cell>
          <cell r="DQ74">
            <v>87.096151289517024</v>
          </cell>
          <cell r="DR74">
            <v>90.032642315124349</v>
          </cell>
          <cell r="DS74">
            <v>86.333811282801037</v>
          </cell>
          <cell r="DT74">
            <v>86.939633226848954</v>
          </cell>
          <cell r="DU74">
            <v>89.274031282783596</v>
          </cell>
          <cell r="DV74">
            <v>88.910608646935628</v>
          </cell>
        </row>
        <row r="83">
          <cell r="E83" t="str">
            <v>TOTAL Laboratoires</v>
          </cell>
          <cell r="BZ83">
            <v>99.784104456961785</v>
          </cell>
          <cell r="CA83">
            <v>96.526499378679787</v>
          </cell>
          <cell r="CB83">
            <v>88.868052634268366</v>
          </cell>
          <cell r="CC83">
            <v>98.359529071059853</v>
          </cell>
          <cell r="CD83">
            <v>90.690231409051407</v>
          </cell>
          <cell r="CE83">
            <v>84.788999589139578</v>
          </cell>
          <cell r="CF83">
            <v>88.562735011008556</v>
          </cell>
          <cell r="CG83">
            <v>81.61118157052924</v>
          </cell>
          <cell r="CH83">
            <v>80.033970164783469</v>
          </cell>
          <cell r="CI83">
            <v>80.026283606425224</v>
          </cell>
          <cell r="CJ83">
            <v>76.07132681622943</v>
          </cell>
          <cell r="CK83">
            <v>75.201709350396328</v>
          </cell>
          <cell r="CL83">
            <v>73.015720988045771</v>
          </cell>
          <cell r="CM83">
            <v>72.099721779155686</v>
          </cell>
          <cell r="CN83">
            <v>73.396968312474968</v>
          </cell>
          <cell r="CO83">
            <v>71.672932627034697</v>
          </cell>
          <cell r="CP83">
            <v>71.408071799255012</v>
          </cell>
          <cell r="CQ83">
            <v>71.165116196488015</v>
          </cell>
          <cell r="CR83">
            <v>71.1135962496773</v>
          </cell>
          <cell r="CS83">
            <v>68.243744059598711</v>
          </cell>
          <cell r="CT83">
            <v>69.041585095986477</v>
          </cell>
          <cell r="CU83">
            <v>68.04145621379493</v>
          </cell>
          <cell r="CV83">
            <v>67.686839500571963</v>
          </cell>
          <cell r="CW83">
            <v>64.568662844798894</v>
          </cell>
          <cell r="CX83">
            <v>65.341996475723505</v>
          </cell>
          <cell r="CY83">
            <v>64.62445549756788</v>
          </cell>
          <cell r="CZ83">
            <v>63.041886630551268</v>
          </cell>
          <cell r="DA83">
            <v>64.883460611207667</v>
          </cell>
          <cell r="DB83">
            <v>59.936590783185892</v>
          </cell>
          <cell r="DC83">
            <v>58.776104186774738</v>
          </cell>
          <cell r="DD83">
            <v>56.152263362740918</v>
          </cell>
          <cell r="DE83">
            <v>59.680371044275816</v>
          </cell>
          <cell r="DF83">
            <v>56.354209502369137</v>
          </cell>
          <cell r="DG83">
            <v>54.148337266711813</v>
          </cell>
          <cell r="DH83">
            <v>54.404426791790847</v>
          </cell>
          <cell r="DI83">
            <v>53.612937311171905</v>
          </cell>
          <cell r="DJ83">
            <v>51.228335458062645</v>
          </cell>
          <cell r="DK83">
            <v>61.68168078401883</v>
          </cell>
          <cell r="DL83">
            <v>59.18587216098804</v>
          </cell>
          <cell r="DM83">
            <v>58.065674356992346</v>
          </cell>
          <cell r="DN83">
            <v>55.413627569214931</v>
          </cell>
          <cell r="DO83">
            <v>58.142680318629139</v>
          </cell>
          <cell r="DP83">
            <v>56.53286549898214</v>
          </cell>
          <cell r="DQ83">
            <v>56.217897233437419</v>
          </cell>
          <cell r="DR83">
            <v>55.226776091857786</v>
          </cell>
          <cell r="DS83">
            <v>51.671886101788402</v>
          </cell>
          <cell r="DT83">
            <v>52.831950362003901</v>
          </cell>
          <cell r="DU83">
            <v>55.472544599198351</v>
          </cell>
          <cell r="DV83">
            <v>52.415117989653105</v>
          </cell>
        </row>
        <row r="89">
          <cell r="E89" t="str">
            <v>TOTAL transports</v>
          </cell>
          <cell r="BZ89">
            <v>86.376109577074971</v>
          </cell>
          <cell r="CA89">
            <v>86.175604762507803</v>
          </cell>
          <cell r="CB89">
            <v>88.463946959245007</v>
          </cell>
          <cell r="CC89">
            <v>86.97202945972063</v>
          </cell>
          <cell r="CD89">
            <v>93.276306796445013</v>
          </cell>
          <cell r="CE89">
            <v>92.522307291181122</v>
          </cell>
          <cell r="CF89">
            <v>90.355717614556553</v>
          </cell>
          <cell r="CG89">
            <v>90.96567229563496</v>
          </cell>
          <cell r="CH89">
            <v>92.0934398365969</v>
          </cell>
          <cell r="CI89">
            <v>90.298362094994673</v>
          </cell>
          <cell r="CJ89">
            <v>90.675565273253568</v>
          </cell>
          <cell r="CK89">
            <v>90.301481511580661</v>
          </cell>
          <cell r="CL89">
            <v>91.141380651405285</v>
          </cell>
          <cell r="CM89">
            <v>91.267967944148268</v>
          </cell>
          <cell r="CN89">
            <v>90.6244927233071</v>
          </cell>
          <cell r="CO89">
            <v>91.167130999903065</v>
          </cell>
          <cell r="CP89">
            <v>90.285304887344935</v>
          </cell>
          <cell r="CQ89">
            <v>89.619354691801647</v>
          </cell>
          <cell r="CR89">
            <v>92.312919826537865</v>
          </cell>
          <cell r="CS89">
            <v>89.636793641036931</v>
          </cell>
          <cell r="CT89">
            <v>93.019284683812046</v>
          </cell>
          <cell r="CU89">
            <v>91.76182245889099</v>
          </cell>
          <cell r="CV89">
            <v>90.536785821359928</v>
          </cell>
          <cell r="CW89">
            <v>87.755072239600608</v>
          </cell>
          <cell r="CX89">
            <v>94.671667490825328</v>
          </cell>
          <cell r="CY89">
            <v>92.218543699253459</v>
          </cell>
          <cell r="CZ89">
            <v>93.064867319797031</v>
          </cell>
          <cell r="DA89">
            <v>92.443883166171162</v>
          </cell>
          <cell r="DB89">
            <v>91.194708172994837</v>
          </cell>
          <cell r="DC89">
            <v>92.522472558586159</v>
          </cell>
          <cell r="DD89">
            <v>89.202856015704626</v>
          </cell>
          <cell r="DE89">
            <v>93.147117077115652</v>
          </cell>
          <cell r="DF89">
            <v>92.729844145858763</v>
          </cell>
          <cell r="DG89">
            <v>91.971871043437858</v>
          </cell>
          <cell r="DH89">
            <v>93.972124428113005</v>
          </cell>
          <cell r="DI89">
            <v>95.680160972834017</v>
          </cell>
          <cell r="DJ89">
            <v>90.979573739258214</v>
          </cell>
          <cell r="DK89">
            <v>92.393290086779274</v>
          </cell>
          <cell r="DL89">
            <v>91.150436899733151</v>
          </cell>
          <cell r="DM89">
            <v>90.304426706525859</v>
          </cell>
          <cell r="DN89">
            <v>88.90358291341758</v>
          </cell>
          <cell r="DO89">
            <v>89.307384145630849</v>
          </cell>
          <cell r="DP89">
            <v>87.108660187035014</v>
          </cell>
          <cell r="DQ89">
            <v>86.263958536936414</v>
          </cell>
          <cell r="DR89">
            <v>84.862337505373432</v>
          </cell>
          <cell r="DS89">
            <v>84.544712954661733</v>
          </cell>
          <cell r="DT89">
            <v>85.346180918185979</v>
          </cell>
          <cell r="DU89">
            <v>87.127811171504774</v>
          </cell>
          <cell r="DV89">
            <v>85.123134545984186</v>
          </cell>
        </row>
        <row r="90">
          <cell r="E90" t="str">
            <v>IJ maladie</v>
          </cell>
          <cell r="BZ90">
            <v>100.98128093050408</v>
          </cell>
          <cell r="CA90">
            <v>98.804142638671223</v>
          </cell>
          <cell r="CB90">
            <v>102.80513498762667</v>
          </cell>
          <cell r="CC90">
            <v>101.25143206286147</v>
          </cell>
          <cell r="CD90">
            <v>108.54782340431993</v>
          </cell>
          <cell r="CE90">
            <v>107.85994459835896</v>
          </cell>
          <cell r="CF90">
            <v>109.82354477142167</v>
          </cell>
          <cell r="CG90">
            <v>103.52402841972419</v>
          </cell>
          <cell r="CH90">
            <v>103.52083671106777</v>
          </cell>
          <cell r="CI90">
            <v>103.80016245203369</v>
          </cell>
          <cell r="CJ90">
            <v>101.76942414885912</v>
          </cell>
          <cell r="CK90">
            <v>102.09140364979589</v>
          </cell>
          <cell r="CL90">
            <v>98.190517530516459</v>
          </cell>
          <cell r="CM90">
            <v>112.52378404478043</v>
          </cell>
          <cell r="CN90">
            <v>103.23772804218262</v>
          </cell>
          <cell r="CO90">
            <v>108.43361571415689</v>
          </cell>
          <cell r="CP90">
            <v>107.37598598891242</v>
          </cell>
          <cell r="CQ90">
            <v>108.92252130669939</v>
          </cell>
          <cell r="CR90">
            <v>108.77638292724328</v>
          </cell>
          <cell r="CS90">
            <v>107.56677924761777</v>
          </cell>
          <cell r="CT90">
            <v>113.75623002047288</v>
          </cell>
          <cell r="CU90">
            <v>113.44723834945975</v>
          </cell>
          <cell r="CV90">
            <v>113.600239666448</v>
          </cell>
          <cell r="CW90">
            <v>113.25116360700491</v>
          </cell>
          <cell r="CX90">
            <v>113.4569845604084</v>
          </cell>
          <cell r="CY90">
            <v>115.23854406413123</v>
          </cell>
          <cell r="CZ90">
            <v>105.76272780655775</v>
          </cell>
          <cell r="DA90">
            <v>114.11297018864282</v>
          </cell>
          <cell r="DB90">
            <v>114.67010508963197</v>
          </cell>
          <cell r="DC90">
            <v>115.50120407634749</v>
          </cell>
          <cell r="DD90">
            <v>109.62374869781257</v>
          </cell>
          <cell r="DE90">
            <v>125.98505197986654</v>
          </cell>
          <cell r="DF90">
            <v>119.85114306921542</v>
          </cell>
          <cell r="DG90">
            <v>118.58564816653789</v>
          </cell>
          <cell r="DH90">
            <v>113.87817272705021</v>
          </cell>
          <cell r="DI90">
            <v>115.30602274442745</v>
          </cell>
          <cell r="DJ90">
            <v>111.97185235932056</v>
          </cell>
          <cell r="DK90">
            <v>109.98391039163344</v>
          </cell>
          <cell r="DL90">
            <v>122.68216936614462</v>
          </cell>
          <cell r="DM90">
            <v>114.91829991706666</v>
          </cell>
          <cell r="DN90">
            <v>116.51521293241458</v>
          </cell>
          <cell r="DO90">
            <v>117.03263114515102</v>
          </cell>
          <cell r="DP90">
            <v>117.36082810470572</v>
          </cell>
          <cell r="DQ90">
            <v>117.28391963354501</v>
          </cell>
          <cell r="DR90">
            <v>117.61515087638448</v>
          </cell>
          <cell r="DS90">
            <v>116.28181873842145</v>
          </cell>
          <cell r="DT90">
            <v>117.32803170704858</v>
          </cell>
          <cell r="DU90">
            <v>120.88240920667475</v>
          </cell>
          <cell r="DV90">
            <v>115.12243945641161</v>
          </cell>
        </row>
        <row r="91">
          <cell r="E91" t="str">
            <v>IJ AT</v>
          </cell>
          <cell r="BZ91">
            <v>94.232386276690022</v>
          </cell>
          <cell r="CA91">
            <v>91.207873106910043</v>
          </cell>
          <cell r="CB91">
            <v>93.431344701033851</v>
          </cell>
          <cell r="CC91">
            <v>93.541558515190786</v>
          </cell>
          <cell r="CD91">
            <v>97.011426830450361</v>
          </cell>
          <cell r="CE91">
            <v>98.845548992648162</v>
          </cell>
          <cell r="CF91">
            <v>103.30261358411497</v>
          </cell>
          <cell r="CG91">
            <v>95.535644738822938</v>
          </cell>
          <cell r="CH91">
            <v>87.283544391345586</v>
          </cell>
          <cell r="CI91">
            <v>94.144304353450707</v>
          </cell>
          <cell r="CJ91">
            <v>90.459038940474272</v>
          </cell>
          <cell r="CK91">
            <v>94.683226278028144</v>
          </cell>
          <cell r="CL91">
            <v>96.778368444341311</v>
          </cell>
          <cell r="CM91">
            <v>99.216453776346526</v>
          </cell>
          <cell r="CN91">
            <v>102.60657128167645</v>
          </cell>
          <cell r="CO91">
            <v>97.086352821203519</v>
          </cell>
          <cell r="CP91">
            <v>97.056547770318801</v>
          </cell>
          <cell r="CQ91">
            <v>97.63059814372312</v>
          </cell>
          <cell r="CR91">
            <v>101.801080552656</v>
          </cell>
          <cell r="CS91">
            <v>92.014862502810146</v>
          </cell>
          <cell r="CT91">
            <v>99.012294687991741</v>
          </cell>
          <cell r="CU91">
            <v>94.458734538374571</v>
          </cell>
          <cell r="CV91">
            <v>94.723656453180865</v>
          </cell>
          <cell r="CW91">
            <v>97.207579785201418</v>
          </cell>
          <cell r="CX91">
            <v>100.67619079468764</v>
          </cell>
          <cell r="CY91">
            <v>102.16754766761599</v>
          </cell>
          <cell r="CZ91">
            <v>96.703967156080338</v>
          </cell>
          <cell r="DA91">
            <v>100.21015316860304</v>
          </cell>
          <cell r="DB91">
            <v>96.30400996891386</v>
          </cell>
          <cell r="DC91">
            <v>99.107934701955131</v>
          </cell>
          <cell r="DD91">
            <v>97.439071978731533</v>
          </cell>
          <cell r="DE91">
            <v>95.320754452357377</v>
          </cell>
          <cell r="DF91">
            <v>105.88529176508035</v>
          </cell>
          <cell r="DG91">
            <v>102.28011025547328</v>
          </cell>
          <cell r="DH91">
            <v>102.20575583569385</v>
          </cell>
          <cell r="DI91">
            <v>104.14403147426654</v>
          </cell>
          <cell r="DJ91">
            <v>98.455564501414059</v>
          </cell>
          <cell r="DK91">
            <v>97.93692952814537</v>
          </cell>
          <cell r="DL91">
            <v>99.803736118957886</v>
          </cell>
          <cell r="DM91">
            <v>97.494853434376822</v>
          </cell>
          <cell r="DN91">
            <v>91.38478561585994</v>
          </cell>
          <cell r="DO91">
            <v>97.388162119003184</v>
          </cell>
          <cell r="DP91">
            <v>97.364099001155722</v>
          </cell>
          <cell r="DQ91">
            <v>95.602084628043599</v>
          </cell>
          <cell r="DR91">
            <v>93.564875331073139</v>
          </cell>
          <cell r="DS91">
            <v>93.105935545837895</v>
          </cell>
          <cell r="DT91">
            <v>98.984035236969987</v>
          </cell>
          <cell r="DU91">
            <v>92.875064969616091</v>
          </cell>
          <cell r="DV91">
            <v>85.650902449453397</v>
          </cell>
        </row>
        <row r="107">
          <cell r="E107" t="str">
            <v>Médicaments de ville</v>
          </cell>
          <cell r="BZ107">
            <v>107.35480317339592</v>
          </cell>
          <cell r="CA107">
            <v>103.73006805099988</v>
          </cell>
          <cell r="CB107">
            <v>106.5062594563658</v>
          </cell>
          <cell r="CC107">
            <v>107.65042327610747</v>
          </cell>
          <cell r="CD107">
            <v>109.07061728370608</v>
          </cell>
          <cell r="CE107">
            <v>105.98204100849283</v>
          </cell>
          <cell r="CF107">
            <v>107.11621689588293</v>
          </cell>
          <cell r="CG107">
            <v>106.84012398989699</v>
          </cell>
          <cell r="CH107">
            <v>105.54060581790432</v>
          </cell>
          <cell r="CI107">
            <v>107.98850499471455</v>
          </cell>
          <cell r="CJ107">
            <v>106.81555156234145</v>
          </cell>
          <cell r="CK107">
            <v>109.15185448002522</v>
          </cell>
          <cell r="CL107">
            <v>106.6260311549708</v>
          </cell>
          <cell r="CM107">
            <v>110.10709165230499</v>
          </cell>
          <cell r="CN107">
            <v>112.40761017193852</v>
          </cell>
          <cell r="CO107">
            <v>110.14942926151426</v>
          </cell>
          <cell r="CP107">
            <v>109.38046930597183</v>
          </cell>
          <cell r="CQ107">
            <v>109.07607088282944</v>
          </cell>
          <cell r="CR107">
            <v>111.68047918974311</v>
          </cell>
          <cell r="CS107">
            <v>110.34762990311788</v>
          </cell>
          <cell r="CT107">
            <v>116.78938649964721</v>
          </cell>
          <cell r="CU107">
            <v>112.07884586175889</v>
          </cell>
          <cell r="CV107">
            <v>112.45234319040718</v>
          </cell>
          <cell r="CW107">
            <v>111.13469193467489</v>
          </cell>
          <cell r="CX107">
            <v>114.47664289779958</v>
          </cell>
          <cell r="CY107">
            <v>112.75390161087464</v>
          </cell>
          <cell r="CZ107">
            <v>107.52463728140087</v>
          </cell>
          <cell r="DA107">
            <v>111.92669101587171</v>
          </cell>
          <cell r="DB107">
            <v>113.0572435658721</v>
          </cell>
          <cell r="DC107">
            <v>113.83898530037671</v>
          </cell>
          <cell r="DD107">
            <v>110.53895999805663</v>
          </cell>
          <cell r="DE107">
            <v>115.01673918913511</v>
          </cell>
          <cell r="DF107">
            <v>115.73539884891899</v>
          </cell>
          <cell r="DG107">
            <v>114.43942296123623</v>
          </cell>
          <cell r="DH107">
            <v>114.92852314225932</v>
          </cell>
          <cell r="DI107">
            <v>115.55089421328179</v>
          </cell>
          <cell r="DJ107">
            <v>115.82469314605135</v>
          </cell>
          <cell r="DK107">
            <v>118.40601019760133</v>
          </cell>
          <cell r="DL107">
            <v>119.73470676392613</v>
          </cell>
          <cell r="DM107">
            <v>118.94788165906654</v>
          </cell>
          <cell r="DN107">
            <v>115.50873348838846</v>
          </cell>
          <cell r="DO107">
            <v>120.5521075900532</v>
          </cell>
          <cell r="DP107">
            <v>120.29656466276184</v>
          </cell>
          <cell r="DQ107">
            <v>117.5946389189459</v>
          </cell>
          <cell r="DR107">
            <v>119.55113538685443</v>
          </cell>
          <cell r="DS107">
            <v>115.7746806833877</v>
          </cell>
          <cell r="DT107">
            <v>119.28941943879099</v>
          </cell>
          <cell r="DU107">
            <v>118.85807147574583</v>
          </cell>
          <cell r="DV107">
            <v>119.3807292988087</v>
          </cell>
        </row>
        <row r="108">
          <cell r="E108" t="str">
            <v>Médicaments rétrocédés</v>
          </cell>
          <cell r="BZ108">
            <v>84.447920662784526</v>
          </cell>
          <cell r="CA108">
            <v>75.61080222630774</v>
          </cell>
          <cell r="CB108">
            <v>78.623986704260531</v>
          </cell>
          <cell r="CC108">
            <v>75.565872658017113</v>
          </cell>
          <cell r="CD108">
            <v>76.18788608843812</v>
          </cell>
          <cell r="CE108">
            <v>73.863693504293465</v>
          </cell>
          <cell r="CF108">
            <v>74.101213977476164</v>
          </cell>
          <cell r="CG108">
            <v>82.489811018330172</v>
          </cell>
          <cell r="CH108">
            <v>75.015558883399578</v>
          </cell>
          <cell r="CI108">
            <v>79.990768042494267</v>
          </cell>
          <cell r="CJ108">
            <v>75.653034242174627</v>
          </cell>
          <cell r="CK108">
            <v>72.877598632133655</v>
          </cell>
          <cell r="CL108">
            <v>61.682507986833798</v>
          </cell>
          <cell r="CM108">
            <v>68.63252385506587</v>
          </cell>
          <cell r="CN108">
            <v>69.094878294061786</v>
          </cell>
          <cell r="CO108">
            <v>70.846482665372662</v>
          </cell>
          <cell r="CP108">
            <v>72.320123831834167</v>
          </cell>
          <cell r="CQ108">
            <v>72.457629028943899</v>
          </cell>
          <cell r="CR108">
            <v>67.999428045162361</v>
          </cell>
          <cell r="CS108">
            <v>71.129923512260305</v>
          </cell>
          <cell r="CT108">
            <v>62.015236711386336</v>
          </cell>
          <cell r="CU108">
            <v>63.408965928240811</v>
          </cell>
          <cell r="CV108">
            <v>65.784462532576981</v>
          </cell>
          <cell r="CW108">
            <v>57.066721879808846</v>
          </cell>
          <cell r="CX108">
            <v>61.963003341148912</v>
          </cell>
          <cell r="CY108">
            <v>64.321870227211647</v>
          </cell>
          <cell r="CZ108">
            <v>63.644927424424033</v>
          </cell>
          <cell r="DA108">
            <v>62.544014737711642</v>
          </cell>
          <cell r="DB108">
            <v>56.787373325162541</v>
          </cell>
          <cell r="DC108">
            <v>58.382630441156437</v>
          </cell>
          <cell r="DD108">
            <v>54.849925938406187</v>
          </cell>
          <cell r="DE108">
            <v>58.249089231895681</v>
          </cell>
          <cell r="DF108">
            <v>56.311946595963605</v>
          </cell>
          <cell r="DG108">
            <v>58.958704018844209</v>
          </cell>
          <cell r="DH108">
            <v>49.143535630819493</v>
          </cell>
          <cell r="DI108">
            <v>58.750414935818661</v>
          </cell>
          <cell r="DJ108">
            <v>35.501909625926686</v>
          </cell>
          <cell r="DK108">
            <v>93.936772064762224</v>
          </cell>
          <cell r="DL108">
            <v>54.116371919534132</v>
          </cell>
          <cell r="DM108">
            <v>58.492854991861101</v>
          </cell>
          <cell r="DN108">
            <v>70.25164166866027</v>
          </cell>
          <cell r="DO108">
            <v>63.488190880118431</v>
          </cell>
          <cell r="DP108">
            <v>61.547007045094581</v>
          </cell>
          <cell r="DQ108">
            <v>52.093455401010381</v>
          </cell>
          <cell r="DR108">
            <v>62.229365207263719</v>
          </cell>
          <cell r="DS108">
            <v>55.276772814198836</v>
          </cell>
          <cell r="DT108">
            <v>51.964711550876089</v>
          </cell>
          <cell r="DU108">
            <v>62.818616943633451</v>
          </cell>
          <cell r="DV108">
            <v>66.452656022512883</v>
          </cell>
        </row>
        <row r="118">
          <cell r="E118" t="str">
            <v>TOTAL médicaments</v>
          </cell>
          <cell r="BZ118">
            <v>105.53319004953859</v>
          </cell>
          <cell r="CA118">
            <v>101.49395304775733</v>
          </cell>
          <cell r="CB118">
            <v>104.28899074052565</v>
          </cell>
          <cell r="CC118">
            <v>105.09897881604601</v>
          </cell>
          <cell r="CD118">
            <v>106.45569948920368</v>
          </cell>
          <cell r="CE118">
            <v>103.4279089347304</v>
          </cell>
          <cell r="CF118">
            <v>104.49078052004704</v>
          </cell>
          <cell r="CG118">
            <v>104.90372563195842</v>
          </cell>
          <cell r="CH118">
            <v>103.1131770276053</v>
          </cell>
          <cell r="CI118">
            <v>105.76205427420101</v>
          </cell>
          <cell r="CJ118">
            <v>104.33742951773101</v>
          </cell>
          <cell r="CK118">
            <v>106.26723408351042</v>
          </cell>
          <cell r="CL118">
            <v>103.05200873627025</v>
          </cell>
          <cell r="CM118">
            <v>106.80892932180174</v>
          </cell>
          <cell r="CN118">
            <v>108.96327239344315</v>
          </cell>
          <cell r="CO118">
            <v>107.02395973100829</v>
          </cell>
          <cell r="CP118">
            <v>106.43333707795684</v>
          </cell>
          <cell r="CQ118">
            <v>106.16407994624764</v>
          </cell>
          <cell r="CR118">
            <v>108.20685173336655</v>
          </cell>
          <cell r="CS118">
            <v>107.22893888891829</v>
          </cell>
          <cell r="CT118">
            <v>112.43360783547485</v>
          </cell>
          <cell r="CU118">
            <v>108.20849414618226</v>
          </cell>
          <cell r="CV118">
            <v>108.74119551112209</v>
          </cell>
          <cell r="CW118">
            <v>106.83507046559701</v>
          </cell>
          <cell r="CX118">
            <v>110.30062571372419</v>
          </cell>
          <cell r="CY118">
            <v>108.90246421241233</v>
          </cell>
          <cell r="CZ118">
            <v>104.03521198271635</v>
          </cell>
          <cell r="DA118">
            <v>107.99965593557113</v>
          </cell>
          <cell r="DB118">
            <v>108.58252143549304</v>
          </cell>
          <cell r="DC118">
            <v>109.42895596678892</v>
          </cell>
          <cell r="DD118">
            <v>106.11042742707038</v>
          </cell>
          <cell r="DE118">
            <v>110.50243235909207</v>
          </cell>
          <cell r="DF118">
            <v>111.00989591595771</v>
          </cell>
          <cell r="DG118">
            <v>110.02745613424945</v>
          </cell>
          <cell r="DH118">
            <v>109.69713486635062</v>
          </cell>
          <cell r="DI118">
            <v>111.03397671281954</v>
          </cell>
          <cell r="DJ118">
            <v>109.4372226320156</v>
          </cell>
          <cell r="DK118">
            <v>116.4601546106212</v>
          </cell>
          <cell r="DL118">
            <v>114.51657112880255</v>
          </cell>
          <cell r="DM118">
            <v>114.14034532455605</v>
          </cell>
          <cell r="DN118">
            <v>111.90977529893411</v>
          </cell>
          <cell r="DO118">
            <v>116.01424087993379</v>
          </cell>
          <cell r="DP118">
            <v>115.62465153239239</v>
          </cell>
          <cell r="DQ118">
            <v>112.38581945304142</v>
          </cell>
          <cell r="DR118">
            <v>114.99276351789732</v>
          </cell>
          <cell r="DS118">
            <v>110.96373432744528</v>
          </cell>
          <cell r="DT118">
            <v>113.93558871164267</v>
          </cell>
          <cell r="DU118">
            <v>114.40167258418066</v>
          </cell>
          <cell r="DV118">
            <v>115.17175529914199</v>
          </cell>
        </row>
        <row r="126">
          <cell r="E126" t="str">
            <v>Produits de LPP</v>
          </cell>
          <cell r="BZ126">
            <v>96.858530635374422</v>
          </cell>
          <cell r="CA126">
            <v>95.317880814391543</v>
          </cell>
          <cell r="CB126">
            <v>96.055127894751976</v>
          </cell>
          <cell r="CC126">
            <v>96.652088508828186</v>
          </cell>
          <cell r="CD126">
            <v>99.173497071754255</v>
          </cell>
          <cell r="CE126">
            <v>96.385289826156622</v>
          </cell>
          <cell r="CF126">
            <v>95.163705270334958</v>
          </cell>
          <cell r="CG126">
            <v>95.434963262943143</v>
          </cell>
          <cell r="CH126">
            <v>92.716126074570099</v>
          </cell>
          <cell r="CI126">
            <v>96.898763825263984</v>
          </cell>
          <cell r="CJ126">
            <v>94.040345843440875</v>
          </cell>
          <cell r="CK126">
            <v>94.412630104460547</v>
          </cell>
          <cell r="CL126">
            <v>91.328341145541884</v>
          </cell>
          <cell r="CM126">
            <v>92.48567575820843</v>
          </cell>
          <cell r="CN126">
            <v>94.222744444538904</v>
          </cell>
          <cell r="CO126">
            <v>95.288211806152518</v>
          </cell>
          <cell r="CP126">
            <v>92.156017700345629</v>
          </cell>
          <cell r="CQ126">
            <v>92.547248443070956</v>
          </cell>
          <cell r="CR126">
            <v>93.422428412108772</v>
          </cell>
          <cell r="CS126">
            <v>90.823887168516848</v>
          </cell>
          <cell r="CT126">
            <v>98.312196199019226</v>
          </cell>
          <cell r="CU126">
            <v>90.908272493910346</v>
          </cell>
          <cell r="CV126">
            <v>95.860210503955486</v>
          </cell>
          <cell r="CW126">
            <v>92.097045587336623</v>
          </cell>
          <cell r="CX126">
            <v>94.884886009430431</v>
          </cell>
          <cell r="CY126">
            <v>94.250841551707467</v>
          </cell>
          <cell r="CZ126">
            <v>89.835670293846348</v>
          </cell>
          <cell r="DA126">
            <v>92.93877168616946</v>
          </cell>
          <cell r="DB126">
            <v>94.191517396491236</v>
          </cell>
          <cell r="DC126">
            <v>94.821173380262366</v>
          </cell>
          <cell r="DD126">
            <v>90.7620739581359</v>
          </cell>
          <cell r="DE126">
            <v>92.638159064231189</v>
          </cell>
          <cell r="DF126">
            <v>94.60513735496302</v>
          </cell>
          <cell r="DG126">
            <v>94.529657928495425</v>
          </cell>
          <cell r="DH126">
            <v>93.571434856058772</v>
          </cell>
          <cell r="DI126">
            <v>94.230674808445542</v>
          </cell>
          <cell r="DJ126">
            <v>92.396883966390135</v>
          </cell>
          <cell r="DK126">
            <v>93.358454415406513</v>
          </cell>
          <cell r="DL126">
            <v>93.944705282577402</v>
          </cell>
          <cell r="DM126">
            <v>93.128157441917566</v>
          </cell>
          <cell r="DN126">
            <v>93.199686930497634</v>
          </cell>
          <cell r="DO126">
            <v>91.630084318899435</v>
          </cell>
          <cell r="DP126">
            <v>95.22939545658258</v>
          </cell>
          <cell r="DQ126">
            <v>94.083300050342231</v>
          </cell>
          <cell r="DR126">
            <v>96.150105847376679</v>
          </cell>
          <cell r="DS126">
            <v>90.696992641433468</v>
          </cell>
          <cell r="DT126">
            <v>91.562084168003622</v>
          </cell>
          <cell r="DU126">
            <v>92.694973734810887</v>
          </cell>
          <cell r="DV126">
            <v>91.047746598849301</v>
          </cell>
        </row>
        <row r="134">
          <cell r="E134" t="str">
            <v xml:space="preserve">TOTAL SOINS DE VILLE </v>
          </cell>
          <cell r="BZ134">
            <v>93.703426948199777</v>
          </cell>
          <cell r="CA134">
            <v>93.364077196511872</v>
          </cell>
          <cell r="CB134">
            <v>94.342232946754081</v>
          </cell>
          <cell r="CC134">
            <v>95.407086356977317</v>
          </cell>
          <cell r="CD134">
            <v>97.391244505529613</v>
          </cell>
          <cell r="CE134">
            <v>94.754537554805879</v>
          </cell>
          <cell r="CF134">
            <v>95.108347734480802</v>
          </cell>
          <cell r="CG134">
            <v>93.982082742688107</v>
          </cell>
          <cell r="CH134">
            <v>92.296377683024431</v>
          </cell>
          <cell r="CI134">
            <v>95.138218246569608</v>
          </cell>
          <cell r="CJ134">
            <v>92.89530096483108</v>
          </cell>
          <cell r="CK134">
            <v>93.92546055045176</v>
          </cell>
          <cell r="CL134">
            <v>91.411003118761045</v>
          </cell>
          <cell r="CM134">
            <v>94.211854381936249</v>
          </cell>
          <cell r="CN134">
            <v>95.608099107194604</v>
          </cell>
          <cell r="CO134">
            <v>94.085102186908429</v>
          </cell>
          <cell r="CP134">
            <v>92.256420323710259</v>
          </cell>
          <cell r="CQ134">
            <v>92.872882185729111</v>
          </cell>
          <cell r="CR134">
            <v>94.885518721984567</v>
          </cell>
          <cell r="CS134">
            <v>92.201374624733262</v>
          </cell>
          <cell r="CT134">
            <v>98.116746764011424</v>
          </cell>
          <cell r="CU134">
            <v>92.751062945727256</v>
          </cell>
          <cell r="CV134">
            <v>94.008115685381838</v>
          </cell>
          <cell r="CW134">
            <v>91.698911361824059</v>
          </cell>
          <cell r="CX134">
            <v>93.517384496872864</v>
          </cell>
          <cell r="CY134">
            <v>95.29302201094653</v>
          </cell>
          <cell r="CZ134">
            <v>90.548237787860202</v>
          </cell>
          <cell r="DA134">
            <v>93.17517308226482</v>
          </cell>
          <cell r="DB134">
            <v>92.885916314578083</v>
          </cell>
          <cell r="DC134">
            <v>93.751996312983692</v>
          </cell>
          <cell r="DD134">
            <v>90.484825257211128</v>
          </cell>
          <cell r="DE134">
            <v>94.064086456674303</v>
          </cell>
          <cell r="DF134">
            <v>95.009069768298531</v>
          </cell>
          <cell r="DG134">
            <v>93.917810664582731</v>
          </cell>
          <cell r="DH134">
            <v>93.513695487518504</v>
          </cell>
          <cell r="DI134">
            <v>93.75022586519411</v>
          </cell>
          <cell r="DJ134">
            <v>89.444504716781779</v>
          </cell>
          <cell r="DK134">
            <v>99.089532389979112</v>
          </cell>
          <cell r="DL134">
            <v>95.801781116550828</v>
          </cell>
          <cell r="DM134">
            <v>94.360409036792589</v>
          </cell>
          <cell r="DN134">
            <v>92.992598584385817</v>
          </cell>
          <cell r="DO134">
            <v>94.533268035406877</v>
          </cell>
          <cell r="DP134">
            <v>94.667586557633626</v>
          </cell>
          <cell r="DQ134">
            <v>92.609459044315969</v>
          </cell>
          <cell r="DR134">
            <v>94.907703572880493</v>
          </cell>
          <cell r="DS134">
            <v>90.203302968319278</v>
          </cell>
          <cell r="DT134">
            <v>93.445564557275134</v>
          </cell>
          <cell r="DU134">
            <v>95.49910317203441</v>
          </cell>
          <cell r="DV134">
            <v>92.871920533506042</v>
          </cell>
        </row>
      </sheetData>
      <sheetData sheetId="5">
        <row r="3">
          <cell r="BZ3">
            <v>44652</v>
          </cell>
          <cell r="CA3">
            <v>44682</v>
          </cell>
          <cell r="CB3">
            <v>44713</v>
          </cell>
          <cell r="CC3">
            <v>44743</v>
          </cell>
          <cell r="CD3">
            <v>44774</v>
          </cell>
          <cell r="CE3">
            <v>44805</v>
          </cell>
          <cell r="CF3">
            <v>44835</v>
          </cell>
          <cell r="CG3">
            <v>44866</v>
          </cell>
          <cell r="CH3">
            <v>44896</v>
          </cell>
          <cell r="CI3">
            <v>44927</v>
          </cell>
          <cell r="CJ3">
            <v>44958</v>
          </cell>
          <cell r="CK3">
            <v>44986</v>
          </cell>
          <cell r="CL3">
            <v>45017</v>
          </cell>
          <cell r="CM3">
            <v>45047</v>
          </cell>
          <cell r="CN3">
            <v>45078</v>
          </cell>
          <cell r="CO3">
            <v>45108</v>
          </cell>
          <cell r="CP3">
            <v>45139</v>
          </cell>
          <cell r="CQ3">
            <v>45170</v>
          </cell>
          <cell r="CR3">
            <v>45200</v>
          </cell>
          <cell r="CS3">
            <v>45231</v>
          </cell>
          <cell r="CT3">
            <v>45261</v>
          </cell>
          <cell r="CU3">
            <v>45292</v>
          </cell>
          <cell r="CV3">
            <v>45323</v>
          </cell>
          <cell r="CW3">
            <v>45352</v>
          </cell>
          <cell r="CX3">
            <v>45383</v>
          </cell>
          <cell r="CY3">
            <v>45413</v>
          </cell>
          <cell r="CZ3">
            <v>45444</v>
          </cell>
          <cell r="DA3">
            <v>45474</v>
          </cell>
          <cell r="DB3">
            <v>45505</v>
          </cell>
          <cell r="DC3">
            <v>45536</v>
          </cell>
          <cell r="DD3">
            <v>45566</v>
          </cell>
          <cell r="DE3">
            <v>45597</v>
          </cell>
          <cell r="DF3">
            <v>45627</v>
          </cell>
          <cell r="DG3">
            <v>45658</v>
          </cell>
          <cell r="DH3">
            <v>45689</v>
          </cell>
          <cell r="DI3">
            <v>45717</v>
          </cell>
          <cell r="DJ3">
            <v>45748</v>
          </cell>
          <cell r="DK3">
            <v>45778</v>
          </cell>
          <cell r="DL3">
            <v>45809</v>
          </cell>
          <cell r="DM3">
            <v>45839</v>
          </cell>
          <cell r="DN3">
            <v>45870</v>
          </cell>
          <cell r="DO3">
            <v>45901</v>
          </cell>
          <cell r="DP3">
            <v>45931</v>
          </cell>
          <cell r="DQ3">
            <v>45962</v>
          </cell>
          <cell r="DR3">
            <v>45992</v>
          </cell>
          <cell r="DS3">
            <v>46023</v>
          </cell>
          <cell r="DT3">
            <v>46054</v>
          </cell>
          <cell r="DU3">
            <v>46082</v>
          </cell>
          <cell r="DV3">
            <v>46113</v>
          </cell>
        </row>
        <row r="28">
          <cell r="E28" t="str">
            <v>TOTAL généralistes</v>
          </cell>
          <cell r="BZ28">
            <v>94.899044403942568</v>
          </cell>
          <cell r="CA28">
            <v>92.641660985668338</v>
          </cell>
          <cell r="CB28">
            <v>94.80674335656839</v>
          </cell>
          <cell r="CC28">
            <v>96.829154023431457</v>
          </cell>
          <cell r="CD28">
            <v>97.386292412050565</v>
          </cell>
          <cell r="CE28">
            <v>94.505704694179499</v>
          </cell>
          <cell r="CF28">
            <v>96.572388850457685</v>
          </cell>
          <cell r="CG28">
            <v>94.458551718656679</v>
          </cell>
          <cell r="CH28">
            <v>92.922707107963603</v>
          </cell>
          <cell r="CI28">
            <v>93.769075609751113</v>
          </cell>
          <cell r="CJ28">
            <v>90.941106720165308</v>
          </cell>
          <cell r="CK28">
            <v>91.834023932371039</v>
          </cell>
          <cell r="CL28">
            <v>90.666470377290537</v>
          </cell>
          <cell r="CM28">
            <v>93.977483766027532</v>
          </cell>
          <cell r="CN28">
            <v>94.715146979508205</v>
          </cell>
          <cell r="CO28">
            <v>91.554866643805525</v>
          </cell>
          <cell r="CP28">
            <v>93.556277793766526</v>
          </cell>
          <cell r="CQ28">
            <v>91.671924484580344</v>
          </cell>
          <cell r="CR28">
            <v>93.073493409938806</v>
          </cell>
          <cell r="CS28">
            <v>96.044064909401811</v>
          </cell>
          <cell r="CT28">
            <v>102.78743733618194</v>
          </cell>
          <cell r="CU28">
            <v>96.589534323790986</v>
          </cell>
          <cell r="CV28">
            <v>96.252958098297981</v>
          </cell>
          <cell r="CW28">
            <v>92.474876159036484</v>
          </cell>
          <cell r="CX28">
            <v>98.314571110403065</v>
          </cell>
          <cell r="CY28">
            <v>96.75133924060637</v>
          </cell>
          <cell r="CZ28">
            <v>93.924310082864267</v>
          </cell>
          <cell r="DA28">
            <v>94.698224309498983</v>
          </cell>
          <cell r="DB28">
            <v>91.844920318352493</v>
          </cell>
          <cell r="DC28">
            <v>93.416767685820616</v>
          </cell>
          <cell r="DD28">
            <v>91.57862173932817</v>
          </cell>
          <cell r="DE28">
            <v>94.459782028488092</v>
          </cell>
          <cell r="DF28">
            <v>95.233073820869436</v>
          </cell>
          <cell r="DG28">
            <v>106.56548982035604</v>
          </cell>
          <cell r="DH28">
            <v>104.34243276944726</v>
          </cell>
          <cell r="DI28">
            <v>98.281652058264044</v>
          </cell>
          <cell r="DJ28">
            <v>100.09390544554083</v>
          </cell>
          <cell r="DK28">
            <v>105.75934567305202</v>
          </cell>
          <cell r="DL28">
            <v>102.53284962323306</v>
          </cell>
          <cell r="DM28">
            <v>103.93100526120276</v>
          </cell>
          <cell r="DN28">
            <v>101.13308866040094</v>
          </cell>
          <cell r="DO28">
            <v>101.87746666866498</v>
          </cell>
          <cell r="DP28">
            <v>99.786772244922602</v>
          </cell>
          <cell r="DQ28">
            <v>97.686503909768902</v>
          </cell>
          <cell r="DR28">
            <v>101.79107207910876</v>
          </cell>
          <cell r="DS28">
            <v>98.568874243956301</v>
          </cell>
          <cell r="DT28">
            <v>99.2330440066644</v>
          </cell>
          <cell r="DU28">
            <v>101.03800828766769</v>
          </cell>
          <cell r="DV28">
            <v>99.856840324387861</v>
          </cell>
        </row>
        <row r="51">
          <cell r="E51" t="str">
            <v>TOTAL spécialistes</v>
          </cell>
          <cell r="BZ51">
            <v>122.11650131174369</v>
          </cell>
          <cell r="CA51">
            <v>121.67293052699013</v>
          </cell>
          <cell r="CB51">
            <v>118.68059704302692</v>
          </cell>
          <cell r="CC51">
            <v>121.78372816098198</v>
          </cell>
          <cell r="CD51">
            <v>122.95633448948773</v>
          </cell>
          <cell r="CE51">
            <v>120.8723859656172</v>
          </cell>
          <cell r="CF51">
            <v>118.7283214701957</v>
          </cell>
          <cell r="CG51">
            <v>123.21634498008474</v>
          </cell>
          <cell r="CH51">
            <v>118.89435711759467</v>
          </cell>
          <cell r="CI51">
            <v>125.27576578179556</v>
          </cell>
          <cell r="CJ51">
            <v>123.45220923610938</v>
          </cell>
          <cell r="CK51">
            <v>121.50596879070554</v>
          </cell>
          <cell r="CL51">
            <v>141.0950902861986</v>
          </cell>
          <cell r="CM51">
            <v>122.74186365607585</v>
          </cell>
          <cell r="CN51">
            <v>131.52583484418864</v>
          </cell>
          <cell r="CO51">
            <v>125.93488634132638</v>
          </cell>
          <cell r="CP51">
            <v>125.20601624595231</v>
          </cell>
          <cell r="CQ51">
            <v>125.85045910513021</v>
          </cell>
          <cell r="CR51">
            <v>130.29899981280775</v>
          </cell>
          <cell r="CS51">
            <v>126.70309577614118</v>
          </cell>
          <cell r="CT51">
            <v>132.65586269104082</v>
          </cell>
          <cell r="CU51">
            <v>129.92874584189852</v>
          </cell>
          <cell r="CV51">
            <v>131.96465366330492</v>
          </cell>
          <cell r="CW51">
            <v>125.06961847486757</v>
          </cell>
          <cell r="CX51">
            <v>118.71986398959906</v>
          </cell>
          <cell r="CY51">
            <v>140.61732793105224</v>
          </cell>
          <cell r="CZ51">
            <v>137.45325733588382</v>
          </cell>
          <cell r="DA51">
            <v>133.75017356237925</v>
          </cell>
          <cell r="DB51">
            <v>132.10342182920991</v>
          </cell>
          <cell r="DC51">
            <v>133.03473716966349</v>
          </cell>
          <cell r="DD51">
            <v>129.66264768414629</v>
          </cell>
          <cell r="DE51">
            <v>135.8502445994996</v>
          </cell>
          <cell r="DF51">
            <v>139.05954227392451</v>
          </cell>
          <cell r="DG51">
            <v>141.98285111041264</v>
          </cell>
          <cell r="DH51">
            <v>141.70097659992851</v>
          </cell>
          <cell r="DI51">
            <v>138.66885666486962</v>
          </cell>
          <cell r="DJ51">
            <v>119.68011836016375</v>
          </cell>
          <cell r="DK51">
            <v>186.57844093995678</v>
          </cell>
          <cell r="DL51">
            <v>141.38013300661655</v>
          </cell>
          <cell r="DM51">
            <v>141.47234463442771</v>
          </cell>
          <cell r="DN51">
            <v>141.46898857533574</v>
          </cell>
          <cell r="DO51">
            <v>143.50474670293832</v>
          </cell>
          <cell r="DP51">
            <v>143.11431085385925</v>
          </cell>
          <cell r="DQ51">
            <v>141.29781504981059</v>
          </cell>
          <cell r="DR51">
            <v>141.77653366436087</v>
          </cell>
          <cell r="DS51">
            <v>135.99086360312944</v>
          </cell>
          <cell r="DT51">
            <v>156.86161958845423</v>
          </cell>
          <cell r="DU51">
            <v>163.82710958006146</v>
          </cell>
          <cell r="DV51">
            <v>189.95239886267149</v>
          </cell>
        </row>
        <row r="55">
          <cell r="E55" t="str">
            <v>Honoraires de dentistes</v>
          </cell>
          <cell r="BZ55">
            <v>117.22973721502881</v>
          </cell>
          <cell r="CA55">
            <v>121.66008916856012</v>
          </cell>
          <cell r="CB55">
            <v>118.61822227709689</v>
          </cell>
          <cell r="CC55">
            <v>117.90637093574658</v>
          </cell>
          <cell r="CD55">
            <v>122.29215796384969</v>
          </cell>
          <cell r="CE55">
            <v>123.55569654902551</v>
          </cell>
          <cell r="CF55">
            <v>124.30098812313095</v>
          </cell>
          <cell r="CG55">
            <v>122.06515045309072</v>
          </cell>
          <cell r="CH55">
            <v>117.53526962953541</v>
          </cell>
          <cell r="CI55">
            <v>125.68593968826029</v>
          </cell>
          <cell r="CJ55">
            <v>124.21158640576593</v>
          </cell>
          <cell r="CK55">
            <v>127.72532271905838</v>
          </cell>
          <cell r="CL55">
            <v>124.81074827078248</v>
          </cell>
          <cell r="CM55">
            <v>123.40390687827063</v>
          </cell>
          <cell r="CN55">
            <v>128.07678792201759</v>
          </cell>
          <cell r="CO55">
            <v>126.14777961754066</v>
          </cell>
          <cell r="CP55">
            <v>124.25115928483812</v>
          </cell>
          <cell r="CQ55">
            <v>128.66677147457702</v>
          </cell>
          <cell r="CR55">
            <v>120.51886736453628</v>
          </cell>
          <cell r="CS55">
            <v>115.53126221394837</v>
          </cell>
          <cell r="CT55">
            <v>119.10917640009622</v>
          </cell>
          <cell r="CU55">
            <v>110.42566631578173</v>
          </cell>
          <cell r="CV55">
            <v>117.02499655275658</v>
          </cell>
          <cell r="CW55">
            <v>113.07414154907715</v>
          </cell>
          <cell r="CX55">
            <v>118.06491775645314</v>
          </cell>
          <cell r="CY55">
            <v>116.17969149938625</v>
          </cell>
          <cell r="CZ55">
            <v>114.08310573467921</v>
          </cell>
          <cell r="DA55">
            <v>115.07140435016767</v>
          </cell>
          <cell r="DB55">
            <v>114.58820106867473</v>
          </cell>
          <cell r="DC55">
            <v>116.08495516765154</v>
          </cell>
          <cell r="DD55">
            <v>116.22755639478997</v>
          </cell>
          <cell r="DE55">
            <v>125.78193561918542</v>
          </cell>
          <cell r="DF55">
            <v>122.25732732385823</v>
          </cell>
          <cell r="DG55">
            <v>125.36529899156419</v>
          </cell>
          <cell r="DH55">
            <v>124.40635213016895</v>
          </cell>
          <cell r="DI55">
            <v>124.27562998057418</v>
          </cell>
          <cell r="DJ55">
            <v>125.56051186260876</v>
          </cell>
          <cell r="DK55">
            <v>128.43236915918501</v>
          </cell>
          <cell r="DL55">
            <v>122.12616176499868</v>
          </cell>
          <cell r="DM55">
            <v>130.03270076848079</v>
          </cell>
          <cell r="DN55">
            <v>128.43556437296434</v>
          </cell>
          <cell r="DO55">
            <v>129.92572692858889</v>
          </cell>
          <cell r="DP55">
            <v>130.44393726321769</v>
          </cell>
          <cell r="DQ55">
            <v>130.69814049405701</v>
          </cell>
          <cell r="DR55">
            <v>129.32630804198934</v>
          </cell>
          <cell r="DS55">
            <v>127.25313873236443</v>
          </cell>
          <cell r="DT55">
            <v>128.48170871961443</v>
          </cell>
          <cell r="DU55">
            <v>130.56184093954167</v>
          </cell>
          <cell r="DV55">
            <v>129.4732523457765</v>
          </cell>
        </row>
        <row r="69">
          <cell r="E69" t="str">
            <v>TOTAL Infirmiers</v>
          </cell>
          <cell r="BZ69">
            <v>122.98688235720007</v>
          </cell>
          <cell r="CA69">
            <v>121.06372062118689</v>
          </cell>
          <cell r="CB69">
            <v>124.14353197498278</v>
          </cell>
          <cell r="CC69">
            <v>126.09004304675788</v>
          </cell>
          <cell r="CD69">
            <v>130.25246627717985</v>
          </cell>
          <cell r="CE69">
            <v>125.817309652002</v>
          </cell>
          <cell r="CF69">
            <v>126.70546268667557</v>
          </cell>
          <cell r="CG69">
            <v>120.48845114791882</v>
          </cell>
          <cell r="CH69">
            <v>118.95932148753818</v>
          </cell>
          <cell r="CI69">
            <v>126.36480502835109</v>
          </cell>
          <cell r="CJ69">
            <v>122.37847271990607</v>
          </cell>
          <cell r="CK69">
            <v>123.18452283629557</v>
          </cell>
          <cell r="CL69">
            <v>116.61771390638593</v>
          </cell>
          <cell r="CM69">
            <v>130.01639908666439</v>
          </cell>
          <cell r="CN69">
            <v>126.10292009656415</v>
          </cell>
          <cell r="CO69">
            <v>125.46901012558294</v>
          </cell>
          <cell r="CP69">
            <v>117.49785970809002</v>
          </cell>
          <cell r="CQ69">
            <v>124.46709020858684</v>
          </cell>
          <cell r="CR69">
            <v>130.48446092583313</v>
          </cell>
          <cell r="CS69">
            <v>124.42059626500988</v>
          </cell>
          <cell r="CT69">
            <v>136.11795945574335</v>
          </cell>
          <cell r="CU69">
            <v>125.68963350460123</v>
          </cell>
          <cell r="CV69">
            <v>127.90294933009656</v>
          </cell>
          <cell r="CW69">
            <v>125.2420382839445</v>
          </cell>
          <cell r="CX69">
            <v>141.07122503829277</v>
          </cell>
          <cell r="CY69">
            <v>129.14770388958036</v>
          </cell>
          <cell r="CZ69">
            <v>121.62488179680808</v>
          </cell>
          <cell r="DA69">
            <v>129.74194049710215</v>
          </cell>
          <cell r="DB69">
            <v>131.33638940294773</v>
          </cell>
          <cell r="DC69">
            <v>133.90503799430647</v>
          </cell>
          <cell r="DD69">
            <v>126.2122793381895</v>
          </cell>
          <cell r="DE69">
            <v>132.61169178819463</v>
          </cell>
          <cell r="DF69">
            <v>138.01374182656448</v>
          </cell>
          <cell r="DG69">
            <v>136.37572550068518</v>
          </cell>
          <cell r="DH69">
            <v>132.677892639551</v>
          </cell>
          <cell r="DI69">
            <v>132.30200431056835</v>
          </cell>
          <cell r="DJ69">
            <v>133.2792327970833</v>
          </cell>
          <cell r="DK69">
            <v>131.9269150189223</v>
          </cell>
          <cell r="DL69">
            <v>143.19585274996945</v>
          </cell>
          <cell r="DM69">
            <v>132.44817048668415</v>
          </cell>
          <cell r="DN69">
            <v>132.63885684771162</v>
          </cell>
          <cell r="DO69">
            <v>136.52488843191981</v>
          </cell>
          <cell r="DP69">
            <v>138.08305795831967</v>
          </cell>
          <cell r="DQ69">
            <v>132.33652648055346</v>
          </cell>
          <cell r="DR69">
            <v>141.44828803149755</v>
          </cell>
          <cell r="DS69">
            <v>133.77824505995991</v>
          </cell>
          <cell r="DT69">
            <v>136.71197296620238</v>
          </cell>
          <cell r="DU69">
            <v>138.54688215863021</v>
          </cell>
          <cell r="DV69">
            <v>137.31210616922689</v>
          </cell>
        </row>
        <row r="74">
          <cell r="E74" t="str">
            <v>Montants masseurs-kiné</v>
          </cell>
          <cell r="BZ74">
            <v>108.77232270774964</v>
          </cell>
          <cell r="CA74">
            <v>113.6983553218808</v>
          </cell>
          <cell r="CB74">
            <v>118.71801580923605</v>
          </cell>
          <cell r="CC74">
            <v>115.58740258939548</v>
          </cell>
          <cell r="CD74">
            <v>116.33526355734203</v>
          </cell>
          <cell r="CE74">
            <v>118.94909469721919</v>
          </cell>
          <cell r="CF74">
            <v>117.17722437890437</v>
          </cell>
          <cell r="CG74">
            <v>116.24957713460198</v>
          </cell>
          <cell r="CH74">
            <v>114.66005923088558</v>
          </cell>
          <cell r="CI74">
            <v>122.38209496154029</v>
          </cell>
          <cell r="CJ74">
            <v>119.43332948127554</v>
          </cell>
          <cell r="CK74">
            <v>122.72156571701467</v>
          </cell>
          <cell r="CL74">
            <v>119.11773651393527</v>
          </cell>
          <cell r="CM74">
            <v>112.58098896211297</v>
          </cell>
          <cell r="CN74">
            <v>127.70867605516317</v>
          </cell>
          <cell r="CO74">
            <v>122.48896047252433</v>
          </cell>
          <cell r="CP74">
            <v>118.72272937709323</v>
          </cell>
          <cell r="CQ74">
            <v>122.31782180484241</v>
          </cell>
          <cell r="CR74">
            <v>122.26097726485969</v>
          </cell>
          <cell r="CS74">
            <v>120.44046410767425</v>
          </cell>
          <cell r="CT74">
            <v>130.13746907110669</v>
          </cell>
          <cell r="CU74">
            <v>117.6551781018385</v>
          </cell>
          <cell r="CV74">
            <v>124.06309213509994</v>
          </cell>
          <cell r="CW74">
            <v>122.55376904094202</v>
          </cell>
          <cell r="CX74">
            <v>128.68727054614669</v>
          </cell>
          <cell r="CY74">
            <v>125.71962093525543</v>
          </cell>
          <cell r="CZ74">
            <v>125.96341167792964</v>
          </cell>
          <cell r="DA74">
            <v>127.07238708129269</v>
          </cell>
          <cell r="DB74">
            <v>128.54141330367196</v>
          </cell>
          <cell r="DC74">
            <v>129.31403326526427</v>
          </cell>
          <cell r="DD74">
            <v>127.37316523395531</v>
          </cell>
          <cell r="DE74">
            <v>136.03492254473807</v>
          </cell>
          <cell r="DF74">
            <v>133.0435490645302</v>
          </cell>
          <cell r="DG74">
            <v>132.03368950451849</v>
          </cell>
          <cell r="DH74">
            <v>134.66438094633537</v>
          </cell>
          <cell r="DI74">
            <v>125.93863432363881</v>
          </cell>
          <cell r="DJ74">
            <v>131.27730888208492</v>
          </cell>
          <cell r="DK74">
            <v>136.48356427094976</v>
          </cell>
          <cell r="DL74">
            <v>132.86408495565257</v>
          </cell>
          <cell r="DM74">
            <v>135.52814016394507</v>
          </cell>
          <cell r="DN74">
            <v>139.80583850488105</v>
          </cell>
          <cell r="DO74">
            <v>132.13551201071814</v>
          </cell>
          <cell r="DP74">
            <v>138.90454149647624</v>
          </cell>
          <cell r="DQ74">
            <v>136.5879927811805</v>
          </cell>
          <cell r="DR74">
            <v>140.83902746921112</v>
          </cell>
          <cell r="DS74">
            <v>135.15327809215464</v>
          </cell>
          <cell r="DT74">
            <v>137.89656479930468</v>
          </cell>
          <cell r="DU74">
            <v>141.27334987433392</v>
          </cell>
          <cell r="DV74">
            <v>141.97336313169188</v>
          </cell>
        </row>
        <row r="83">
          <cell r="E83" t="str">
            <v>TOTAL Laboratoires</v>
          </cell>
          <cell r="BZ83">
            <v>164.2754093232098</v>
          </cell>
          <cell r="CA83">
            <v>149.77407591675524</v>
          </cell>
          <cell r="CB83">
            <v>138.84829644603323</v>
          </cell>
          <cell r="CC83">
            <v>155.56788871706252</v>
          </cell>
          <cell r="CD83">
            <v>143.55794350382746</v>
          </cell>
          <cell r="CE83">
            <v>128.00067643527802</v>
          </cell>
          <cell r="CF83">
            <v>134.43968230949349</v>
          </cell>
          <cell r="CG83">
            <v>124.67097193175445</v>
          </cell>
          <cell r="CH83">
            <v>122.94343331833613</v>
          </cell>
          <cell r="CI83">
            <v>122.14264381434525</v>
          </cell>
          <cell r="CJ83">
            <v>114.19903287808948</v>
          </cell>
          <cell r="CK83">
            <v>111.66462378823645</v>
          </cell>
          <cell r="CL83">
            <v>104.92040553480788</v>
          </cell>
          <cell r="CM83">
            <v>106.90975854922118</v>
          </cell>
          <cell r="CN83">
            <v>109.93316336185318</v>
          </cell>
          <cell r="CO83">
            <v>107.48370392655735</v>
          </cell>
          <cell r="CP83">
            <v>110.20324609685504</v>
          </cell>
          <cell r="CQ83">
            <v>109.00118285792892</v>
          </cell>
          <cell r="CR83">
            <v>109.61617628804507</v>
          </cell>
          <cell r="CS83">
            <v>106.66030711586461</v>
          </cell>
          <cell r="CT83">
            <v>107.69873533801879</v>
          </cell>
          <cell r="CU83">
            <v>106.84780657871782</v>
          </cell>
          <cell r="CV83">
            <v>107.11531846656281</v>
          </cell>
          <cell r="CW83">
            <v>101.62941026675986</v>
          </cell>
          <cell r="CX83">
            <v>103.06986283780715</v>
          </cell>
          <cell r="CY83">
            <v>103.67520427955775</v>
          </cell>
          <cell r="CZ83">
            <v>102.19122921823447</v>
          </cell>
          <cell r="DA83">
            <v>103.872506602187</v>
          </cell>
          <cell r="DB83">
            <v>98.384489571101668</v>
          </cell>
          <cell r="DC83">
            <v>96.145332075651027</v>
          </cell>
          <cell r="DD83">
            <v>94.104521402577333</v>
          </cell>
          <cell r="DE83">
            <v>100.727270421125</v>
          </cell>
          <cell r="DF83">
            <v>95.282119053900843</v>
          </cell>
          <cell r="DG83">
            <v>93.746971563922415</v>
          </cell>
          <cell r="DH83">
            <v>94.235675906945403</v>
          </cell>
          <cell r="DI83">
            <v>92.169957621731285</v>
          </cell>
          <cell r="DJ83">
            <v>89.119856873801339</v>
          </cell>
          <cell r="DK83">
            <v>108.14346247071489</v>
          </cell>
          <cell r="DL83">
            <v>103.99917954258069</v>
          </cell>
          <cell r="DM83">
            <v>102.3919886738241</v>
          </cell>
          <cell r="DN83">
            <v>101.06462643361442</v>
          </cell>
          <cell r="DO83">
            <v>104.06244517792214</v>
          </cell>
          <cell r="DP83">
            <v>100.91834360920122</v>
          </cell>
          <cell r="DQ83">
            <v>100.79546689586508</v>
          </cell>
          <cell r="DR83">
            <v>101.00485238999673</v>
          </cell>
          <cell r="DS83">
            <v>94.303923554689433</v>
          </cell>
          <cell r="DT83">
            <v>97.041387918881114</v>
          </cell>
          <cell r="DU83">
            <v>103.30289973784784</v>
          </cell>
          <cell r="DV83">
            <v>98.936221112327544</v>
          </cell>
        </row>
        <row r="89">
          <cell r="E89" t="str">
            <v>TOTAL transports</v>
          </cell>
          <cell r="BZ89">
            <v>121.03562462624595</v>
          </cell>
          <cell r="CA89">
            <v>122.81311580973747</v>
          </cell>
          <cell r="CB89">
            <v>125.20899187683656</v>
          </cell>
          <cell r="CC89">
            <v>123.27037802334048</v>
          </cell>
          <cell r="CD89">
            <v>130.86371888876155</v>
          </cell>
          <cell r="CE89">
            <v>130.16065579915676</v>
          </cell>
          <cell r="CF89">
            <v>131.04576867713325</v>
          </cell>
          <cell r="CG89">
            <v>131.24516398137166</v>
          </cell>
          <cell r="CH89">
            <v>132.34843508175717</v>
          </cell>
          <cell r="CI89">
            <v>133.13423865762545</v>
          </cell>
          <cell r="CJ89">
            <v>133.17695122333143</v>
          </cell>
          <cell r="CK89">
            <v>133.28941582838257</v>
          </cell>
          <cell r="CL89">
            <v>135.83043331265088</v>
          </cell>
          <cell r="CM89">
            <v>135.37582492370947</v>
          </cell>
          <cell r="CN89">
            <v>137.05370473009586</v>
          </cell>
          <cell r="CO89">
            <v>136.38686796610119</v>
          </cell>
          <cell r="CP89">
            <v>135.68251578545627</v>
          </cell>
          <cell r="CQ89">
            <v>137.8822933981366</v>
          </cell>
          <cell r="CR89">
            <v>138.63998069729206</v>
          </cell>
          <cell r="CS89">
            <v>137.59301521783286</v>
          </cell>
          <cell r="CT89">
            <v>142.46315271653424</v>
          </cell>
          <cell r="CU89">
            <v>140.01347263543727</v>
          </cell>
          <cell r="CV89">
            <v>139.58594498319675</v>
          </cell>
          <cell r="CW89">
            <v>137.97347336227611</v>
          </cell>
          <cell r="CX89">
            <v>147.4406439103966</v>
          </cell>
          <cell r="CY89">
            <v>143.91796178092733</v>
          </cell>
          <cell r="CZ89">
            <v>143.78644409671267</v>
          </cell>
          <cell r="DA89">
            <v>145.10547254963714</v>
          </cell>
          <cell r="DB89">
            <v>145.94665572160977</v>
          </cell>
          <cell r="DC89">
            <v>145.91672295696617</v>
          </cell>
          <cell r="DD89">
            <v>141.3399599816305</v>
          </cell>
          <cell r="DE89">
            <v>148.48747252276411</v>
          </cell>
          <cell r="DF89">
            <v>150.47527846545415</v>
          </cell>
          <cell r="DG89">
            <v>145.63600808105414</v>
          </cell>
          <cell r="DH89">
            <v>151.32499436556927</v>
          </cell>
          <cell r="DI89">
            <v>152.27758575553523</v>
          </cell>
          <cell r="DJ89">
            <v>145.49232742098002</v>
          </cell>
          <cell r="DK89">
            <v>151.09678419648063</v>
          </cell>
          <cell r="DL89">
            <v>150.92532249284446</v>
          </cell>
          <cell r="DM89">
            <v>148.99789871133166</v>
          </cell>
          <cell r="DN89">
            <v>148.15667404822807</v>
          </cell>
          <cell r="DO89">
            <v>149.28848515172169</v>
          </cell>
          <cell r="DP89">
            <v>146.62758875179838</v>
          </cell>
          <cell r="DQ89">
            <v>144.54093201628874</v>
          </cell>
          <cell r="DR89">
            <v>143.7678449328597</v>
          </cell>
          <cell r="DS89">
            <v>144.16490824150776</v>
          </cell>
          <cell r="DT89">
            <v>145.98518772567056</v>
          </cell>
          <cell r="DU89">
            <v>150.5351314709597</v>
          </cell>
          <cell r="DV89">
            <v>146.49864580842043</v>
          </cell>
        </row>
        <row r="90">
          <cell r="E90" t="str">
            <v>IJ maladie</v>
          </cell>
          <cell r="BZ90">
            <v>157.10516003428657</v>
          </cell>
          <cell r="CA90">
            <v>146.66605822876454</v>
          </cell>
          <cell r="CB90">
            <v>144.61588781091925</v>
          </cell>
          <cell r="CC90">
            <v>147.62761068594159</v>
          </cell>
          <cell r="CD90">
            <v>146.23773646748057</v>
          </cell>
          <cell r="CE90">
            <v>152.16138258865934</v>
          </cell>
          <cell r="CF90">
            <v>150.48747767066592</v>
          </cell>
          <cell r="CG90">
            <v>144.29333176798801</v>
          </cell>
          <cell r="CH90">
            <v>144.08380879838029</v>
          </cell>
          <cell r="CI90">
            <v>143.37100633757586</v>
          </cell>
          <cell r="CJ90">
            <v>140.67415812400671</v>
          </cell>
          <cell r="CK90">
            <v>139.50922783687281</v>
          </cell>
          <cell r="CL90">
            <v>138.41951808585736</v>
          </cell>
          <cell r="CM90">
            <v>146.15656437283974</v>
          </cell>
          <cell r="CN90">
            <v>139.14888772824153</v>
          </cell>
          <cell r="CO90">
            <v>139.10239055654196</v>
          </cell>
          <cell r="CP90">
            <v>141.94130741144426</v>
          </cell>
          <cell r="CQ90">
            <v>142.85673357582763</v>
          </cell>
          <cell r="CR90">
            <v>143.56563385083916</v>
          </cell>
          <cell r="CS90">
            <v>137.33093691407424</v>
          </cell>
          <cell r="CT90">
            <v>150.40541014291367</v>
          </cell>
          <cell r="CU90">
            <v>145.35969489028545</v>
          </cell>
          <cell r="CV90">
            <v>146.163221239959</v>
          </cell>
          <cell r="CW90">
            <v>144.48221671135283</v>
          </cell>
          <cell r="CX90">
            <v>152.32136471246432</v>
          </cell>
          <cell r="CY90">
            <v>149.45856109139666</v>
          </cell>
          <cell r="CZ90">
            <v>144.08767768129732</v>
          </cell>
          <cell r="DA90">
            <v>147.11066073708932</v>
          </cell>
          <cell r="DB90">
            <v>150.9342981133571</v>
          </cell>
          <cell r="DC90">
            <v>149.85338751661951</v>
          </cell>
          <cell r="DD90">
            <v>142.92653167980168</v>
          </cell>
          <cell r="DE90">
            <v>150.68234514699853</v>
          </cell>
          <cell r="DF90">
            <v>157.90838417070523</v>
          </cell>
          <cell r="DG90">
            <v>151.09190736166144</v>
          </cell>
          <cell r="DH90">
            <v>157.10078834588484</v>
          </cell>
          <cell r="DI90">
            <v>157.09508123591883</v>
          </cell>
          <cell r="DJ90">
            <v>147.11729877108147</v>
          </cell>
          <cell r="DK90">
            <v>148.31364669140675</v>
          </cell>
          <cell r="DL90">
            <v>153.99957741493611</v>
          </cell>
          <cell r="DM90">
            <v>148.82382168358384</v>
          </cell>
          <cell r="DN90">
            <v>149.78170417159245</v>
          </cell>
          <cell r="DO90">
            <v>149.22106598238</v>
          </cell>
          <cell r="DP90">
            <v>145.53807853974283</v>
          </cell>
          <cell r="DQ90">
            <v>142.65043669282983</v>
          </cell>
          <cell r="DR90">
            <v>148.06568603576423</v>
          </cell>
          <cell r="DS90">
            <v>147.18297418690648</v>
          </cell>
          <cell r="DT90">
            <v>149.44272778577107</v>
          </cell>
          <cell r="DU90">
            <v>148.80399337815464</v>
          </cell>
          <cell r="DV90">
            <v>147.54082012928288</v>
          </cell>
        </row>
        <row r="91">
          <cell r="E91" t="str">
            <v>IJ AT</v>
          </cell>
          <cell r="BZ91">
            <v>130.72229496258808</v>
          </cell>
          <cell r="CA91">
            <v>122.58485613381499</v>
          </cell>
          <cell r="CB91">
            <v>127.07489860075431</v>
          </cell>
          <cell r="CC91">
            <v>129.94080234127492</v>
          </cell>
          <cell r="CD91">
            <v>138.74722089888311</v>
          </cell>
          <cell r="CE91">
            <v>135.95984786354728</v>
          </cell>
          <cell r="CF91">
            <v>135.57509012511139</v>
          </cell>
          <cell r="CG91">
            <v>125.55927721279284</v>
          </cell>
          <cell r="CH91">
            <v>130.68595224293992</v>
          </cell>
          <cell r="CI91">
            <v>129.18099662550691</v>
          </cell>
          <cell r="CJ91">
            <v>125.99621151817514</v>
          </cell>
          <cell r="CK91">
            <v>131.2289226421637</v>
          </cell>
          <cell r="CL91">
            <v>132.9933445806551</v>
          </cell>
          <cell r="CM91">
            <v>132.02535860419775</v>
          </cell>
          <cell r="CN91">
            <v>136.89643329299145</v>
          </cell>
          <cell r="CO91">
            <v>142.25160428460356</v>
          </cell>
          <cell r="CP91">
            <v>132.96762399498968</v>
          </cell>
          <cell r="CQ91">
            <v>132.69831661209977</v>
          </cell>
          <cell r="CR91">
            <v>132.70419773335041</v>
          </cell>
          <cell r="CS91">
            <v>129.86664763625569</v>
          </cell>
          <cell r="CT91">
            <v>137.38698935731975</v>
          </cell>
          <cell r="CU91">
            <v>137.35723394479879</v>
          </cell>
          <cell r="CV91">
            <v>137.43911266356875</v>
          </cell>
          <cell r="CW91">
            <v>136.80933557388101</v>
          </cell>
          <cell r="CX91">
            <v>147.23467910004373</v>
          </cell>
          <cell r="CY91">
            <v>140.21169476109293</v>
          </cell>
          <cell r="CZ91">
            <v>137.75798877712586</v>
          </cell>
          <cell r="DA91">
            <v>139.05517007707974</v>
          </cell>
          <cell r="DB91">
            <v>133.32797275387213</v>
          </cell>
          <cell r="DC91">
            <v>133.59754948092899</v>
          </cell>
          <cell r="DD91">
            <v>135.33770638767601</v>
          </cell>
          <cell r="DE91">
            <v>141.08916468893867</v>
          </cell>
          <cell r="DF91">
            <v>145.59458771251451</v>
          </cell>
          <cell r="DG91">
            <v>136.72166657609785</v>
          </cell>
          <cell r="DH91">
            <v>140.45181135989068</v>
          </cell>
          <cell r="DI91">
            <v>143.7334553642753</v>
          </cell>
          <cell r="DJ91">
            <v>140.45539527016641</v>
          </cell>
          <cell r="DK91">
            <v>139.46822259447171</v>
          </cell>
          <cell r="DL91">
            <v>148.79648502724476</v>
          </cell>
          <cell r="DM91">
            <v>136.39846148534167</v>
          </cell>
          <cell r="DN91">
            <v>139.12542178061028</v>
          </cell>
          <cell r="DO91">
            <v>138.56680989122921</v>
          </cell>
          <cell r="DP91">
            <v>138.49096780070448</v>
          </cell>
          <cell r="DQ91">
            <v>134.53427453453665</v>
          </cell>
          <cell r="DR91">
            <v>135.0201985304827</v>
          </cell>
          <cell r="DS91">
            <v>134.2040437278541</v>
          </cell>
          <cell r="DT91">
            <v>147.36369063244859</v>
          </cell>
          <cell r="DU91">
            <v>138.72114088736319</v>
          </cell>
          <cell r="DV91">
            <v>132.1030919369787</v>
          </cell>
        </row>
        <row r="107">
          <cell r="E107" t="str">
            <v>Médicaments de ville</v>
          </cell>
          <cell r="BZ107">
            <v>135.72079103649492</v>
          </cell>
          <cell r="CA107">
            <v>129.27511118798682</v>
          </cell>
          <cell r="CB107">
            <v>135.93928199407736</v>
          </cell>
          <cell r="CC107">
            <v>137.79616336441444</v>
          </cell>
          <cell r="CD107">
            <v>140.06675528266206</v>
          </cell>
          <cell r="CE107">
            <v>135.58875362979325</v>
          </cell>
          <cell r="CF107">
            <v>138.3543631518782</v>
          </cell>
          <cell r="CG107">
            <v>136.66975370880323</v>
          </cell>
          <cell r="CH107">
            <v>132.15961241726802</v>
          </cell>
          <cell r="CI107">
            <v>138.4559448583191</v>
          </cell>
          <cell r="CJ107">
            <v>139.33366318935697</v>
          </cell>
          <cell r="CK107">
            <v>140.44025446433881</v>
          </cell>
          <cell r="CL107">
            <v>137.12471747751206</v>
          </cell>
          <cell r="CM107">
            <v>142.02651185119117</v>
          </cell>
          <cell r="CN107">
            <v>146.90214787259185</v>
          </cell>
          <cell r="CO107">
            <v>142.02551262294449</v>
          </cell>
          <cell r="CP107">
            <v>143.03851944062228</v>
          </cell>
          <cell r="CQ107">
            <v>141.87677681000392</v>
          </cell>
          <cell r="CR107">
            <v>146.30099085898959</v>
          </cell>
          <cell r="CS107">
            <v>145.17095009164572</v>
          </cell>
          <cell r="CT107">
            <v>150.46927468563169</v>
          </cell>
          <cell r="CU107">
            <v>145.75853327439739</v>
          </cell>
          <cell r="CV107">
            <v>148.63428925977473</v>
          </cell>
          <cell r="CW107">
            <v>144.30032850904399</v>
          </cell>
          <cell r="CX107">
            <v>151.09148887804392</v>
          </cell>
          <cell r="CY107">
            <v>148.82237804798027</v>
          </cell>
          <cell r="CZ107">
            <v>143.00951700576769</v>
          </cell>
          <cell r="DA107">
            <v>148.56654213409527</v>
          </cell>
          <cell r="DB107">
            <v>149.52696047398339</v>
          </cell>
          <cell r="DC107">
            <v>153.10543024485051</v>
          </cell>
          <cell r="DD107">
            <v>147.85447112166636</v>
          </cell>
          <cell r="DE107">
            <v>156.3404466098319</v>
          </cell>
          <cell r="DF107">
            <v>153.91120995083844</v>
          </cell>
          <cell r="DG107">
            <v>156.60675195050081</v>
          </cell>
          <cell r="DH107">
            <v>156.41031110399516</v>
          </cell>
          <cell r="DI107">
            <v>157.010114218344</v>
          </cell>
          <cell r="DJ107">
            <v>158.38088746433951</v>
          </cell>
          <cell r="DK107">
            <v>161.88412952108604</v>
          </cell>
          <cell r="DL107">
            <v>164.51277311130337</v>
          </cell>
          <cell r="DM107">
            <v>163.24384013743466</v>
          </cell>
          <cell r="DN107">
            <v>162.6918726599749</v>
          </cell>
          <cell r="DO107">
            <v>167.31494998734868</v>
          </cell>
          <cell r="DP107">
            <v>166.43227238685589</v>
          </cell>
          <cell r="DQ107">
            <v>165.15828189585105</v>
          </cell>
          <cell r="DR107">
            <v>167.36133513760274</v>
          </cell>
          <cell r="DS107">
            <v>162.73025181302006</v>
          </cell>
          <cell r="DT107">
            <v>170.28844142922114</v>
          </cell>
          <cell r="DU107">
            <v>168.96782620638737</v>
          </cell>
          <cell r="DV107">
            <v>167.35617142861929</v>
          </cell>
        </row>
        <row r="108">
          <cell r="E108" t="str">
            <v>Médicaments rétrocédés</v>
          </cell>
          <cell r="BZ108">
            <v>115.63818529340418</v>
          </cell>
          <cell r="CA108">
            <v>92.055216792102286</v>
          </cell>
          <cell r="CB108">
            <v>96.041140835699508</v>
          </cell>
          <cell r="CC108">
            <v>90.305806349716349</v>
          </cell>
          <cell r="CD108">
            <v>85.421036014838535</v>
          </cell>
          <cell r="CE108">
            <v>90.25276359400722</v>
          </cell>
          <cell r="CF108">
            <v>92.926996202448763</v>
          </cell>
          <cell r="CG108">
            <v>94.908845732007691</v>
          </cell>
          <cell r="CH108">
            <v>81.676775118499506</v>
          </cell>
          <cell r="CI108">
            <v>87.539423372807164</v>
          </cell>
          <cell r="CJ108">
            <v>91.971693866910655</v>
          </cell>
          <cell r="CK108">
            <v>90.071657424402545</v>
          </cell>
          <cell r="CL108">
            <v>84.898377491111461</v>
          </cell>
          <cell r="CM108">
            <v>83.523361647992473</v>
          </cell>
          <cell r="CN108">
            <v>91.945172262018488</v>
          </cell>
          <cell r="CO108">
            <v>91.027598142234865</v>
          </cell>
          <cell r="CP108">
            <v>92.228689803279124</v>
          </cell>
          <cell r="CQ108">
            <v>90.575925922053756</v>
          </cell>
          <cell r="CR108">
            <v>76.703695407865141</v>
          </cell>
          <cell r="CS108">
            <v>89.284105060090951</v>
          </cell>
          <cell r="CT108">
            <v>93.396811283413513</v>
          </cell>
          <cell r="CU108">
            <v>87.763665519861974</v>
          </cell>
          <cell r="CV108">
            <v>105.18348804896453</v>
          </cell>
          <cell r="CW108">
            <v>84.173221890409891</v>
          </cell>
          <cell r="CX108">
            <v>93.527730479654963</v>
          </cell>
          <cell r="CY108">
            <v>95.853779319326605</v>
          </cell>
          <cell r="CZ108">
            <v>90.897440781811312</v>
          </cell>
          <cell r="DA108">
            <v>88.928949552299358</v>
          </cell>
          <cell r="DB108">
            <v>90.926252555444933</v>
          </cell>
          <cell r="DC108">
            <v>89.308863440639456</v>
          </cell>
          <cell r="DD108">
            <v>86.637814583835066</v>
          </cell>
          <cell r="DE108">
            <v>86.499039125898818</v>
          </cell>
          <cell r="DF108">
            <v>87.559441371933232</v>
          </cell>
          <cell r="DG108">
            <v>87.718796176465545</v>
          </cell>
          <cell r="DH108">
            <v>79.719794324248127</v>
          </cell>
          <cell r="DI108">
            <v>91.103136004340485</v>
          </cell>
          <cell r="DJ108">
            <v>66.989573210559413</v>
          </cell>
          <cell r="DK108">
            <v>158.68015098646785</v>
          </cell>
          <cell r="DL108">
            <v>85.073942131018512</v>
          </cell>
          <cell r="DM108">
            <v>92.148221369904888</v>
          </cell>
          <cell r="DN108">
            <v>102.73378689348614</v>
          </cell>
          <cell r="DO108">
            <v>96.577761260426357</v>
          </cell>
          <cell r="DP108">
            <v>94.058580089614779</v>
          </cell>
          <cell r="DQ108">
            <v>88.927329856776552</v>
          </cell>
          <cell r="DR108">
            <v>92.943066637272352</v>
          </cell>
          <cell r="DS108">
            <v>97.249632556748693</v>
          </cell>
          <cell r="DT108">
            <v>99.544462534170648</v>
          </cell>
          <cell r="DU108">
            <v>102.52998454009487</v>
          </cell>
          <cell r="DV108">
            <v>119.87792408712508</v>
          </cell>
        </row>
        <row r="118">
          <cell r="E118" t="str">
            <v>TOTAL médicaments</v>
          </cell>
          <cell r="BZ118">
            <v>133.45005527838057</v>
          </cell>
          <cell r="CA118">
            <v>125.06666601910968</v>
          </cell>
          <cell r="CB118">
            <v>131.42800806032542</v>
          </cell>
          <cell r="CC118">
            <v>132.42643927490022</v>
          </cell>
          <cell r="CD118">
            <v>133.88797597699275</v>
          </cell>
          <cell r="CE118">
            <v>130.46262333471475</v>
          </cell>
          <cell r="CF118">
            <v>133.21790088952761</v>
          </cell>
          <cell r="CG118">
            <v>131.94785714581084</v>
          </cell>
          <cell r="CH118">
            <v>126.45152924858758</v>
          </cell>
          <cell r="CI118">
            <v>132.69882511524361</v>
          </cell>
          <cell r="CJ118">
            <v>133.9784558676082</v>
          </cell>
          <cell r="CK118">
            <v>134.74508841627829</v>
          </cell>
          <cell r="CL118">
            <v>131.2194968482938</v>
          </cell>
          <cell r="CM118">
            <v>135.41157368887417</v>
          </cell>
          <cell r="CN118">
            <v>140.68817488157796</v>
          </cell>
          <cell r="CO118">
            <v>136.25918979203172</v>
          </cell>
          <cell r="CP118">
            <v>137.29346332105439</v>
          </cell>
          <cell r="CQ118">
            <v>136.07620102700139</v>
          </cell>
          <cell r="CR118">
            <v>138.43164016463123</v>
          </cell>
          <cell r="CS118">
            <v>138.85183697232321</v>
          </cell>
          <cell r="CT118">
            <v>144.01610396122629</v>
          </cell>
          <cell r="CU118">
            <v>139.20106649533446</v>
          </cell>
          <cell r="CV118">
            <v>143.72131684522392</v>
          </cell>
          <cell r="CW118">
            <v>137.50176995655841</v>
          </cell>
          <cell r="CX118">
            <v>144.58276753785393</v>
          </cell>
          <cell r="CY118">
            <v>142.83323038810829</v>
          </cell>
          <cell r="CZ118">
            <v>137.11721615471757</v>
          </cell>
          <cell r="DA118">
            <v>141.82333282471922</v>
          </cell>
          <cell r="DB118">
            <v>142.90099148252321</v>
          </cell>
          <cell r="DC118">
            <v>145.89196664652778</v>
          </cell>
          <cell r="DD118">
            <v>140.93271740250663</v>
          </cell>
          <cell r="DE118">
            <v>148.44349422229806</v>
          </cell>
          <cell r="DF118">
            <v>146.40883025700398</v>
          </cell>
          <cell r="DG118">
            <v>148.81760613543057</v>
          </cell>
          <cell r="DH118">
            <v>147.73893145397378</v>
          </cell>
          <cell r="DI118">
            <v>149.55802687199505</v>
          </cell>
          <cell r="DJ118">
            <v>148.04729191842682</v>
          </cell>
          <cell r="DK118">
            <v>161.52185638184005</v>
          </cell>
          <cell r="DL118">
            <v>155.53064218679452</v>
          </cell>
          <cell r="DM118">
            <v>155.20507435943114</v>
          </cell>
          <cell r="DN118">
            <v>155.91242525759321</v>
          </cell>
          <cell r="DO118">
            <v>159.3167118141989</v>
          </cell>
          <cell r="DP118">
            <v>158.24899511952964</v>
          </cell>
          <cell r="DQ118">
            <v>156.53886512869275</v>
          </cell>
          <cell r="DR118">
            <v>158.94687809440796</v>
          </cell>
          <cell r="DS118">
            <v>155.32637277905351</v>
          </cell>
          <cell r="DT118">
            <v>162.28943549327363</v>
          </cell>
          <cell r="DU118">
            <v>161.45571424773419</v>
          </cell>
          <cell r="DV118">
            <v>161.98781657715691</v>
          </cell>
        </row>
        <row r="126">
          <cell r="E126" t="str">
            <v>Produits de LPP</v>
          </cell>
          <cell r="BZ126">
            <v>126.1734962870561</v>
          </cell>
          <cell r="CA126">
            <v>124.41914025970624</v>
          </cell>
          <cell r="CB126">
            <v>125.68938997097075</v>
          </cell>
          <cell r="CC126">
            <v>127.89589734694951</v>
          </cell>
          <cell r="CD126">
            <v>131.87393678876711</v>
          </cell>
          <cell r="CE126">
            <v>129.23974716417598</v>
          </cell>
          <cell r="CF126">
            <v>125.32551729176322</v>
          </cell>
          <cell r="CG126">
            <v>129.78851904320166</v>
          </cell>
          <cell r="CH126">
            <v>125.15939755501948</v>
          </cell>
          <cell r="CI126">
            <v>134.21536743717277</v>
          </cell>
          <cell r="CJ126">
            <v>132.23080414823019</v>
          </cell>
          <cell r="CK126">
            <v>132.51549832189258</v>
          </cell>
          <cell r="CL126">
            <v>127.02093405454617</v>
          </cell>
          <cell r="CM126">
            <v>129.0875765701185</v>
          </cell>
          <cell r="CN126">
            <v>131.9390160278339</v>
          </cell>
          <cell r="CO126">
            <v>135.26932680948377</v>
          </cell>
          <cell r="CP126">
            <v>129.76499275435827</v>
          </cell>
          <cell r="CQ126">
            <v>131.67901123446904</v>
          </cell>
          <cell r="CR126">
            <v>134.32720145158268</v>
          </cell>
          <cell r="CS126">
            <v>128.54511034970665</v>
          </cell>
          <cell r="CT126">
            <v>137.22794862264979</v>
          </cell>
          <cell r="CU126">
            <v>132.84143129607801</v>
          </cell>
          <cell r="CV126">
            <v>139.47679362369411</v>
          </cell>
          <cell r="CW126">
            <v>135.15678113059184</v>
          </cell>
          <cell r="CX126">
            <v>141.48717773863535</v>
          </cell>
          <cell r="CY126">
            <v>142.34428348795731</v>
          </cell>
          <cell r="CZ126">
            <v>136.53580409184531</v>
          </cell>
          <cell r="DA126">
            <v>141.87790545794198</v>
          </cell>
          <cell r="DB126">
            <v>143.22956321722285</v>
          </cell>
          <cell r="DC126">
            <v>143.39578453473499</v>
          </cell>
          <cell r="DD126">
            <v>136.26392668602432</v>
          </cell>
          <cell r="DE126">
            <v>143.36280740584348</v>
          </cell>
          <cell r="DF126">
            <v>147.17104242455707</v>
          </cell>
          <cell r="DG126">
            <v>147.11445683965241</v>
          </cell>
          <cell r="DH126">
            <v>147.94678205989297</v>
          </cell>
          <cell r="DI126">
            <v>147.81505758332943</v>
          </cell>
          <cell r="DJ126">
            <v>143.76314996729914</v>
          </cell>
          <cell r="DK126">
            <v>150.33777621671578</v>
          </cell>
          <cell r="DL126">
            <v>153.66171087208519</v>
          </cell>
          <cell r="DM126">
            <v>150.28600466765388</v>
          </cell>
          <cell r="DN126">
            <v>152.08240611063982</v>
          </cell>
          <cell r="DO126">
            <v>152.831129457081</v>
          </cell>
          <cell r="DP126">
            <v>154.86261753102949</v>
          </cell>
          <cell r="DQ126">
            <v>153.91447762032723</v>
          </cell>
          <cell r="DR126">
            <v>157.3627039939565</v>
          </cell>
          <cell r="DS126">
            <v>152.46680767863742</v>
          </cell>
          <cell r="DT126">
            <v>155.27783206232689</v>
          </cell>
          <cell r="DU126">
            <v>157.47533953438275</v>
          </cell>
          <cell r="DV126">
            <v>160.02152039482826</v>
          </cell>
        </row>
        <row r="134">
          <cell r="E134" t="str">
            <v xml:space="preserve">TOTAL SOINS DE VILLE </v>
          </cell>
          <cell r="BZ134">
            <v>129.63270369600178</v>
          </cell>
          <cell r="CA134">
            <v>125.08525504095422</v>
          </cell>
          <cell r="CB134">
            <v>126.7930936472804</v>
          </cell>
          <cell r="CC134">
            <v>128.84013154255902</v>
          </cell>
          <cell r="CD134">
            <v>130.77568235581577</v>
          </cell>
          <cell r="CE134">
            <v>128.96167149001258</v>
          </cell>
          <cell r="CF134">
            <v>129.31807955667051</v>
          </cell>
          <cell r="CG134">
            <v>127.16431291361363</v>
          </cell>
          <cell r="CH134">
            <v>124.73344774263677</v>
          </cell>
          <cell r="CI134">
            <v>128.99967284706594</v>
          </cell>
          <cell r="CJ134">
            <v>127.3452235241413</v>
          </cell>
          <cell r="CK134">
            <v>127.96360895664778</v>
          </cell>
          <cell r="CL134">
            <v>127.98409181088573</v>
          </cell>
          <cell r="CM134">
            <v>128.98220489690257</v>
          </cell>
          <cell r="CN134">
            <v>131.9088613478325</v>
          </cell>
          <cell r="CO134">
            <v>130.21371824505593</v>
          </cell>
          <cell r="CP134">
            <v>128.74240113144756</v>
          </cell>
          <cell r="CQ134">
            <v>129.65000040476323</v>
          </cell>
          <cell r="CR134">
            <v>131.48291330701167</v>
          </cell>
          <cell r="CS134">
            <v>128.88071755157458</v>
          </cell>
          <cell r="CT134">
            <v>136.31176336074765</v>
          </cell>
          <cell r="CU134">
            <v>131.3703155612512</v>
          </cell>
          <cell r="CV134">
            <v>134.19965157893671</v>
          </cell>
          <cell r="CW134">
            <v>130.01154217772404</v>
          </cell>
          <cell r="CX134">
            <v>136.38970743384436</v>
          </cell>
          <cell r="CY134">
            <v>136.2111742520587</v>
          </cell>
          <cell r="CZ134">
            <v>132.02334514592789</v>
          </cell>
          <cell r="DA134">
            <v>134.66418522385823</v>
          </cell>
          <cell r="DB134">
            <v>134.72497077242977</v>
          </cell>
          <cell r="DC134">
            <v>135.82277365881356</v>
          </cell>
          <cell r="DD134">
            <v>131.74566538111927</v>
          </cell>
          <cell r="DE134">
            <v>138.65778523730376</v>
          </cell>
          <cell r="DF134">
            <v>140.22700850050762</v>
          </cell>
          <cell r="DG134">
            <v>140.09728942885076</v>
          </cell>
          <cell r="DH134">
            <v>140.84302772226641</v>
          </cell>
          <cell r="DI134">
            <v>140.34569156003005</v>
          </cell>
          <cell r="DJ134">
            <v>135.85000916258872</v>
          </cell>
          <cell r="DK134">
            <v>150.058703386182</v>
          </cell>
          <cell r="DL134">
            <v>144.47336867163284</v>
          </cell>
          <cell r="DM134">
            <v>142.07900401636485</v>
          </cell>
          <cell r="DN134">
            <v>142.5187296352417</v>
          </cell>
          <cell r="DO134">
            <v>143.84961213025414</v>
          </cell>
          <cell r="DP134">
            <v>143.27006757557825</v>
          </cell>
          <cell r="DQ134">
            <v>140.9694903951189</v>
          </cell>
          <cell r="DR134">
            <v>143.88247531098639</v>
          </cell>
          <cell r="DS134">
            <v>140.25482371841795</v>
          </cell>
          <cell r="DT134">
            <v>146.82949078610187</v>
          </cell>
          <cell r="DU134">
            <v>147.93776947844901</v>
          </cell>
          <cell r="DV134">
            <v>150.17022151419076</v>
          </cell>
        </row>
      </sheetData>
      <sheetData sheetId="6">
        <row r="3">
          <cell r="BN3">
            <v>44256</v>
          </cell>
          <cell r="BZ3">
            <v>44652</v>
          </cell>
          <cell r="CA3">
            <v>44682</v>
          </cell>
          <cell r="CB3">
            <v>44713</v>
          </cell>
          <cell r="CC3">
            <v>44743</v>
          </cell>
          <cell r="CD3">
            <v>44774</v>
          </cell>
          <cell r="CE3">
            <v>44805</v>
          </cell>
          <cell r="CF3">
            <v>44835</v>
          </cell>
          <cell r="CG3">
            <v>44866</v>
          </cell>
          <cell r="CH3">
            <v>44896</v>
          </cell>
          <cell r="CI3">
            <v>44927</v>
          </cell>
          <cell r="CJ3">
            <v>44958</v>
          </cell>
          <cell r="CK3">
            <v>44986</v>
          </cell>
          <cell r="CL3">
            <v>45017</v>
          </cell>
          <cell r="CM3">
            <v>45047</v>
          </cell>
          <cell r="CN3">
            <v>45078</v>
          </cell>
          <cell r="CO3">
            <v>45108</v>
          </cell>
          <cell r="CP3">
            <v>45139</v>
          </cell>
          <cell r="CQ3">
            <v>45170</v>
          </cell>
          <cell r="CR3">
            <v>45200</v>
          </cell>
          <cell r="CS3">
            <v>45231</v>
          </cell>
          <cell r="CT3">
            <v>45261</v>
          </cell>
          <cell r="CU3">
            <v>45292</v>
          </cell>
          <cell r="CV3">
            <v>45323</v>
          </cell>
          <cell r="CW3">
            <v>45352</v>
          </cell>
          <cell r="CX3">
            <v>45383</v>
          </cell>
          <cell r="CY3">
            <v>45413</v>
          </cell>
          <cell r="CZ3">
            <v>45444</v>
          </cell>
          <cell r="DA3">
            <v>45474</v>
          </cell>
          <cell r="DB3">
            <v>45505</v>
          </cell>
          <cell r="DC3">
            <v>45536</v>
          </cell>
          <cell r="DD3">
            <v>45566</v>
          </cell>
          <cell r="DE3">
            <v>45597</v>
          </cell>
          <cell r="DF3">
            <v>45627</v>
          </cell>
          <cell r="DG3">
            <v>45658</v>
          </cell>
          <cell r="DH3">
            <v>45689</v>
          </cell>
          <cell r="DI3">
            <v>45717</v>
          </cell>
          <cell r="DJ3">
            <v>45748</v>
          </cell>
          <cell r="DK3">
            <v>45778</v>
          </cell>
          <cell r="DL3">
            <v>45809</v>
          </cell>
          <cell r="DM3">
            <v>45839</v>
          </cell>
          <cell r="DN3">
            <v>45870</v>
          </cell>
          <cell r="DO3">
            <v>45901</v>
          </cell>
          <cell r="DP3">
            <v>45931</v>
          </cell>
          <cell r="DQ3">
            <v>45962</v>
          </cell>
          <cell r="DR3">
            <v>45992</v>
          </cell>
          <cell r="DS3">
            <v>46023</v>
          </cell>
          <cell r="DT3">
            <v>46054</v>
          </cell>
          <cell r="DU3">
            <v>46082</v>
          </cell>
          <cell r="DV3">
            <v>46113</v>
          </cell>
        </row>
        <row r="28">
          <cell r="E28" t="str">
            <v>TOTAL généralistes</v>
          </cell>
          <cell r="BZ28">
            <v>77.143896196841354</v>
          </cell>
          <cell r="CA28">
            <v>75.071936909481508</v>
          </cell>
          <cell r="CB28">
            <v>77.115610052194768</v>
          </cell>
          <cell r="CC28">
            <v>78.848872987785256</v>
          </cell>
          <cell r="CD28">
            <v>80.223933125410625</v>
          </cell>
          <cell r="CE28">
            <v>76.853592605316834</v>
          </cell>
          <cell r="CF28">
            <v>78.013203645282687</v>
          </cell>
          <cell r="CG28">
            <v>76.250604238305812</v>
          </cell>
          <cell r="CH28">
            <v>74.821130962139378</v>
          </cell>
          <cell r="CI28">
            <v>76.124396971381429</v>
          </cell>
          <cell r="CJ28">
            <v>73.418312606224774</v>
          </cell>
          <cell r="CK28">
            <v>74.420408520721736</v>
          </cell>
          <cell r="CL28">
            <v>73.624153909649095</v>
          </cell>
          <cell r="CM28">
            <v>75.553964716181696</v>
          </cell>
          <cell r="CN28">
            <v>75.964988715930033</v>
          </cell>
          <cell r="CO28">
            <v>73.555696587317101</v>
          </cell>
          <cell r="CP28">
            <v>74.962127142275023</v>
          </cell>
          <cell r="CQ28">
            <v>73.151182558818192</v>
          </cell>
          <cell r="CR28">
            <v>74.080977527401089</v>
          </cell>
          <cell r="CS28">
            <v>75.694858061892162</v>
          </cell>
          <cell r="CT28">
            <v>81.396181298370891</v>
          </cell>
          <cell r="CU28">
            <v>76.346054816501578</v>
          </cell>
          <cell r="CV28">
            <v>76.49173833316236</v>
          </cell>
          <cell r="CW28">
            <v>73.335058428725134</v>
          </cell>
          <cell r="CX28">
            <v>77.432168191381351</v>
          </cell>
          <cell r="CY28">
            <v>75.806829273642592</v>
          </cell>
          <cell r="CZ28">
            <v>73.062123592700118</v>
          </cell>
          <cell r="DA28">
            <v>73.878690067795503</v>
          </cell>
          <cell r="DB28">
            <v>71.458707327253222</v>
          </cell>
          <cell r="DC28">
            <v>72.77852512991538</v>
          </cell>
          <cell r="DD28">
            <v>71.427852582144524</v>
          </cell>
          <cell r="DE28">
            <v>72.72008269806534</v>
          </cell>
          <cell r="DF28">
            <v>73.388621534132852</v>
          </cell>
          <cell r="DG28">
            <v>80.928021340914341</v>
          </cell>
          <cell r="DH28">
            <v>79.264050093452028</v>
          </cell>
          <cell r="DI28">
            <v>75.606571546434012</v>
          </cell>
          <cell r="DJ28">
            <v>76.759315953723686</v>
          </cell>
          <cell r="DK28">
            <v>79.78692086138615</v>
          </cell>
          <cell r="DL28">
            <v>77.634127511512077</v>
          </cell>
          <cell r="DM28">
            <v>78.680149783653391</v>
          </cell>
          <cell r="DN28">
            <v>75.962795452367487</v>
          </cell>
          <cell r="DO28">
            <v>76.99621699563977</v>
          </cell>
          <cell r="DP28">
            <v>75.452683047059992</v>
          </cell>
          <cell r="DQ28">
            <v>73.428756430774982</v>
          </cell>
          <cell r="DR28">
            <v>76.694200313655074</v>
          </cell>
          <cell r="DS28">
            <v>74.322821949920552</v>
          </cell>
          <cell r="DT28">
            <v>74.573216755626277</v>
          </cell>
          <cell r="DU28">
            <v>75.541045723424844</v>
          </cell>
          <cell r="DV28">
            <v>74.530444479556877</v>
          </cell>
        </row>
        <row r="51">
          <cell r="E51" t="str">
            <v>TOTAL spécialistes</v>
          </cell>
          <cell r="BZ51">
            <v>102.60809181146054</v>
          </cell>
          <cell r="CA51">
            <v>107.58440471139794</v>
          </cell>
          <cell r="CB51">
            <v>103.95314056427961</v>
          </cell>
          <cell r="CC51">
            <v>106.690455806469</v>
          </cell>
          <cell r="CD51">
            <v>106.99837795427149</v>
          </cell>
          <cell r="CE51">
            <v>106.20782510078311</v>
          </cell>
          <cell r="CF51">
            <v>103.41626393197639</v>
          </cell>
          <cell r="CG51">
            <v>106.86715647350444</v>
          </cell>
          <cell r="CH51">
            <v>103.6720297120243</v>
          </cell>
          <cell r="CI51">
            <v>108.19614654779326</v>
          </cell>
          <cell r="CJ51">
            <v>106.75658230811318</v>
          </cell>
          <cell r="CK51">
            <v>105.92255789149989</v>
          </cell>
          <cell r="CL51">
            <v>115.34961117617809</v>
          </cell>
          <cell r="CM51">
            <v>106.66900451752039</v>
          </cell>
          <cell r="CN51">
            <v>112.95851627331683</v>
          </cell>
          <cell r="CO51">
            <v>108.53405727214967</v>
          </cell>
          <cell r="CP51">
            <v>108.25009776274644</v>
          </cell>
          <cell r="CQ51">
            <v>107.71097985109736</v>
          </cell>
          <cell r="CR51">
            <v>112.04879733945499</v>
          </cell>
          <cell r="CS51">
            <v>108.26843831838676</v>
          </cell>
          <cell r="CT51">
            <v>113.22791335144602</v>
          </cell>
          <cell r="CU51">
            <v>110.55943935206143</v>
          </cell>
          <cell r="CV51">
            <v>111.17181276747471</v>
          </cell>
          <cell r="CW51">
            <v>107.06431123136161</v>
          </cell>
          <cell r="CX51">
            <v>91.883617960893119</v>
          </cell>
          <cell r="CY51">
            <v>121.55358360088296</v>
          </cell>
          <cell r="CZ51">
            <v>116.70506612343317</v>
          </cell>
          <cell r="DA51">
            <v>113.65696144679242</v>
          </cell>
          <cell r="DB51">
            <v>111.11021138198186</v>
          </cell>
          <cell r="DC51">
            <v>111.9378545968958</v>
          </cell>
          <cell r="DD51">
            <v>109.06012551993317</v>
          </cell>
          <cell r="DE51">
            <v>113.88176354608194</v>
          </cell>
          <cell r="DF51">
            <v>115.6214056340888</v>
          </cell>
          <cell r="DG51">
            <v>115.97657627433526</v>
          </cell>
          <cell r="DH51">
            <v>116.07693830769514</v>
          </cell>
          <cell r="DI51">
            <v>115.99885952581897</v>
          </cell>
          <cell r="DJ51">
            <v>91.023326586487926</v>
          </cell>
          <cell r="DK51">
            <v>156.65951042596114</v>
          </cell>
          <cell r="DL51">
            <v>117.87947745753367</v>
          </cell>
          <cell r="DM51">
            <v>117.63119252475984</v>
          </cell>
          <cell r="DN51">
            <v>117.2800812485397</v>
          </cell>
          <cell r="DO51">
            <v>118.14368211108766</v>
          </cell>
          <cell r="DP51">
            <v>118.71519037018005</v>
          </cell>
          <cell r="DQ51">
            <v>117.22232994428812</v>
          </cell>
          <cell r="DR51">
            <v>117.61148278839599</v>
          </cell>
          <cell r="DS51">
            <v>108.76962542271227</v>
          </cell>
          <cell r="DT51">
            <v>126.76013491863789</v>
          </cell>
          <cell r="DU51">
            <v>134.66088929993293</v>
          </cell>
          <cell r="DV51">
            <v>140.55181785102494</v>
          </cell>
        </row>
        <row r="55">
          <cell r="E55" t="str">
            <v>Honoraires de dentistes</v>
          </cell>
          <cell r="BZ55">
            <v>108.67100415707966</v>
          </cell>
          <cell r="CA55">
            <v>112.99127402264442</v>
          </cell>
          <cell r="CB55">
            <v>110.15935277724982</v>
          </cell>
          <cell r="CC55">
            <v>109.88183608415537</v>
          </cell>
          <cell r="CD55">
            <v>112.90060676117804</v>
          </cell>
          <cell r="CE55">
            <v>113.22138957824737</v>
          </cell>
          <cell r="CF55">
            <v>115.66220533985128</v>
          </cell>
          <cell r="CG55">
            <v>112.81381864210856</v>
          </cell>
          <cell r="CH55">
            <v>108.13733508958212</v>
          </cell>
          <cell r="CI55">
            <v>115.6632041002386</v>
          </cell>
          <cell r="CJ55">
            <v>113.32202851990414</v>
          </cell>
          <cell r="CK55">
            <v>117.92535969733835</v>
          </cell>
          <cell r="CL55">
            <v>114.05071539672814</v>
          </cell>
          <cell r="CM55">
            <v>113.44655367491387</v>
          </cell>
          <cell r="CN55">
            <v>117.34938660174701</v>
          </cell>
          <cell r="CO55">
            <v>115.01106920002266</v>
          </cell>
          <cell r="CP55">
            <v>114.490690686383</v>
          </cell>
          <cell r="CQ55">
            <v>116.94021367569447</v>
          </cell>
          <cell r="CR55">
            <v>110.49940762682296</v>
          </cell>
          <cell r="CS55">
            <v>103.95328948195383</v>
          </cell>
          <cell r="CT55">
            <v>107.55905838531143</v>
          </cell>
          <cell r="CU55">
            <v>99.57719309484267</v>
          </cell>
          <cell r="CV55">
            <v>104.93140927450946</v>
          </cell>
          <cell r="CW55">
            <v>101.89048896432207</v>
          </cell>
          <cell r="CX55">
            <v>106.31347863567551</v>
          </cell>
          <cell r="CY55">
            <v>104.29331580237746</v>
          </cell>
          <cell r="CZ55">
            <v>102.29539041795594</v>
          </cell>
          <cell r="DA55">
            <v>102.94152574368252</v>
          </cell>
          <cell r="DB55">
            <v>102.24124456397536</v>
          </cell>
          <cell r="DC55">
            <v>103.78557535727741</v>
          </cell>
          <cell r="DD55">
            <v>104.13729408005858</v>
          </cell>
          <cell r="DE55">
            <v>110.25839502953613</v>
          </cell>
          <cell r="DF55">
            <v>108.00523432674518</v>
          </cell>
          <cell r="DG55">
            <v>110.09611818010599</v>
          </cell>
          <cell r="DH55">
            <v>109.20713501728834</v>
          </cell>
          <cell r="DI55">
            <v>108.61259373648431</v>
          </cell>
          <cell r="DJ55">
            <v>110.21067798142252</v>
          </cell>
          <cell r="DK55">
            <v>111.87370088552117</v>
          </cell>
          <cell r="DL55">
            <v>107.11041805266608</v>
          </cell>
          <cell r="DM55">
            <v>113.31131157670274</v>
          </cell>
          <cell r="DN55">
            <v>111.44618416898734</v>
          </cell>
          <cell r="DO55">
            <v>112.79872090960419</v>
          </cell>
          <cell r="DP55">
            <v>113.00560634448648</v>
          </cell>
          <cell r="DQ55">
            <v>112.89291728663484</v>
          </cell>
          <cell r="DR55">
            <v>112.18404012791842</v>
          </cell>
          <cell r="DS55">
            <v>110.11830659666492</v>
          </cell>
          <cell r="DT55">
            <v>111.13378776932974</v>
          </cell>
          <cell r="DU55">
            <v>112.77639259625749</v>
          </cell>
          <cell r="DV55">
            <v>111.468109576412</v>
          </cell>
        </row>
        <row r="69">
          <cell r="E69" t="str">
            <v>TOTAL Infirmiers</v>
          </cell>
          <cell r="BZ69">
            <v>102.55736164171998</v>
          </cell>
          <cell r="CA69">
            <v>101.33684129412883</v>
          </cell>
          <cell r="CB69">
            <v>103.63526412038671</v>
          </cell>
          <cell r="CC69">
            <v>104.83831349419441</v>
          </cell>
          <cell r="CD69">
            <v>108.91965566190134</v>
          </cell>
          <cell r="CE69">
            <v>104.2361775365179</v>
          </cell>
          <cell r="CF69">
            <v>105.62288744430062</v>
          </cell>
          <cell r="CG69">
            <v>100.95011420054418</v>
          </cell>
          <cell r="CH69">
            <v>99.583718815870498</v>
          </cell>
          <cell r="CI69">
            <v>104.90137127189725</v>
          </cell>
          <cell r="CJ69">
            <v>100.68615624886696</v>
          </cell>
          <cell r="CK69">
            <v>100.94814696451697</v>
          </cell>
          <cell r="CL69">
            <v>95.823770258401069</v>
          </cell>
          <cell r="CM69">
            <v>105.41055238821232</v>
          </cell>
          <cell r="CN69">
            <v>102.75108737363547</v>
          </cell>
          <cell r="CO69">
            <v>101.07377125769037</v>
          </cell>
          <cell r="CP69">
            <v>95.082819766664983</v>
          </cell>
          <cell r="CQ69">
            <v>99.847538832003977</v>
          </cell>
          <cell r="CR69">
            <v>104.57223028307109</v>
          </cell>
          <cell r="CS69">
            <v>99.155470326956731</v>
          </cell>
          <cell r="CT69">
            <v>109.30147134301147</v>
          </cell>
          <cell r="CU69">
            <v>99.042824012948643</v>
          </cell>
          <cell r="CV69">
            <v>101.12005459002754</v>
          </cell>
          <cell r="CW69">
            <v>98.456004835383098</v>
          </cell>
          <cell r="CX69">
            <v>110.44282860735738</v>
          </cell>
          <cell r="CY69">
            <v>101.63484592935012</v>
          </cell>
          <cell r="CZ69">
            <v>93.485380759744245</v>
          </cell>
          <cell r="DA69">
            <v>99.986953535958264</v>
          </cell>
          <cell r="DB69">
            <v>101.39677129665398</v>
          </cell>
          <cell r="DC69">
            <v>103.15944164571206</v>
          </cell>
          <cell r="DD69">
            <v>97.099866696677978</v>
          </cell>
          <cell r="DE69">
            <v>101.52691445183568</v>
          </cell>
          <cell r="DF69">
            <v>105.9753614344063</v>
          </cell>
          <cell r="DG69">
            <v>102.74597930969908</v>
          </cell>
          <cell r="DH69">
            <v>101.04942411114806</v>
          </cell>
          <cell r="DI69">
            <v>100.42834980823076</v>
          </cell>
          <cell r="DJ69">
            <v>100.3432778339951</v>
          </cell>
          <cell r="DK69">
            <v>99.217602306171656</v>
          </cell>
          <cell r="DL69">
            <v>106.22916458307476</v>
          </cell>
          <cell r="DM69">
            <v>99.171589420306375</v>
          </cell>
          <cell r="DN69">
            <v>98.281754371863144</v>
          </cell>
          <cell r="DO69">
            <v>101.18350610601601</v>
          </cell>
          <cell r="DP69">
            <v>100.85456959371555</v>
          </cell>
          <cell r="DQ69">
            <v>97.089525351260519</v>
          </cell>
          <cell r="DR69">
            <v>104.11633041379034</v>
          </cell>
          <cell r="DS69">
            <v>97.662707531828943</v>
          </cell>
          <cell r="DT69">
            <v>99.602486920484196</v>
          </cell>
          <cell r="DU69">
            <v>101.75636149046721</v>
          </cell>
          <cell r="DV69">
            <v>98.879979561878386</v>
          </cell>
        </row>
        <row r="74">
          <cell r="E74" t="str">
            <v>Montants masseurs-kiné</v>
          </cell>
          <cell r="BZ74">
            <v>93.160761946305044</v>
          </cell>
          <cell r="CA74">
            <v>98.025702726548971</v>
          </cell>
          <cell r="CB74">
            <v>101.1989985456301</v>
          </cell>
          <cell r="CC74">
            <v>100.04654391684488</v>
          </cell>
          <cell r="CD74">
            <v>100.18591701766452</v>
          </cell>
          <cell r="CE74">
            <v>100.83367231006295</v>
          </cell>
          <cell r="CF74">
            <v>100.3132430286586</v>
          </cell>
          <cell r="CG74">
            <v>99.513886546481373</v>
          </cell>
          <cell r="CH74">
            <v>97.850804288325591</v>
          </cell>
          <cell r="CI74">
            <v>103.09257336350942</v>
          </cell>
          <cell r="CJ74">
            <v>101.53844539873785</v>
          </cell>
          <cell r="CK74">
            <v>104.4772784114417</v>
          </cell>
          <cell r="CL74">
            <v>100.66919420141708</v>
          </cell>
          <cell r="CM74">
            <v>95.19022667629838</v>
          </cell>
          <cell r="CN74">
            <v>107.44333289025549</v>
          </cell>
          <cell r="CO74">
            <v>102.97809113888876</v>
          </cell>
          <cell r="CP74">
            <v>98.275925527886656</v>
          </cell>
          <cell r="CQ74">
            <v>102.31483827920817</v>
          </cell>
          <cell r="CR74">
            <v>101.47406591461767</v>
          </cell>
          <cell r="CS74">
            <v>100.20064711456999</v>
          </cell>
          <cell r="CT74">
            <v>108.18595650529016</v>
          </cell>
          <cell r="CU74">
            <v>98.009315581364135</v>
          </cell>
          <cell r="CV74">
            <v>102.53801618179088</v>
          </cell>
          <cell r="CW74">
            <v>100.56144147293597</v>
          </cell>
          <cell r="CX74">
            <v>104.64253700250291</v>
          </cell>
          <cell r="CY74">
            <v>103.50409943232006</v>
          </cell>
          <cell r="CZ74">
            <v>103.06680086411821</v>
          </cell>
          <cell r="DA74">
            <v>103.52332550038874</v>
          </cell>
          <cell r="DB74">
            <v>104.51050071361398</v>
          </cell>
          <cell r="DC74">
            <v>104.77954700073342</v>
          </cell>
          <cell r="DD74">
            <v>102.74020641259492</v>
          </cell>
          <cell r="DE74">
            <v>108.47159222529663</v>
          </cell>
          <cell r="DF74">
            <v>106.18191795588898</v>
          </cell>
          <cell r="DG74">
            <v>105.42615582847507</v>
          </cell>
          <cell r="DH74">
            <v>107.18038193237325</v>
          </cell>
          <cell r="DI74">
            <v>99.703444885299703</v>
          </cell>
          <cell r="DJ74">
            <v>104.57943588819738</v>
          </cell>
          <cell r="DK74">
            <v>107.7704117973347</v>
          </cell>
          <cell r="DL74">
            <v>105.12266524230533</v>
          </cell>
          <cell r="DM74">
            <v>106.09727533686839</v>
          </cell>
          <cell r="DN74">
            <v>109.18037223020632</v>
          </cell>
          <cell r="DO74">
            <v>103.20319220938148</v>
          </cell>
          <cell r="DP74">
            <v>108.43559000084988</v>
          </cell>
          <cell r="DQ74">
            <v>106.09224152891106</v>
          </cell>
          <cell r="DR74">
            <v>109.533284199444</v>
          </cell>
          <cell r="DS74">
            <v>105.07182888325329</v>
          </cell>
          <cell r="DT74">
            <v>106.49805823788931</v>
          </cell>
          <cell r="DU74">
            <v>109.23254805202676</v>
          </cell>
          <cell r="DV74">
            <v>109.27729620922865</v>
          </cell>
        </row>
        <row r="83">
          <cell r="E83" t="str">
            <v>TOTAL Laboratoires</v>
          </cell>
          <cell r="BZ83">
            <v>127.25107719841463</v>
          </cell>
          <cell r="CA83">
            <v>119.20474625789868</v>
          </cell>
          <cell r="CB83">
            <v>110.15473612184937</v>
          </cell>
          <cell r="CC83">
            <v>122.7246812142654</v>
          </cell>
          <cell r="CD83">
            <v>113.20669327971464</v>
          </cell>
          <cell r="CE83">
            <v>103.19293718207427</v>
          </cell>
          <cell r="CF83">
            <v>108.10181649682971</v>
          </cell>
          <cell r="CG83">
            <v>99.950430412793452</v>
          </cell>
          <cell r="CH83">
            <v>98.309194355600411</v>
          </cell>
          <cell r="CI83">
            <v>97.963723703184272</v>
          </cell>
          <cell r="CJ83">
            <v>92.309991319408425</v>
          </cell>
          <cell r="CK83">
            <v>90.731335848343605</v>
          </cell>
          <cell r="CL83">
            <v>86.603988469809778</v>
          </cell>
          <cell r="CM83">
            <v>86.925384449112855</v>
          </cell>
          <cell r="CN83">
            <v>88.957805166047223</v>
          </cell>
          <cell r="CO83">
            <v>86.924810088257729</v>
          </cell>
          <cell r="CP83">
            <v>87.931012328091697</v>
          </cell>
          <cell r="CQ83">
            <v>87.279570909242395</v>
          </cell>
          <cell r="CR83">
            <v>87.511920311855334</v>
          </cell>
          <cell r="CS83">
            <v>84.605433321045183</v>
          </cell>
          <cell r="CT83">
            <v>85.505740909894456</v>
          </cell>
          <cell r="CU83">
            <v>84.569156651539501</v>
          </cell>
          <cell r="CV83">
            <v>84.479505724985785</v>
          </cell>
          <cell r="CW83">
            <v>80.352907578690463</v>
          </cell>
          <cell r="CX83">
            <v>81.410368469586928</v>
          </cell>
          <cell r="CY83">
            <v>81.256245698631005</v>
          </cell>
          <cell r="CZ83">
            <v>79.715668126085362</v>
          </cell>
          <cell r="DA83">
            <v>81.488971473028514</v>
          </cell>
          <cell r="DB83">
            <v>76.311625993963759</v>
          </cell>
          <cell r="DC83">
            <v>74.69173135421461</v>
          </cell>
          <cell r="DD83">
            <v>72.316204210561111</v>
          </cell>
          <cell r="DE83">
            <v>77.16232568363877</v>
          </cell>
          <cell r="DF83">
            <v>72.933682235184847</v>
          </cell>
          <cell r="DG83">
            <v>71.01347297913054</v>
          </cell>
          <cell r="DH83">
            <v>71.368633609639602</v>
          </cell>
          <cell r="DI83">
            <v>70.034447591638212</v>
          </cell>
          <cell r="DJ83">
            <v>67.366408459016355</v>
          </cell>
          <cell r="DK83">
            <v>81.469844378390505</v>
          </cell>
          <cell r="DL83">
            <v>78.271947328134274</v>
          </cell>
          <cell r="DM83">
            <v>76.944338226401527</v>
          </cell>
          <cell r="DN83">
            <v>74.856477175515735</v>
          </cell>
          <cell r="DO83">
            <v>77.699997887252607</v>
          </cell>
          <cell r="DP83">
            <v>75.43672734358536</v>
          </cell>
          <cell r="DQ83">
            <v>75.203571245422239</v>
          </cell>
          <cell r="DR83">
            <v>74.723748225463865</v>
          </cell>
          <cell r="DS83">
            <v>69.828954144681518</v>
          </cell>
          <cell r="DT83">
            <v>71.660836191002232</v>
          </cell>
          <cell r="DU83">
            <v>75.843586300586793</v>
          </cell>
          <cell r="DV83">
            <v>72.228546699506339</v>
          </cell>
        </row>
        <row r="89">
          <cell r="E89" t="str">
            <v>TOTAL transports</v>
          </cell>
          <cell r="BZ89">
            <v>99.537802683685783</v>
          </cell>
          <cell r="CA89">
            <v>100.08842714070877</v>
          </cell>
          <cell r="CB89">
            <v>102.41760452507806</v>
          </cell>
          <cell r="CC89">
            <v>100.75605740683349</v>
          </cell>
          <cell r="CD89">
            <v>107.5498470329122</v>
          </cell>
          <cell r="CE89">
            <v>106.81519025272408</v>
          </cell>
          <cell r="CF89">
            <v>105.80746192829493</v>
          </cell>
          <cell r="CG89">
            <v>106.26150973899897</v>
          </cell>
          <cell r="CH89">
            <v>107.3799749388112</v>
          </cell>
          <cell r="CI89">
            <v>106.56496768570082</v>
          </cell>
          <cell r="CJ89">
            <v>106.81515054116473</v>
          </cell>
          <cell r="CK89">
            <v>106.62582990370922</v>
          </cell>
          <cell r="CL89">
            <v>108.11171608506716</v>
          </cell>
          <cell r="CM89">
            <v>108.01759863954807</v>
          </cell>
          <cell r="CN89">
            <v>108.25564072835512</v>
          </cell>
          <cell r="CO89">
            <v>108.33898985212321</v>
          </cell>
          <cell r="CP89">
            <v>107.52455814548654</v>
          </cell>
          <cell r="CQ89">
            <v>107.94684677513773</v>
          </cell>
          <cell r="CR89">
            <v>109.90527669728782</v>
          </cell>
          <cell r="CS89">
            <v>107.84781217522479</v>
          </cell>
          <cell r="CT89">
            <v>111.79522589727746</v>
          </cell>
          <cell r="CU89">
            <v>110.08502780698299</v>
          </cell>
          <cell r="CV89">
            <v>109.16283927622052</v>
          </cell>
          <cell r="CW89">
            <v>106.82513663443245</v>
          </cell>
          <cell r="CX89">
            <v>114.71029388819586</v>
          </cell>
          <cell r="CY89">
            <v>111.85101327120243</v>
          </cell>
          <cell r="CZ89">
            <v>112.32600892763753</v>
          </cell>
          <cell r="DA89">
            <v>112.4417301351267</v>
          </cell>
          <cell r="DB89">
            <v>111.98635311095128</v>
          </cell>
          <cell r="DC89">
            <v>112.79854209977897</v>
          </cell>
          <cell r="DD89">
            <v>109.00153354750093</v>
          </cell>
          <cell r="DE89">
            <v>114.16220553848191</v>
          </cell>
          <cell r="DF89">
            <v>114.65824342508193</v>
          </cell>
          <cell r="DG89">
            <v>112.35042802896342</v>
          </cell>
          <cell r="DH89">
            <v>115.751450302386</v>
          </cell>
          <cell r="DI89">
            <v>117.17261216719139</v>
          </cell>
          <cell r="DJ89">
            <v>111.68038658494319</v>
          </cell>
          <cell r="DK89">
            <v>114.68550544702001</v>
          </cell>
          <cell r="DL89">
            <v>113.8495052087723</v>
          </cell>
          <cell r="DM89">
            <v>112.59283624695837</v>
          </cell>
          <cell r="DN89">
            <v>111.40450365705826</v>
          </cell>
          <cell r="DO89">
            <v>112.08476122430049</v>
          </cell>
          <cell r="DP89">
            <v>109.71053071789359</v>
          </cell>
          <cell r="DQ89">
            <v>108.39420585947299</v>
          </cell>
          <cell r="DR89">
            <v>107.23126592084189</v>
          </cell>
          <cell r="DS89">
            <v>107.18503877019681</v>
          </cell>
          <cell r="DT89">
            <v>108.37339283264944</v>
          </cell>
          <cell r="DU89">
            <v>111.20626954895287</v>
          </cell>
          <cell r="DV89">
            <v>108.43002855045883</v>
          </cell>
        </row>
        <row r="90">
          <cell r="E90" t="str">
            <v>IJ maladie</v>
          </cell>
          <cell r="BZ90">
            <v>145.87597191703063</v>
          </cell>
          <cell r="CA90">
            <v>137.08991234584107</v>
          </cell>
          <cell r="CB90">
            <v>136.25045020621172</v>
          </cell>
          <cell r="CC90">
            <v>138.34872900074936</v>
          </cell>
          <cell r="CD90">
            <v>138.69679078326237</v>
          </cell>
          <cell r="CE90">
            <v>143.29761214011057</v>
          </cell>
          <cell r="CF90">
            <v>142.35149421042232</v>
          </cell>
          <cell r="CG90">
            <v>136.13626593402157</v>
          </cell>
          <cell r="CH90">
            <v>135.96802543776906</v>
          </cell>
          <cell r="CI90">
            <v>135.45372661555871</v>
          </cell>
          <cell r="CJ90">
            <v>132.89015275169655</v>
          </cell>
          <cell r="CK90">
            <v>132.02272131870919</v>
          </cell>
          <cell r="CL90">
            <v>130.3705552875131</v>
          </cell>
          <cell r="CM90">
            <v>139.42736419564335</v>
          </cell>
          <cell r="CN90">
            <v>131.96383255987209</v>
          </cell>
          <cell r="CO90">
            <v>132.96622449798994</v>
          </cell>
          <cell r="CP90">
            <v>135.02552570167882</v>
          </cell>
          <cell r="CQ90">
            <v>136.06722331271303</v>
          </cell>
          <cell r="CR90">
            <v>136.60504863617339</v>
          </cell>
          <cell r="CS90">
            <v>131.37576540908503</v>
          </cell>
          <cell r="CT90">
            <v>143.07269286624296</v>
          </cell>
          <cell r="CU90">
            <v>138.97469471739942</v>
          </cell>
          <cell r="CV90">
            <v>139.64806491814571</v>
          </cell>
          <cell r="CW90">
            <v>138.23355079572306</v>
          </cell>
          <cell r="CX90">
            <v>144.54543327727293</v>
          </cell>
          <cell r="CY90">
            <v>142.61186740751396</v>
          </cell>
          <cell r="CZ90">
            <v>136.41967471001212</v>
          </cell>
          <cell r="DA90">
            <v>140.5085284447309</v>
          </cell>
          <cell r="DB90">
            <v>143.67860852299796</v>
          </cell>
          <cell r="DC90">
            <v>142.98025015959567</v>
          </cell>
          <cell r="DD90">
            <v>136.26335691525298</v>
          </cell>
          <cell r="DE90">
            <v>145.74094488405674</v>
          </cell>
          <cell r="DF90">
            <v>150.29394400055682</v>
          </cell>
          <cell r="DG90">
            <v>144.58809997487444</v>
          </cell>
          <cell r="DH90">
            <v>148.45286718551321</v>
          </cell>
          <cell r="DI90">
            <v>148.73398420311693</v>
          </cell>
          <cell r="DJ90">
            <v>140.08544645572712</v>
          </cell>
          <cell r="DK90">
            <v>140.64468605881999</v>
          </cell>
          <cell r="DL90">
            <v>147.73363372144249</v>
          </cell>
          <cell r="DM90">
            <v>142.04005177655549</v>
          </cell>
          <cell r="DN90">
            <v>143.12579060875748</v>
          </cell>
          <cell r="DO90">
            <v>142.78084845360058</v>
          </cell>
          <cell r="DP90">
            <v>139.90041323907869</v>
          </cell>
          <cell r="DQ90">
            <v>137.57513903901722</v>
          </cell>
          <cell r="DR90">
            <v>141.97318507118376</v>
          </cell>
          <cell r="DS90">
            <v>141.00031373804558</v>
          </cell>
          <cell r="DT90">
            <v>143.01726380582011</v>
          </cell>
          <cell r="DU90">
            <v>143.21748142994164</v>
          </cell>
          <cell r="DV90">
            <v>141.05459535570071</v>
          </cell>
        </row>
        <row r="91">
          <cell r="E91" t="str">
            <v>IJ AT</v>
          </cell>
          <cell r="BZ91">
            <v>123.34471419057496</v>
          </cell>
          <cell r="CA91">
            <v>116.24101382235051</v>
          </cell>
          <cell r="CB91">
            <v>120.2727978202531</v>
          </cell>
          <cell r="CC91">
            <v>122.58155231742067</v>
          </cell>
          <cell r="CD91">
            <v>130.30901968346151</v>
          </cell>
          <cell r="CE91">
            <v>128.45602701067375</v>
          </cell>
          <cell r="CF91">
            <v>129.05019568255247</v>
          </cell>
          <cell r="CG91">
            <v>119.48905720888389</v>
          </cell>
          <cell r="CH91">
            <v>121.91079272195321</v>
          </cell>
          <cell r="CI91">
            <v>122.09722918047747</v>
          </cell>
          <cell r="CJ91">
            <v>118.81125626499089</v>
          </cell>
          <cell r="CK91">
            <v>123.84006263934124</v>
          </cell>
          <cell r="CL91">
            <v>125.67135005603095</v>
          </cell>
          <cell r="CM91">
            <v>125.39200834036694</v>
          </cell>
          <cell r="CN91">
            <v>129.96366103457729</v>
          </cell>
          <cell r="CO91">
            <v>133.12003057671186</v>
          </cell>
          <cell r="CP91">
            <v>125.70707237952847</v>
          </cell>
          <cell r="CQ91">
            <v>125.60827624730577</v>
          </cell>
          <cell r="CR91">
            <v>126.45616228140999</v>
          </cell>
          <cell r="CS91">
            <v>122.21372077939021</v>
          </cell>
          <cell r="CT91">
            <v>129.62833991916096</v>
          </cell>
          <cell r="CU91">
            <v>128.68395533801069</v>
          </cell>
          <cell r="CV91">
            <v>128.80284198615504</v>
          </cell>
          <cell r="CW91">
            <v>128.80259720247392</v>
          </cell>
          <cell r="CX91">
            <v>137.8214188188982</v>
          </cell>
          <cell r="CY91">
            <v>132.5198758941155</v>
          </cell>
          <cell r="CZ91">
            <v>129.45762926862736</v>
          </cell>
          <cell r="DA91">
            <v>131.20143023082866</v>
          </cell>
          <cell r="DB91">
            <v>125.84241617719599</v>
          </cell>
          <cell r="DC91">
            <v>126.6243909285802</v>
          </cell>
          <cell r="DD91">
            <v>127.67530747876785</v>
          </cell>
          <cell r="DE91">
            <v>131.83564349672196</v>
          </cell>
          <cell r="DF91">
            <v>137.56610672140738</v>
          </cell>
          <cell r="DG91">
            <v>129.75822455007147</v>
          </cell>
          <cell r="DH91">
            <v>132.71917036400612</v>
          </cell>
          <cell r="DI91">
            <v>135.72921027338856</v>
          </cell>
          <cell r="DJ91">
            <v>131.96381074539886</v>
          </cell>
          <cell r="DK91">
            <v>131.07136767766613</v>
          </cell>
          <cell r="DL91">
            <v>138.89106253290103</v>
          </cell>
          <cell r="DM91">
            <v>128.53287559995817</v>
          </cell>
          <cell r="DN91">
            <v>129.47315319192919</v>
          </cell>
          <cell r="DO91">
            <v>130.24125329318596</v>
          </cell>
          <cell r="DP91">
            <v>130.17587994777392</v>
          </cell>
          <cell r="DQ91">
            <v>126.66290992962858</v>
          </cell>
          <cell r="DR91">
            <v>126.63870330761995</v>
          </cell>
          <cell r="DS91">
            <v>125.89477073680018</v>
          </cell>
          <cell r="DT91">
            <v>137.58222424198209</v>
          </cell>
          <cell r="DU91">
            <v>129.45191713910705</v>
          </cell>
          <cell r="DV91">
            <v>122.71132329948915</v>
          </cell>
        </row>
        <row r="107">
          <cell r="E107" t="str">
            <v>Médicaments de ville</v>
          </cell>
          <cell r="BZ107">
            <v>119.24535275028376</v>
          </cell>
          <cell r="CA107">
            <v>114.43812459146044</v>
          </cell>
          <cell r="CB107">
            <v>118.84409219363476</v>
          </cell>
          <cell r="CC107">
            <v>120.2870153377678</v>
          </cell>
          <cell r="CD107">
            <v>122.06368198314144</v>
          </cell>
          <cell r="CE107">
            <v>118.39268173538284</v>
          </cell>
          <cell r="CF107">
            <v>120.21072742517023</v>
          </cell>
          <cell r="CG107">
            <v>119.34420785063485</v>
          </cell>
          <cell r="CH107">
            <v>116.69884995115341</v>
          </cell>
          <cell r="CI107">
            <v>120.75994824313807</v>
          </cell>
          <cell r="CJ107">
            <v>120.4466022528341</v>
          </cell>
          <cell r="CK107">
            <v>122.26743053507091</v>
          </cell>
          <cell r="CL107">
            <v>119.41057239846089</v>
          </cell>
          <cell r="CM107">
            <v>123.48718086943782</v>
          </cell>
          <cell r="CN107">
            <v>126.86714574817056</v>
          </cell>
          <cell r="CO107">
            <v>123.51135239831305</v>
          </cell>
          <cell r="CP107">
            <v>123.48936322917874</v>
          </cell>
          <cell r="CQ107">
            <v>122.82558039634644</v>
          </cell>
          <cell r="CR107">
            <v>126.19282095506973</v>
          </cell>
          <cell r="CS107">
            <v>124.94498562123786</v>
          </cell>
          <cell r="CT107">
            <v>130.90743457018377</v>
          </cell>
          <cell r="CU107">
            <v>126.19680977145337</v>
          </cell>
          <cell r="CV107">
            <v>127.61921224508129</v>
          </cell>
          <cell r="CW107">
            <v>125.03717429629206</v>
          </cell>
          <cell r="CX107">
            <v>129.82497638364222</v>
          </cell>
          <cell r="CY107">
            <v>127.87320608594048</v>
          </cell>
          <cell r="CZ107">
            <v>122.39930773634302</v>
          </cell>
          <cell r="DA107">
            <v>127.28550623900668</v>
          </cell>
          <cell r="DB107">
            <v>128.34474136231188</v>
          </cell>
          <cell r="DC107">
            <v>130.29882490031491</v>
          </cell>
          <cell r="DD107">
            <v>126.18100063995503</v>
          </cell>
          <cell r="DE107">
            <v>132.33894894816171</v>
          </cell>
          <cell r="DF107">
            <v>131.73806291040205</v>
          </cell>
          <cell r="DG107">
            <v>132.11526482832124</v>
          </cell>
          <cell r="DH107">
            <v>132.31699763070193</v>
          </cell>
          <cell r="DI107">
            <v>132.92990859023553</v>
          </cell>
          <cell r="DJ107">
            <v>133.66354088114295</v>
          </cell>
          <cell r="DK107">
            <v>136.63131353696687</v>
          </cell>
          <cell r="DL107">
            <v>138.50492624051637</v>
          </cell>
          <cell r="DM107">
            <v>137.51600954817081</v>
          </cell>
          <cell r="DN107">
            <v>135.28711942793794</v>
          </cell>
          <cell r="DO107">
            <v>140.1543121233413</v>
          </cell>
          <cell r="DP107">
            <v>139.63588478817826</v>
          </cell>
          <cell r="DQ107">
            <v>137.53252571505544</v>
          </cell>
          <cell r="DR107">
            <v>139.59237467528851</v>
          </cell>
          <cell r="DS107">
            <v>135.45767389069638</v>
          </cell>
          <cell r="DT107">
            <v>140.66735988904659</v>
          </cell>
          <cell r="DU107">
            <v>139.86324590457281</v>
          </cell>
          <cell r="DV107">
            <v>139.49123543985255</v>
          </cell>
        </row>
        <row r="108">
          <cell r="E108" t="str">
            <v>Médicaments rétrocédés</v>
          </cell>
          <cell r="BZ108">
            <v>100.53385901381525</v>
          </cell>
          <cell r="CA108">
            <v>84.091776724500292</v>
          </cell>
          <cell r="CB108">
            <v>87.606637891313341</v>
          </cell>
          <cell r="CC108">
            <v>83.167785224997601</v>
          </cell>
          <cell r="CD108">
            <v>80.949752724096413</v>
          </cell>
          <cell r="CE108">
            <v>82.316124870811791</v>
          </cell>
          <cell r="CF108">
            <v>83.810345203748255</v>
          </cell>
          <cell r="CG108">
            <v>88.894752725282217</v>
          </cell>
          <cell r="CH108">
            <v>78.450987052082382</v>
          </cell>
          <cell r="CI108">
            <v>83.883880387472146</v>
          </cell>
          <cell r="CJ108">
            <v>84.069152406085891</v>
          </cell>
          <cell r="CK108">
            <v>81.745191549729881</v>
          </cell>
          <cell r="CL108">
            <v>73.655764707610956</v>
          </cell>
          <cell r="CM108">
            <v>76.31226308039659</v>
          </cell>
          <cell r="CN108">
            <v>80.879594596553062</v>
          </cell>
          <cell r="CO108">
            <v>81.254607869194871</v>
          </cell>
          <cell r="CP108">
            <v>82.587685478608464</v>
          </cell>
          <cell r="CQ108">
            <v>81.801884690119593</v>
          </cell>
          <cell r="CR108">
            <v>72.488530970242081</v>
          </cell>
          <cell r="CS108">
            <v>80.492686177157296</v>
          </cell>
          <cell r="CT108">
            <v>78.199840462017406</v>
          </cell>
          <cell r="CU108">
            <v>75.969558178044622</v>
          </cell>
          <cell r="CV108">
            <v>86.103953343344912</v>
          </cell>
          <cell r="CW108">
            <v>71.046516320369165</v>
          </cell>
          <cell r="CX108">
            <v>78.242065440502017</v>
          </cell>
          <cell r="CY108">
            <v>80.584006882766829</v>
          </cell>
          <cell r="CZ108">
            <v>77.700026185824413</v>
          </cell>
          <cell r="DA108">
            <v>76.151672122149478</v>
          </cell>
          <cell r="DB108">
            <v>74.394018000196695</v>
          </cell>
          <cell r="DC108">
            <v>74.332398208465449</v>
          </cell>
          <cell r="DD108">
            <v>71.244080432299597</v>
          </cell>
          <cell r="DE108">
            <v>72.818601796034926</v>
          </cell>
          <cell r="DF108">
            <v>72.427400585954828</v>
          </cell>
          <cell r="DG108">
            <v>73.791315248544691</v>
          </cell>
          <cell r="DH108">
            <v>64.912809093950358</v>
          </cell>
          <cell r="DI108">
            <v>75.435873772401649</v>
          </cell>
          <cell r="DJ108">
            <v>51.741227286064593</v>
          </cell>
          <cell r="DK108">
            <v>127.32725509867571</v>
          </cell>
          <cell r="DL108">
            <v>70.082301411224663</v>
          </cell>
          <cell r="DM108">
            <v>75.850134744053079</v>
          </cell>
          <cell r="DN108">
            <v>87.003849185451543</v>
          </cell>
          <cell r="DO108">
            <v>80.553669339611403</v>
          </cell>
          <cell r="DP108">
            <v>78.314391544159463</v>
          </cell>
          <cell r="DQ108">
            <v>71.090005790755768</v>
          </cell>
          <cell r="DR108">
            <v>78.06952282009982</v>
          </cell>
          <cell r="DS108">
            <v>76.923682265947917</v>
          </cell>
          <cell r="DT108">
            <v>76.503295950166702</v>
          </cell>
          <cell r="DU108">
            <v>83.299193769669373</v>
          </cell>
          <cell r="DV108">
            <v>94.005983275497101</v>
          </cell>
        </row>
        <row r="118">
          <cell r="E118" t="str">
            <v>TOTAL médicaments</v>
          </cell>
          <cell r="BZ118">
            <v>117.48854767772541</v>
          </cell>
          <cell r="CA118">
            <v>111.58893368146963</v>
          </cell>
          <cell r="CB118">
            <v>115.91123611356826</v>
          </cell>
          <cell r="CC118">
            <v>116.80192469401661</v>
          </cell>
          <cell r="CD118">
            <v>118.2035326817352</v>
          </cell>
          <cell r="CE118">
            <v>115.00548673145899</v>
          </cell>
          <cell r="CF118">
            <v>116.79312875398438</v>
          </cell>
          <cell r="CG118">
            <v>116.4853362942396</v>
          </cell>
          <cell r="CH118">
            <v>113.10779300498113</v>
          </cell>
          <cell r="CI118">
            <v>117.29768788181927</v>
          </cell>
          <cell r="CJ118">
            <v>117.03115668138042</v>
          </cell>
          <cell r="CK118">
            <v>118.46283449354158</v>
          </cell>
          <cell r="CL118">
            <v>115.11469525592402</v>
          </cell>
          <cell r="CM118">
            <v>119.05797088564138</v>
          </cell>
          <cell r="CN118">
            <v>122.54941653448211</v>
          </cell>
          <cell r="CO118">
            <v>119.54390521402595</v>
          </cell>
          <cell r="CP118">
            <v>119.64914202822234</v>
          </cell>
          <cell r="CQ118">
            <v>118.97390304087563</v>
          </cell>
          <cell r="CR118">
            <v>121.15057417390514</v>
          </cell>
          <cell r="CS118">
            <v>120.77139978944298</v>
          </cell>
          <cell r="CT118">
            <v>125.95876665538745</v>
          </cell>
          <cell r="CU118">
            <v>121.48101895203914</v>
          </cell>
          <cell r="CV118">
            <v>123.72138246973867</v>
          </cell>
          <cell r="CW118">
            <v>119.96804068575616</v>
          </cell>
          <cell r="CX118">
            <v>124.98190394492958</v>
          </cell>
          <cell r="CY118">
            <v>123.43326632445365</v>
          </cell>
          <cell r="CZ118">
            <v>118.20253297994742</v>
          </cell>
          <cell r="DA118">
            <v>122.48459721372826</v>
          </cell>
          <cell r="DB118">
            <v>123.27935717622576</v>
          </cell>
          <cell r="DC118">
            <v>125.04418816794234</v>
          </cell>
          <cell r="DD118">
            <v>121.02302333195215</v>
          </cell>
          <cell r="DE118">
            <v>126.75063786674907</v>
          </cell>
          <cell r="DF118">
            <v>126.16943894612145</v>
          </cell>
          <cell r="DG118">
            <v>126.63928242325603</v>
          </cell>
          <cell r="DH118">
            <v>125.98847987574293</v>
          </cell>
          <cell r="DI118">
            <v>127.53184612486656</v>
          </cell>
          <cell r="DJ118">
            <v>125.97192961234033</v>
          </cell>
          <cell r="DK118">
            <v>135.75776398020903</v>
          </cell>
          <cell r="DL118">
            <v>132.08078843138043</v>
          </cell>
          <cell r="DM118">
            <v>131.72625683332052</v>
          </cell>
          <cell r="DN118">
            <v>130.75384724366629</v>
          </cell>
          <cell r="DO118">
            <v>134.55846215834771</v>
          </cell>
          <cell r="DP118">
            <v>133.87846574375524</v>
          </cell>
          <cell r="DQ118">
            <v>131.29429814859074</v>
          </cell>
          <cell r="DR118">
            <v>133.81605025460382</v>
          </cell>
          <cell r="DS118">
            <v>129.96197082969348</v>
          </cell>
          <cell r="DT118">
            <v>134.6430544759472</v>
          </cell>
          <cell r="DU118">
            <v>134.55249866468898</v>
          </cell>
          <cell r="DV118">
            <v>135.22066661972704</v>
          </cell>
        </row>
        <row r="126">
          <cell r="E126" t="str">
            <v>Produits de LPP</v>
          </cell>
          <cell r="BZ126">
            <v>107.66279091680782</v>
          </cell>
          <cell r="CA126">
            <v>106.04337799902378</v>
          </cell>
          <cell r="CB126">
            <v>106.97706737522043</v>
          </cell>
          <cell r="CC126">
            <v>108.16723905962023</v>
          </cell>
          <cell r="CD126">
            <v>111.22550034604983</v>
          </cell>
          <cell r="CE126">
            <v>108.4940575014429</v>
          </cell>
          <cell r="CF126">
            <v>106.28007741660367</v>
          </cell>
          <cell r="CG126">
            <v>108.09623541494928</v>
          </cell>
          <cell r="CH126">
            <v>104.67334798029906</v>
          </cell>
          <cell r="CI126">
            <v>110.65209047188797</v>
          </cell>
          <cell r="CJ126">
            <v>108.1157384840085</v>
          </cell>
          <cell r="CK126">
            <v>108.45574073204118</v>
          </cell>
          <cell r="CL126">
            <v>104.4831259230572</v>
          </cell>
          <cell r="CM126">
            <v>105.9755930880075</v>
          </cell>
          <cell r="CN126">
            <v>108.1233718535215</v>
          </cell>
          <cell r="CO126">
            <v>110.02356500323643</v>
          </cell>
          <cell r="CP126">
            <v>106.01710013276453</v>
          </cell>
          <cell r="CQ126">
            <v>106.96956622754776</v>
          </cell>
          <cell r="CR126">
            <v>108.49820301551796</v>
          </cell>
          <cell r="CS126">
            <v>104.72633952770065</v>
          </cell>
          <cell r="CT126">
            <v>112.65490166995697</v>
          </cell>
          <cell r="CU126">
            <v>106.36306672783466</v>
          </cell>
          <cell r="CV126">
            <v>111.93544396019517</v>
          </cell>
          <cell r="CW126">
            <v>107.96704850621539</v>
          </cell>
          <cell r="CX126">
            <v>112.06052576750523</v>
          </cell>
          <cell r="CY126">
            <v>111.97605640214476</v>
          </cell>
          <cell r="CZ126">
            <v>107.04737051299364</v>
          </cell>
          <cell r="DA126">
            <v>110.97567288880776</v>
          </cell>
          <cell r="DB126">
            <v>112.26487340977545</v>
          </cell>
          <cell r="DC126">
            <v>112.7237269161637</v>
          </cell>
          <cell r="DD126">
            <v>107.53213830004498</v>
          </cell>
          <cell r="DE126">
            <v>111.33312565156264</v>
          </cell>
          <cell r="DF126">
            <v>113.97871353612541</v>
          </cell>
          <cell r="DG126">
            <v>113.91019758300406</v>
          </cell>
          <cell r="DH126">
            <v>113.61189511325283</v>
          </cell>
          <cell r="DI126">
            <v>113.97961892793458</v>
          </cell>
          <cell r="DJ126">
            <v>111.32832376929937</v>
          </cell>
          <cell r="DK126">
            <v>114.35862991332941</v>
          </cell>
          <cell r="DL126">
            <v>115.95387559111714</v>
          </cell>
          <cell r="DM126">
            <v>114.19412988380699</v>
          </cell>
          <cell r="DN126">
            <v>114.90137444601109</v>
          </cell>
          <cell r="DO126">
            <v>114.18620903094512</v>
          </cell>
          <cell r="DP126">
            <v>117.20768669418065</v>
          </cell>
          <cell r="DQ126">
            <v>116.13454933685449</v>
          </cell>
          <cell r="DR126">
            <v>118.71048851118842</v>
          </cell>
          <cell r="DS126">
            <v>113.46274195622638</v>
          </cell>
          <cell r="DT126">
            <v>115.04502228418627</v>
          </cell>
          <cell r="DU126">
            <v>116.57028512153562</v>
          </cell>
          <cell r="DV126">
            <v>116.4685713591102</v>
          </cell>
        </row>
        <row r="134">
          <cell r="E134" t="str">
            <v xml:space="preserve">TOTAL SOINS DE VILLE </v>
          </cell>
          <cell r="BZ134">
            <v>109.77529355441024</v>
          </cell>
          <cell r="CA134">
            <v>107.55357904722599</v>
          </cell>
          <cell r="CB134">
            <v>108.85813617788389</v>
          </cell>
          <cell r="CC134">
            <v>110.36233987442942</v>
          </cell>
          <cell r="CD134">
            <v>112.32475501338995</v>
          </cell>
          <cell r="CE134">
            <v>110.05605607538259</v>
          </cell>
          <cell r="CF134">
            <v>110.41102834059966</v>
          </cell>
          <cell r="CG134">
            <v>108.82514180972909</v>
          </cell>
          <cell r="CH134">
            <v>106.80611209136555</v>
          </cell>
          <cell r="CI134">
            <v>110.28510765521105</v>
          </cell>
          <cell r="CJ134">
            <v>108.30542357469926</v>
          </cell>
          <cell r="CK134">
            <v>109.1513885463512</v>
          </cell>
          <cell r="CL134">
            <v>107.77085937088809</v>
          </cell>
          <cell r="CM134">
            <v>109.76531066913824</v>
          </cell>
          <cell r="CN134">
            <v>111.84613842344619</v>
          </cell>
          <cell r="CO134">
            <v>110.24613715650497</v>
          </cell>
          <cell r="CP134">
            <v>108.57731151934456</v>
          </cell>
          <cell r="CQ134">
            <v>109.32400482663529</v>
          </cell>
          <cell r="CR134">
            <v>111.25624747430737</v>
          </cell>
          <cell r="CS134">
            <v>108.60876046947354</v>
          </cell>
          <cell r="CT134">
            <v>115.20212301785691</v>
          </cell>
          <cell r="CU134">
            <v>110.02620824923565</v>
          </cell>
          <cell r="CV134">
            <v>111.98657398038357</v>
          </cell>
          <cell r="CW134">
            <v>108.83689875100251</v>
          </cell>
          <cell r="CX134">
            <v>112.69501114875186</v>
          </cell>
          <cell r="CY134">
            <v>113.59650997726074</v>
          </cell>
          <cell r="CZ134">
            <v>109.10086264630243</v>
          </cell>
          <cell r="DA134">
            <v>111.73401782171337</v>
          </cell>
          <cell r="DB134">
            <v>111.60134181274661</v>
          </cell>
          <cell r="DC134">
            <v>112.57107598074026</v>
          </cell>
          <cell r="DD134">
            <v>108.94160420064469</v>
          </cell>
          <cell r="DE134">
            <v>114.01171811401491</v>
          </cell>
          <cell r="DF134">
            <v>115.23593613727769</v>
          </cell>
          <cell r="DG134">
            <v>114.57479265320707</v>
          </cell>
          <cell r="DH134">
            <v>114.68502937150549</v>
          </cell>
          <cell r="DI134">
            <v>114.59328692534953</v>
          </cell>
          <cell r="DJ134">
            <v>110.20259240337967</v>
          </cell>
          <cell r="DK134">
            <v>121.88903717907058</v>
          </cell>
          <cell r="DL134">
            <v>117.57353199783253</v>
          </cell>
          <cell r="DM134">
            <v>115.70586774253697</v>
          </cell>
          <cell r="DN134">
            <v>115.14660344672272</v>
          </cell>
          <cell r="DO134">
            <v>116.59343109857927</v>
          </cell>
          <cell r="DP134">
            <v>116.40842473632225</v>
          </cell>
          <cell r="DQ134">
            <v>114.24184475577646</v>
          </cell>
          <cell r="DR134">
            <v>116.81507465550594</v>
          </cell>
          <cell r="DS134">
            <v>112.5923248954799</v>
          </cell>
          <cell r="DT134">
            <v>117.32523648298323</v>
          </cell>
          <cell r="DU134">
            <v>118.95594188882926</v>
          </cell>
          <cell r="DV134">
            <v>118.5025686700678</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_DTR"/>
      <sheetName val="NSA_DTR"/>
      <sheetName val="SA_DTR"/>
      <sheetName val="VERIF_DTR"/>
      <sheetName val="RA_DTR_hors_covid"/>
      <sheetName val="NSA_DTR_hors_covid"/>
      <sheetName val="SA_DTR_hors_covid"/>
      <sheetName val="RA_DTS"/>
      <sheetName val="NSA_DTS"/>
      <sheetName val="SA_DTS"/>
      <sheetName val="VERIF_DTS"/>
      <sheetName val="RA_DTS_hors_covid"/>
      <sheetName val="NSA_DTS_hors_covid"/>
      <sheetName val="SA_DTS_hors_covid"/>
    </sheetNames>
    <sheetDataSet>
      <sheetData sheetId="0">
        <row r="5">
          <cell r="FR5">
            <v>450.98451566</v>
          </cell>
          <cell r="FS5">
            <v>400.09506816999999</v>
          </cell>
        </row>
        <row r="6">
          <cell r="FS6">
            <v>241.07664330999995</v>
          </cell>
        </row>
        <row r="7">
          <cell r="FS7">
            <v>78.462598659999983</v>
          </cell>
        </row>
        <row r="8">
          <cell r="FS8">
            <v>19.725940739999999</v>
          </cell>
        </row>
        <row r="9">
          <cell r="FS9">
            <v>45.560480699999992</v>
          </cell>
        </row>
        <row r="10">
          <cell r="FS10">
            <v>12.050446560000001</v>
          </cell>
        </row>
        <row r="12">
          <cell r="FS12">
            <v>72.330393190000009</v>
          </cell>
        </row>
        <row r="13">
          <cell r="FS13">
            <v>17.36993476</v>
          </cell>
        </row>
        <row r="14">
          <cell r="FS14">
            <v>51.145485360000002</v>
          </cell>
        </row>
        <row r="16">
          <cell r="FS16">
            <v>9.763515159999999</v>
          </cell>
        </row>
        <row r="17">
          <cell r="FS17">
            <v>22.820496619999997</v>
          </cell>
        </row>
        <row r="18">
          <cell r="FS18">
            <v>52.801170689999999</v>
          </cell>
        </row>
        <row r="19">
          <cell r="FS19">
            <v>34.799938170000004</v>
          </cell>
        </row>
        <row r="20">
          <cell r="FS20">
            <v>18.001232519999999</v>
          </cell>
        </row>
        <row r="22">
          <cell r="FS22">
            <v>159.01842486000004</v>
          </cell>
        </row>
        <row r="23">
          <cell r="FS23">
            <v>121.95520472999999</v>
          </cell>
        </row>
        <row r="24">
          <cell r="FS24">
            <v>115.40481132000001</v>
          </cell>
        </row>
        <row r="25">
          <cell r="FS25">
            <v>6.5503934100000007</v>
          </cell>
        </row>
        <row r="26">
          <cell r="FS26">
            <v>37.063220130000005</v>
          </cell>
        </row>
        <row r="27">
          <cell r="FS27">
            <v>347.29389748</v>
          </cell>
        </row>
        <row r="55">
          <cell r="FS55">
            <v>-0.11656712135263159</v>
          </cell>
        </row>
        <row r="56">
          <cell r="FS56">
            <v>-0.15580699136888265</v>
          </cell>
        </row>
        <row r="58">
          <cell r="FS58">
            <v>-0.12398846381800721</v>
          </cell>
        </row>
        <row r="59">
          <cell r="FS59">
            <v>-0.33786507886093564</v>
          </cell>
        </row>
        <row r="60">
          <cell r="FS60">
            <v>-8.4718277007316045E-2</v>
          </cell>
        </row>
        <row r="62">
          <cell r="FS62">
            <v>-5.8527711753399103E-2</v>
          </cell>
        </row>
        <row r="63">
          <cell r="FS63">
            <v>-9.3402558012756876E-2</v>
          </cell>
        </row>
        <row r="64">
          <cell r="FS64">
            <v>-4.7427805110423882E-2</v>
          </cell>
        </row>
        <row r="66">
          <cell r="FS66">
            <v>-0.16502521691766248</v>
          </cell>
        </row>
        <row r="67">
          <cell r="FS67">
            <v>-0.12733969271470247</v>
          </cell>
        </row>
        <row r="68">
          <cell r="FS68">
            <v>-0.10978452529444138</v>
          </cell>
        </row>
        <row r="69">
          <cell r="FS69">
            <v>-9.6211303573480955E-2</v>
          </cell>
        </row>
        <row r="70">
          <cell r="FS70">
            <v>-0.13490096605525725</v>
          </cell>
        </row>
        <row r="72">
          <cell r="FS72">
            <v>-4.9593647168844068E-2</v>
          </cell>
        </row>
        <row r="73">
          <cell r="FS73">
            <v>-5.8141710257485268E-2</v>
          </cell>
        </row>
        <row r="74">
          <cell r="FS74">
            <v>-2.4722831146010482E-2</v>
          </cell>
        </row>
        <row r="75">
          <cell r="FS75">
            <v>-0.41269628888298604</v>
          </cell>
        </row>
        <row r="76">
          <cell r="FS76">
            <v>-2.0337590475371758E-2</v>
          </cell>
        </row>
        <row r="77">
          <cell r="FS77">
            <v>-0.11758927925180729</v>
          </cell>
        </row>
        <row r="80">
          <cell r="FS80">
            <v>-7.9240725594921568E-2</v>
          </cell>
        </row>
        <row r="81">
          <cell r="FS81">
            <v>-0.1146244644433001</v>
          </cell>
        </row>
        <row r="82">
          <cell r="FS82">
            <v>-0.21608849200197089</v>
          </cell>
        </row>
        <row r="83">
          <cell r="FS83">
            <v>-7.3854106358102856E-2</v>
          </cell>
        </row>
        <row r="84">
          <cell r="FS84">
            <v>-0.30499563213932834</v>
          </cell>
        </row>
        <row r="85">
          <cell r="FS85">
            <v>-8.4722068061388045E-3</v>
          </cell>
        </row>
        <row r="87">
          <cell r="FS87">
            <v>-4.5518324293436274E-2</v>
          </cell>
        </row>
        <row r="88">
          <cell r="FS88">
            <v>-2.8542223509807507E-2</v>
          </cell>
        </row>
        <row r="89">
          <cell r="FS89">
            <v>-5.6543412449903907E-2</v>
          </cell>
        </row>
        <row r="91">
          <cell r="FS91">
            <v>-9.9569730943747103E-2</v>
          </cell>
        </row>
        <row r="92">
          <cell r="FS92">
            <v>-7.9362574630330363E-2</v>
          </cell>
        </row>
        <row r="93">
          <cell r="FS93">
            <v>-3.4478420026260781E-2</v>
          </cell>
        </row>
        <row r="94">
          <cell r="FS94">
            <v>-1.5182480473405757E-2</v>
          </cell>
        </row>
        <row r="95">
          <cell r="FS95">
            <v>-6.8539183986142782E-2</v>
          </cell>
        </row>
        <row r="97">
          <cell r="FS97">
            <v>-1.9676728094675355E-2</v>
          </cell>
        </row>
        <row r="98">
          <cell r="FS98">
            <v>-2.7908036244859158E-2</v>
          </cell>
        </row>
        <row r="99">
          <cell r="FS99">
            <v>6.8665919500725536E-3</v>
          </cell>
        </row>
        <row r="100">
          <cell r="FS100">
            <v>-0.38362186972706147</v>
          </cell>
        </row>
        <row r="101">
          <cell r="FS101">
            <v>8.4572876927462293E-3</v>
          </cell>
        </row>
        <row r="102">
          <cell r="FS102">
            <v>-8.5774253806106926E-2</v>
          </cell>
        </row>
        <row r="130">
          <cell r="FS130">
            <v>5344.4860820500007</v>
          </cell>
        </row>
        <row r="131">
          <cell r="FS131">
            <v>3261.9303540599994</v>
          </cell>
        </row>
        <row r="132">
          <cell r="FS132">
            <v>1070.1992147400001</v>
          </cell>
        </row>
        <row r="133">
          <cell r="FS133">
            <v>272.29859597000001</v>
          </cell>
        </row>
        <row r="134">
          <cell r="FS134">
            <v>624.58613016999993</v>
          </cell>
        </row>
        <row r="135">
          <cell r="FS135">
            <v>158.95433626000002</v>
          </cell>
        </row>
        <row r="137">
          <cell r="FS137">
            <v>954.15768241000001</v>
          </cell>
        </row>
        <row r="138">
          <cell r="FS138">
            <v>235.70949157000001</v>
          </cell>
        </row>
        <row r="139">
          <cell r="FS139">
            <v>670.36901839999996</v>
          </cell>
        </row>
        <row r="141">
          <cell r="FS141">
            <v>135.24202089000002</v>
          </cell>
        </row>
        <row r="142">
          <cell r="FS142">
            <v>315.92091671999998</v>
          </cell>
        </row>
        <row r="143">
          <cell r="FS143">
            <v>720.32232285999987</v>
          </cell>
        </row>
        <row r="144">
          <cell r="FS144">
            <v>463.51014142999998</v>
          </cell>
        </row>
        <row r="145">
          <cell r="FS145">
            <v>256.81218143000001</v>
          </cell>
        </row>
        <row r="147">
          <cell r="FS147">
            <v>2082.5557279899999</v>
          </cell>
        </row>
        <row r="148">
          <cell r="FS148">
            <v>1598.1667634999999</v>
          </cell>
        </row>
        <row r="149">
          <cell r="FS149">
            <v>1509.0975357699999</v>
          </cell>
        </row>
        <row r="150">
          <cell r="FS150">
            <v>89.069227729999994</v>
          </cell>
        </row>
        <row r="151">
          <cell r="FS151">
            <v>484.38896449000003</v>
          </cell>
        </row>
        <row r="152">
          <cell r="FS152">
            <v>4624.1637591899998</v>
          </cell>
        </row>
        <row r="155">
          <cell r="FS155">
            <v>2.0596762294609272E-2</v>
          </cell>
        </row>
        <row r="156">
          <cell r="FS156">
            <v>2.0526456632010692E-3</v>
          </cell>
        </row>
        <row r="157">
          <cell r="FS157">
            <v>2.3320889998345473E-2</v>
          </cell>
        </row>
        <row r="158">
          <cell r="FS158">
            <v>3.2625370248582364E-3</v>
          </cell>
        </row>
        <row r="159">
          <cell r="FS159">
            <v>2.8248245101648584E-2</v>
          </cell>
        </row>
        <row r="160">
          <cell r="FS160">
            <v>3.7754044980277124E-2</v>
          </cell>
        </row>
        <row r="162">
          <cell r="FS162">
            <v>3.138393266356454E-3</v>
          </cell>
        </row>
        <row r="163">
          <cell r="FS163">
            <v>1.5230360301626167E-2</v>
          </cell>
        </row>
        <row r="164">
          <cell r="FS164">
            <v>-5.6584531579737529E-3</v>
          </cell>
        </row>
        <row r="166">
          <cell r="FS166">
            <v>-1.4654343414761684E-3</v>
          </cell>
        </row>
        <row r="167">
          <cell r="FS167">
            <v>-3.4616407954258244E-2</v>
          </cell>
        </row>
        <row r="168">
          <cell r="FS168">
            <v>-1.6562342938542307E-2</v>
          </cell>
        </row>
        <row r="169">
          <cell r="FS169">
            <v>-1.4502130707497729E-2</v>
          </cell>
        </row>
        <row r="170">
          <cell r="FS170">
            <v>-2.0259017062724927E-2</v>
          </cell>
        </row>
        <row r="172">
          <cell r="FS172">
            <v>5.1063259026582264E-2</v>
          </cell>
        </row>
        <row r="173">
          <cell r="FS173">
            <v>5.7309954713453237E-2</v>
          </cell>
        </row>
        <row r="174">
          <cell r="FS174">
            <v>5.8596719677631359E-2</v>
          </cell>
        </row>
        <row r="175">
          <cell r="FS175">
            <v>3.5974236740817123E-2</v>
          </cell>
        </row>
        <row r="176">
          <cell r="FS176">
            <v>3.096675367873214E-2</v>
          </cell>
        </row>
        <row r="177">
          <cell r="FS177">
            <v>2.6639448331629234E-2</v>
          </cell>
        </row>
        <row r="180">
          <cell r="FS180">
            <v>2.385851029956032E-2</v>
          </cell>
        </row>
        <row r="181">
          <cell r="FS181">
            <v>5.9797386750211068E-3</v>
          </cell>
        </row>
        <row r="182">
          <cell r="FS182">
            <v>3.0412463654973632E-2</v>
          </cell>
        </row>
        <row r="183">
          <cell r="FS183">
            <v>7.3523080970290255E-3</v>
          </cell>
        </row>
        <row r="184">
          <cell r="FS184">
            <v>3.7121106645068291E-2</v>
          </cell>
        </row>
        <row r="185">
          <cell r="FS185">
            <v>4.317837794224566E-2</v>
          </cell>
        </row>
        <row r="187">
          <cell r="FS187">
            <v>3.5488387826039247E-3</v>
          </cell>
        </row>
        <row r="188">
          <cell r="FS188">
            <v>1.900372481088608E-2</v>
          </cell>
        </row>
        <row r="189">
          <cell r="FS189">
            <v>-6.8356899821958583E-3</v>
          </cell>
        </row>
        <row r="191">
          <cell r="FS191">
            <v>4.6565286404831596E-4</v>
          </cell>
        </row>
        <row r="192">
          <cell r="FS192">
            <v>-3.1869660368160968E-2</v>
          </cell>
        </row>
        <row r="193">
          <cell r="FS193">
            <v>-1.1524445918959736E-2</v>
          </cell>
        </row>
        <row r="194">
          <cell r="FS194">
            <v>-9.6625328407006217E-3</v>
          </cell>
        </row>
        <row r="195">
          <cell r="FS195">
            <v>-1.4865217194492963E-2</v>
          </cell>
        </row>
        <row r="197">
          <cell r="FS197">
            <v>5.3247589805943907E-2</v>
          </cell>
        </row>
        <row r="198">
          <cell r="FS198">
            <v>5.9370297575843889E-2</v>
          </cell>
        </row>
        <row r="199">
          <cell r="FS199">
            <v>6.0534007580203442E-2</v>
          </cell>
        </row>
        <row r="200">
          <cell r="FS200">
            <v>4.0112249744161055E-2</v>
          </cell>
        </row>
        <row r="201">
          <cell r="FS201">
            <v>3.3556090054429832E-2</v>
          </cell>
        </row>
        <row r="202">
          <cell r="FS202">
            <v>2.9607917581789822E-2</v>
          </cell>
        </row>
        <row r="205">
          <cell r="FS205">
            <v>-4.2139092301486381E-3</v>
          </cell>
        </row>
        <row r="206">
          <cell r="FS206">
            <v>-2.1690958222286838E-2</v>
          </cell>
        </row>
        <row r="207">
          <cell r="FS207">
            <v>-8.7036925709355062E-3</v>
          </cell>
        </row>
        <row r="208">
          <cell r="FS208">
            <v>-5.9014337969158337E-2</v>
          </cell>
        </row>
        <row r="209">
          <cell r="FS209">
            <v>1.1773424534891497E-2</v>
          </cell>
        </row>
        <row r="210">
          <cell r="FS210">
            <v>-1.0521450095689611E-3</v>
          </cell>
        </row>
        <row r="212">
          <cell r="FS212">
            <v>-1.3190109342205769E-2</v>
          </cell>
        </row>
        <row r="213">
          <cell r="FS213">
            <v>4.9559891880293083E-3</v>
          </cell>
        </row>
        <row r="214">
          <cell r="FS214">
            <v>-2.3642245238767678E-2</v>
          </cell>
        </row>
        <row r="216">
          <cell r="FS216">
            <v>-4.9916428452242423E-3</v>
          </cell>
        </row>
        <row r="217">
          <cell r="FS217">
            <v>-6.3349849269144443E-2</v>
          </cell>
        </row>
        <row r="218">
          <cell r="FS218">
            <v>-3.9703553036960271E-2</v>
          </cell>
        </row>
        <row r="219">
          <cell r="FS219">
            <v>-3.4895997167826875E-2</v>
          </cell>
        </row>
        <row r="220">
          <cell r="FS220">
            <v>-4.8480272779962807E-2</v>
          </cell>
        </row>
        <row r="222">
          <cell r="FS222">
            <v>2.4947834603251673E-2</v>
          </cell>
        </row>
        <row r="223">
          <cell r="FS223">
            <v>2.9842143994985415E-2</v>
          </cell>
        </row>
        <row r="224">
          <cell r="FS224">
            <v>2.997780487830104E-2</v>
          </cell>
        </row>
        <row r="225">
          <cell r="FS225">
            <v>2.7569606634441746E-2</v>
          </cell>
        </row>
        <row r="226">
          <cell r="FS226">
            <v>9.3987472373759928E-3</v>
          </cell>
        </row>
        <row r="227">
          <cell r="FS227">
            <v>1.6340638299754406E-3</v>
          </cell>
        </row>
        <row r="230">
          <cell r="FS230">
            <v>5.602068013664141E-3</v>
          </cell>
        </row>
        <row r="231">
          <cell r="FS231">
            <v>-1.1040446544231086E-2</v>
          </cell>
        </row>
        <row r="232">
          <cell r="FS232">
            <v>8.1318940557393304E-3</v>
          </cell>
        </row>
        <row r="233">
          <cell r="FS233">
            <v>-4.9639456586733743E-2</v>
          </cell>
        </row>
        <row r="234">
          <cell r="FS234">
            <v>3.2794986067056664E-2</v>
          </cell>
        </row>
        <row r="235">
          <cell r="FS235">
            <v>1.1560481311417625E-2</v>
          </cell>
        </row>
        <row r="237">
          <cell r="FS237">
            <v>-1.002076226790316E-2</v>
          </cell>
        </row>
        <row r="238">
          <cell r="FS238">
            <v>1.8430428542961508E-2</v>
          </cell>
        </row>
        <row r="239">
          <cell r="FS239">
            <v>-2.4819473724939867E-2</v>
          </cell>
        </row>
        <row r="241">
          <cell r="FS241">
            <v>5.432148266600656E-3</v>
          </cell>
        </row>
        <row r="242">
          <cell r="FS242">
            <v>-5.473729158734908E-2</v>
          </cell>
        </row>
        <row r="243">
          <cell r="FS243">
            <v>-2.6921014047340264E-2</v>
          </cell>
        </row>
        <row r="244">
          <cell r="FS244">
            <v>-2.190066846849914E-2</v>
          </cell>
        </row>
        <row r="245">
          <cell r="FS245">
            <v>-3.5918995784733454E-2</v>
          </cell>
        </row>
        <row r="247">
          <cell r="FS247">
            <v>3.2817209283743987E-2</v>
          </cell>
        </row>
        <row r="248">
          <cell r="FS248">
            <v>3.7686972504319183E-2</v>
          </cell>
        </row>
        <row r="249">
          <cell r="FS249">
            <v>3.7694229170817772E-2</v>
          </cell>
        </row>
        <row r="250">
          <cell r="FS250">
            <v>3.7568290044945218E-2</v>
          </cell>
        </row>
        <row r="251">
          <cell r="FS251">
            <v>1.700358588345785E-2</v>
          </cell>
        </row>
        <row r="252">
          <cell r="FS252">
            <v>1.0834916863768029E-2</v>
          </cell>
        </row>
        <row r="255">
          <cell r="FS255">
            <v>2.0308003084393178E-2</v>
          </cell>
        </row>
        <row r="256">
          <cell r="FS256">
            <v>1.5298916363262638E-2</v>
          </cell>
        </row>
        <row r="257">
          <cell r="FS257">
            <v>3.0333234624460692E-2</v>
          </cell>
        </row>
        <row r="258">
          <cell r="FS258">
            <v>-8.0031580662858204E-3</v>
          </cell>
        </row>
        <row r="259">
          <cell r="FS259">
            <v>5.8614558256995908E-2</v>
          </cell>
        </row>
        <row r="260">
          <cell r="FS260">
            <v>-1.476224655793823E-2</v>
          </cell>
        </row>
        <row r="262">
          <cell r="FS262">
            <v>1.1668123075043724E-3</v>
          </cell>
        </row>
        <row r="263">
          <cell r="FS263">
            <v>2.2187197800492608E-2</v>
          </cell>
        </row>
        <row r="264">
          <cell r="FS264">
            <v>-1.3532259100328292E-2</v>
          </cell>
        </row>
        <row r="266">
          <cell r="FS266">
            <v>-0.12241877650808208</v>
          </cell>
        </row>
        <row r="267">
          <cell r="FS267">
            <v>3.3843015186000969E-2</v>
          </cell>
        </row>
        <row r="268">
          <cell r="FS268">
            <v>3.0852001628603798E-2</v>
          </cell>
        </row>
        <row r="269">
          <cell r="FS269">
            <v>4.0559351500684793E-2</v>
          </cell>
        </row>
        <row r="270">
          <cell r="FS270">
            <v>1.3880974021184489E-2</v>
          </cell>
        </row>
        <row r="272">
          <cell r="FS272">
            <v>2.8650204116914768E-2</v>
          </cell>
        </row>
        <row r="273">
          <cell r="FS273">
            <v>2.9085035177299989E-2</v>
          </cell>
        </row>
        <row r="274">
          <cell r="FS274">
            <v>3.3480245471345205E-2</v>
          </cell>
        </row>
        <row r="275">
          <cell r="FS275">
            <v>-3.8579099431572117E-2</v>
          </cell>
        </row>
        <row r="276">
          <cell r="FS276">
            <v>2.7254213530063298E-2</v>
          </cell>
        </row>
        <row r="277">
          <cell r="FS277">
            <v>1.8615037764448505E-2</v>
          </cell>
        </row>
        <row r="305">
          <cell r="FS305">
            <v>-4.0122541750920115E-2</v>
          </cell>
        </row>
        <row r="306">
          <cell r="FS306">
            <v>-5.5700718703675767E-2</v>
          </cell>
        </row>
        <row r="307">
          <cell r="FS307">
            <v>-0.11269927503037958</v>
          </cell>
        </row>
        <row r="308">
          <cell r="FS308">
            <v>-5.8105759740597618E-3</v>
          </cell>
        </row>
        <row r="309">
          <cell r="FS309">
            <v>-0.1777911683473764</v>
          </cell>
        </row>
        <row r="310">
          <cell r="FS310">
            <v>-2.6505911414382854E-3</v>
          </cell>
        </row>
        <row r="312">
          <cell r="FS312">
            <v>-4.2920952197283757E-2</v>
          </cell>
        </row>
        <row r="313">
          <cell r="FS313">
            <v>-3.5300406434306542E-2</v>
          </cell>
        </row>
        <row r="314">
          <cell r="FS314">
            <v>-5.0026884109632741E-2</v>
          </cell>
        </row>
        <row r="316">
          <cell r="FS316">
            <v>4.3188093855195397E-3</v>
          </cell>
        </row>
        <row r="317">
          <cell r="FS317">
            <v>-1.6573747950865858E-2</v>
          </cell>
        </row>
        <row r="318">
          <cell r="FS318">
            <v>-9.4127161160701966E-3</v>
          </cell>
        </row>
        <row r="319">
          <cell r="FS319">
            <v>-1.133198365340804E-2</v>
          </cell>
        </row>
        <row r="320">
          <cell r="FS320">
            <v>-5.8107990845875923E-3</v>
          </cell>
        </row>
        <row r="322">
          <cell r="FS322">
            <v>-1.542847804458003E-2</v>
          </cell>
        </row>
        <row r="323">
          <cell r="FS323">
            <v>-1.745133243335073E-2</v>
          </cell>
        </row>
        <row r="324">
          <cell r="FS324">
            <v>-8.202861554762686E-3</v>
          </cell>
        </row>
        <row r="325">
          <cell r="FS325">
            <v>-0.14990856911407247</v>
          </cell>
        </row>
        <row r="326">
          <cell r="FS326">
            <v>-8.7044982928214942E-3</v>
          </cell>
        </row>
        <row r="327">
          <cell r="FS327">
            <v>-4.468788826263137E-2</v>
          </cell>
        </row>
      </sheetData>
      <sheetData sheetId="1">
        <row r="5">
          <cell r="FR5">
            <v>197.69143316</v>
          </cell>
          <cell r="FS5">
            <v>176.98700382999999</v>
          </cell>
        </row>
        <row r="6">
          <cell r="FS6">
            <v>99.227876489999986</v>
          </cell>
        </row>
        <row r="7">
          <cell r="FS7">
            <v>31.80275718</v>
          </cell>
        </row>
        <row r="8">
          <cell r="FS8">
            <v>8.3478445899999993</v>
          </cell>
        </row>
        <row r="9">
          <cell r="FS9">
            <v>18.762639050000001</v>
          </cell>
        </row>
        <row r="10">
          <cell r="FS10">
            <v>4.5118892199999996</v>
          </cell>
        </row>
        <row r="12">
          <cell r="FS12">
            <v>41.414690669999999</v>
          </cell>
        </row>
        <row r="13">
          <cell r="FS13">
            <v>8.5475612000000005</v>
          </cell>
        </row>
        <row r="14">
          <cell r="FS14">
            <v>31.504343949999999</v>
          </cell>
        </row>
        <row r="16">
          <cell r="FS16">
            <v>4.1264780099999996</v>
          </cell>
        </row>
        <row r="17">
          <cell r="FS17">
            <v>11.058923329999999</v>
          </cell>
        </row>
        <row r="18">
          <cell r="FS18">
            <v>8.7086038900000009</v>
          </cell>
        </row>
        <row r="19">
          <cell r="FS19">
            <v>5.8750011500000001</v>
          </cell>
        </row>
        <row r="20">
          <cell r="FS20">
            <v>2.8336027400000003</v>
          </cell>
        </row>
        <row r="22">
          <cell r="FS22">
            <v>77.759127340000006</v>
          </cell>
        </row>
        <row r="23">
          <cell r="FS23">
            <v>59.237468710000002</v>
          </cell>
        </row>
        <row r="24">
          <cell r="FS24">
            <v>56.761346459999999</v>
          </cell>
        </row>
        <row r="25">
          <cell r="FS25">
            <v>2.47612225</v>
          </cell>
        </row>
        <row r="26">
          <cell r="FS26">
            <v>18.521658629999997</v>
          </cell>
        </row>
        <row r="27">
          <cell r="FS27">
            <v>168.27839993999999</v>
          </cell>
        </row>
        <row r="55">
          <cell r="FS55">
            <v>-0.12857249697990503</v>
          </cell>
        </row>
        <row r="56">
          <cell r="FS56">
            <v>-0.17153709564075292</v>
          </cell>
        </row>
        <row r="57">
          <cell r="FS57">
            <v>-0.28350944320406346</v>
          </cell>
        </row>
        <row r="58">
          <cell r="FS58">
            <v>-0.13936428699809078</v>
          </cell>
        </row>
        <row r="59">
          <cell r="FS59">
            <v>-0.36484753525451485</v>
          </cell>
        </row>
        <row r="60">
          <cell r="FS60">
            <v>-9.1727065011835363E-2</v>
          </cell>
        </row>
        <row r="62">
          <cell r="FS62">
            <v>-8.4489027270125194E-2</v>
          </cell>
        </row>
        <row r="63">
          <cell r="FS63">
            <v>-0.12567855425110752</v>
          </cell>
        </row>
        <row r="64">
          <cell r="FS64">
            <v>-7.4450979115248117E-2</v>
          </cell>
        </row>
        <row r="66">
          <cell r="FS66">
            <v>-0.19143458034269001</v>
          </cell>
        </row>
        <row r="67">
          <cell r="FS67">
            <v>-0.15186191287313455</v>
          </cell>
        </row>
        <row r="68">
          <cell r="FS68">
            <v>-6.8764017482017992E-2</v>
          </cell>
        </row>
        <row r="69">
          <cell r="FS69">
            <v>-4.6135977808220541E-2</v>
          </cell>
        </row>
        <row r="70">
          <cell r="FS70">
            <v>-0.11241934812438781</v>
          </cell>
        </row>
        <row r="72">
          <cell r="FS72">
            <v>-6.6815293104244278E-2</v>
          </cell>
        </row>
        <row r="73">
          <cell r="FS73">
            <v>-7.1961257499469244E-2</v>
          </cell>
        </row>
        <row r="74">
          <cell r="FS74">
            <v>-4.8785498753945444E-2</v>
          </cell>
        </row>
        <row r="75">
          <cell r="FS75">
            <v>-0.40453715571913751</v>
          </cell>
        </row>
        <row r="76">
          <cell r="FS76">
            <v>-4.9966997285630033E-2</v>
          </cell>
        </row>
        <row r="77">
          <cell r="FS77">
            <v>-0.13145927482242503</v>
          </cell>
        </row>
        <row r="80">
          <cell r="FS80">
            <v>-9.6954362667776128E-2</v>
          </cell>
        </row>
        <row r="81">
          <cell r="FS81">
            <v>-0.13954035509041163</v>
          </cell>
        </row>
        <row r="82">
          <cell r="FS82">
            <v>-0.24130666039535753</v>
          </cell>
        </row>
        <row r="83">
          <cell r="FS83">
            <v>-9.0865343301120949E-2</v>
          </cell>
        </row>
        <row r="84">
          <cell r="FS84">
            <v>-0.3283508323256259</v>
          </cell>
        </row>
        <row r="85">
          <cell r="FS85">
            <v>-1.9097613769712307E-2</v>
          </cell>
        </row>
        <row r="87">
          <cell r="FS87">
            <v>-7.645999938045811E-2</v>
          </cell>
        </row>
        <row r="88">
          <cell r="FS88">
            <v>-6.5215784958388312E-2</v>
          </cell>
        </row>
        <row r="89">
          <cell r="FS89">
            <v>-8.3818477571135586E-2</v>
          </cell>
        </row>
        <row r="91">
          <cell r="FS91">
            <v>-0.12816995140174026</v>
          </cell>
        </row>
        <row r="92">
          <cell r="FS92">
            <v>-0.10139384408899432</v>
          </cell>
        </row>
        <row r="93">
          <cell r="FS93">
            <v>-4.1474955459497309E-4</v>
          </cell>
        </row>
        <row r="94">
          <cell r="FS94">
            <v>3.0151235954730904E-2</v>
          </cell>
        </row>
        <row r="95">
          <cell r="FS95">
            <v>-5.6116117168728885E-2</v>
          </cell>
        </row>
        <row r="97">
          <cell r="FS97">
            <v>-3.626073642407357E-2</v>
          </cell>
        </row>
        <row r="98">
          <cell r="FS98">
            <v>-4.0348851710490519E-2</v>
          </cell>
        </row>
        <row r="99">
          <cell r="FS99">
            <v>-1.8438745796843237E-2</v>
          </cell>
        </row>
        <row r="100">
          <cell r="FS100">
            <v>-0.35934839516223149</v>
          </cell>
        </row>
        <row r="101">
          <cell r="FS101">
            <v>-2.2976376830368239E-2</v>
          </cell>
        </row>
        <row r="102">
          <cell r="FS102">
            <v>-0.10137628512044505</v>
          </cell>
        </row>
        <row r="130">
          <cell r="FS130">
            <v>2383.5291306700001</v>
          </cell>
        </row>
        <row r="131">
          <cell r="FS131">
            <v>1354.7112498899999</v>
          </cell>
        </row>
        <row r="132">
          <cell r="FS132">
            <v>441.18057769999996</v>
          </cell>
        </row>
        <row r="133">
          <cell r="FS133">
            <v>115.63442968</v>
          </cell>
        </row>
        <row r="134">
          <cell r="FS134">
            <v>263.38197856999994</v>
          </cell>
        </row>
        <row r="135">
          <cell r="FS135">
            <v>59.912601089999995</v>
          </cell>
        </row>
        <row r="137">
          <cell r="FS137">
            <v>556.56167671000014</v>
          </cell>
        </row>
        <row r="138">
          <cell r="FS138">
            <v>119.20404759</v>
          </cell>
        </row>
        <row r="139">
          <cell r="FS139">
            <v>419.97943758000002</v>
          </cell>
        </row>
        <row r="141">
          <cell r="FS141">
            <v>57.713101150000007</v>
          </cell>
        </row>
        <row r="142">
          <cell r="FS142">
            <v>155.23112975000001</v>
          </cell>
        </row>
        <row r="143">
          <cell r="FS143">
            <v>115.37668302000002</v>
          </cell>
        </row>
        <row r="144">
          <cell r="FS144">
            <v>77.237543530000011</v>
          </cell>
        </row>
        <row r="145">
          <cell r="FS145">
            <v>38.139139489999998</v>
          </cell>
        </row>
        <row r="147">
          <cell r="FS147">
            <v>1028.81788078</v>
          </cell>
        </row>
        <row r="148">
          <cell r="FS148">
            <v>783.25284555999997</v>
          </cell>
        </row>
        <row r="149">
          <cell r="FS149">
            <v>750.58953751000001</v>
          </cell>
        </row>
        <row r="150">
          <cell r="FS150">
            <v>32.663308049999998</v>
          </cell>
        </row>
        <row r="151">
          <cell r="FS151">
            <v>245.56503522</v>
          </cell>
        </row>
        <row r="152">
          <cell r="FS152">
            <v>2268.1524476499999</v>
          </cell>
        </row>
        <row r="155">
          <cell r="FS155">
            <v>-7.5766258453202617E-4</v>
          </cell>
        </row>
        <row r="156">
          <cell r="FS156">
            <v>-2.0571660202017505E-2</v>
          </cell>
        </row>
        <row r="157">
          <cell r="FS157">
            <v>-3.0431097759406889E-3</v>
          </cell>
        </row>
        <row r="158">
          <cell r="FS158">
            <v>-2.6932092091465298E-2</v>
          </cell>
        </row>
        <row r="159">
          <cell r="FS159">
            <v>5.4974331507477991E-3</v>
          </cell>
        </row>
        <row r="160">
          <cell r="FS160">
            <v>5.3899865962916405E-3</v>
          </cell>
        </row>
        <row r="162">
          <cell r="FS162">
            <v>-2.3703092635515288E-2</v>
          </cell>
        </row>
        <row r="163">
          <cell r="FS163">
            <v>-1.5414908114062098E-2</v>
          </cell>
        </row>
        <row r="164">
          <cell r="FS164">
            <v>-2.8344142337375255E-2</v>
          </cell>
        </row>
        <row r="166">
          <cell r="FS166">
            <v>-4.2643429154448964E-2</v>
          </cell>
        </row>
        <row r="167">
          <cell r="FS167">
            <v>-6.2804485745738381E-2</v>
          </cell>
        </row>
        <row r="168">
          <cell r="FS168">
            <v>-5.6974457291962821E-3</v>
          </cell>
        </row>
        <row r="169">
          <cell r="FS169">
            <v>2.0746290218524477E-2</v>
          </cell>
        </row>
        <row r="170">
          <cell r="FS170">
            <v>-5.5262297537068017E-2</v>
          </cell>
        </row>
        <row r="172">
          <cell r="FS172">
            <v>2.658899664926917E-2</v>
          </cell>
        </row>
        <row r="173">
          <cell r="FS173">
            <v>3.7102369263951385E-2</v>
          </cell>
        </row>
        <row r="174">
          <cell r="FS174">
            <v>3.8332818535128599E-2</v>
          </cell>
        </row>
        <row r="175">
          <cell r="FS175">
            <v>9.6093253706270865E-3</v>
          </cell>
        </row>
        <row r="176">
          <cell r="FS176">
            <v>-5.564807876743072E-3</v>
          </cell>
        </row>
        <row r="177">
          <cell r="FS177">
            <v>-5.0507282981426815E-4</v>
          </cell>
        </row>
        <row r="180">
          <cell r="FS180">
            <v>1.2297687607623065E-3</v>
          </cell>
        </row>
        <row r="181">
          <cell r="FS181">
            <v>-1.8618824184842286E-2</v>
          </cell>
        </row>
        <row r="182">
          <cell r="FS182">
            <v>9.6844780065730163E-4</v>
          </cell>
        </row>
        <row r="183">
          <cell r="FS183">
            <v>-2.3260021491509852E-2</v>
          </cell>
        </row>
        <row r="184">
          <cell r="FS184">
            <v>9.2974746322189716E-3</v>
          </cell>
        </row>
        <row r="185">
          <cell r="FS185">
            <v>1.080845093014271E-2</v>
          </cell>
        </row>
        <row r="187">
          <cell r="FS187">
            <v>-2.3763148905246889E-2</v>
          </cell>
        </row>
        <row r="188">
          <cell r="FS188">
            <v>-1.1916281450265909E-2</v>
          </cell>
        </row>
        <row r="189">
          <cell r="FS189">
            <v>-2.9590360762444701E-2</v>
          </cell>
        </row>
        <row r="191">
          <cell r="FS191">
            <v>-4.1323667175145351E-2</v>
          </cell>
        </row>
        <row r="192">
          <cell r="FS192">
            <v>-5.9894026725365479E-2</v>
          </cell>
        </row>
        <row r="193">
          <cell r="FS193">
            <v>-2.8702019003742363E-3</v>
          </cell>
        </row>
        <row r="194">
          <cell r="FS194">
            <v>2.2616050137504784E-2</v>
          </cell>
        </row>
        <row r="195">
          <cell r="FS195">
            <v>-5.0456712777180557E-2</v>
          </cell>
        </row>
        <row r="197">
          <cell r="FS197">
            <v>2.8635991399452276E-2</v>
          </cell>
        </row>
        <row r="198">
          <cell r="FS198">
            <v>3.8989121152663619E-2</v>
          </cell>
        </row>
        <row r="199">
          <cell r="FS199">
            <v>4.0002540294437283E-2</v>
          </cell>
        </row>
        <row r="200">
          <cell r="FS200">
            <v>1.6325654279394364E-2</v>
          </cell>
        </row>
        <row r="201">
          <cell r="FS201">
            <v>-2.9975445259302624E-3</v>
          </cell>
        </row>
        <row r="202">
          <cell r="FS202">
            <v>1.4386718680001742E-3</v>
          </cell>
        </row>
        <row r="205">
          <cell r="FS205">
            <v>-2.4964432303905326E-2</v>
          </cell>
        </row>
        <row r="206">
          <cell r="FS206">
            <v>-4.2146997121204621E-2</v>
          </cell>
        </row>
        <row r="207">
          <cell r="FS207">
            <v>-3.1944446243044378E-2</v>
          </cell>
        </row>
        <row r="208">
          <cell r="FS208">
            <v>-8.1189080048876816E-2</v>
          </cell>
        </row>
        <row r="209">
          <cell r="FS209">
            <v>-1.1711533372488647E-2</v>
          </cell>
        </row>
        <row r="210">
          <cell r="FS210">
            <v>-2.3285092234076266E-2</v>
          </cell>
        </row>
        <row r="212">
          <cell r="FS212">
            <v>-3.9955554100105983E-2</v>
          </cell>
        </row>
        <row r="213">
          <cell r="FS213">
            <v>-2.4636968513022661E-2</v>
          </cell>
        </row>
        <row r="214">
          <cell r="FS214">
            <v>-4.6771826061007937E-2</v>
          </cell>
        </row>
        <row r="216">
          <cell r="FS216">
            <v>-4.178329538484582E-2</v>
          </cell>
        </row>
        <row r="217">
          <cell r="FS217">
            <v>-9.5871742636894686E-2</v>
          </cell>
        </row>
        <row r="218">
          <cell r="FS218">
            <v>-2.3023113053916466E-2</v>
          </cell>
        </row>
        <row r="219">
          <cell r="FS219">
            <v>1.4826366332074237E-2</v>
          </cell>
        </row>
        <row r="220">
          <cell r="FS220">
            <v>-9.3990779381817435E-2</v>
          </cell>
        </row>
        <row r="222">
          <cell r="FS222">
            <v>-1.0490799412761209E-3</v>
          </cell>
        </row>
        <row r="223">
          <cell r="FS223">
            <v>8.9078448137782651E-3</v>
          </cell>
        </row>
        <row r="224">
          <cell r="FS224">
            <v>1.0074205318667762E-2</v>
          </cell>
        </row>
        <row r="225">
          <cell r="FS225">
            <v>-1.7318206937882996E-2</v>
          </cell>
        </row>
        <row r="226">
          <cell r="FS226">
            <v>-3.1143892621143365E-2</v>
          </cell>
        </row>
        <row r="227">
          <cell r="FS227">
            <v>-2.5067403225525586E-2</v>
          </cell>
        </row>
        <row r="230">
          <cell r="FS230">
            <v>-1.8135092516087803E-2</v>
          </cell>
        </row>
        <row r="231">
          <cell r="FS231">
            <v>-3.6435742194380172E-2</v>
          </cell>
        </row>
        <row r="232">
          <cell r="FS232">
            <v>-2.4345193322216518E-2</v>
          </cell>
        </row>
        <row r="233">
          <cell r="FS233">
            <v>-7.1417099383957017E-2</v>
          </cell>
        </row>
        <row r="234">
          <cell r="FS234">
            <v>-6.4055336430099974E-3</v>
          </cell>
        </row>
        <row r="235">
          <cell r="FS235">
            <v>-1.0319641271998137E-2</v>
          </cell>
        </row>
        <row r="237">
          <cell r="FS237">
            <v>-3.7445005026217171E-2</v>
          </cell>
        </row>
        <row r="238">
          <cell r="FS238">
            <v>-1.1712554312663048E-2</v>
          </cell>
        </row>
        <row r="239">
          <cell r="FS239">
            <v>-4.7662030989229276E-2</v>
          </cell>
        </row>
        <row r="241">
          <cell r="FS241">
            <v>-3.1077007712271065E-2</v>
          </cell>
        </row>
        <row r="242">
          <cell r="FS242">
            <v>-8.6174160497589081E-2</v>
          </cell>
        </row>
        <row r="243">
          <cell r="FS243">
            <v>-1.4289751253645955E-2</v>
          </cell>
        </row>
        <row r="244">
          <cell r="FS244">
            <v>2.3271012253703649E-2</v>
          </cell>
        </row>
        <row r="245">
          <cell r="FS245">
            <v>-8.3115973159557766E-2</v>
          </cell>
        </row>
        <row r="247">
          <cell r="FS247">
            <v>6.8884041778507488E-3</v>
          </cell>
        </row>
        <row r="248">
          <cell r="FS248">
            <v>1.666781071241985E-2</v>
          </cell>
        </row>
        <row r="249">
          <cell r="FS249">
            <v>1.7387726106142587E-2</v>
          </cell>
        </row>
        <row r="250">
          <cell r="FS250">
            <v>3.9342017944532515E-4</v>
          </cell>
        </row>
        <row r="251">
          <cell r="FS251">
            <v>-2.3321432433143552E-2</v>
          </cell>
        </row>
        <row r="252">
          <cell r="FS252">
            <v>-1.8329695704631166E-2</v>
          </cell>
        </row>
        <row r="255">
          <cell r="FS255">
            <v>-6.8016599263946986E-3</v>
          </cell>
        </row>
        <row r="256">
          <cell r="FS256">
            <v>-1.6500371017855175E-2</v>
          </cell>
        </row>
        <row r="257">
          <cell r="FS257">
            <v>-3.6201336401837647E-3</v>
          </cell>
        </row>
        <row r="258">
          <cell r="FS258">
            <v>-4.5194772569342456E-2</v>
          </cell>
        </row>
        <row r="259">
          <cell r="FS259">
            <v>2.7414308755371986E-2</v>
          </cell>
        </row>
        <row r="260">
          <cell r="FS260">
            <v>-5.176653654325658E-2</v>
          </cell>
        </row>
        <row r="262">
          <cell r="FS262">
            <v>-2.6915009905417953E-2</v>
          </cell>
        </row>
        <row r="263">
          <cell r="FS263">
            <v>-7.8481585139573706E-3</v>
          </cell>
        </row>
        <row r="264">
          <cell r="FS264">
            <v>-3.6314315391344776E-2</v>
          </cell>
        </row>
        <row r="266">
          <cell r="FS266">
            <v>-0.16029225353064791</v>
          </cell>
        </row>
        <row r="267">
          <cell r="FS267">
            <v>1.4176372323699837E-2</v>
          </cell>
        </row>
        <row r="268">
          <cell r="FS268">
            <v>2.9357222077231127E-2</v>
          </cell>
        </row>
        <row r="269">
          <cell r="FS269">
            <v>3.632054705720078E-2</v>
          </cell>
        </row>
        <row r="270">
          <cell r="FS270">
            <v>1.6603062161972826E-2</v>
          </cell>
        </row>
        <row r="272">
          <cell r="FS272">
            <v>6.908716499792078E-3</v>
          </cell>
        </row>
        <row r="273">
          <cell r="FS273">
            <v>1.1276539385851381E-2</v>
          </cell>
        </row>
        <row r="274">
          <cell r="FS274">
            <v>1.7721593037563155E-2</v>
          </cell>
        </row>
        <row r="275">
          <cell r="FS275">
            <v>-0.11417670247552592</v>
          </cell>
        </row>
        <row r="276">
          <cell r="FS276">
            <v>-6.2062573040078117E-3</v>
          </cell>
        </row>
        <row r="277">
          <cell r="FS277">
            <v>-8.5761451744340578E-3</v>
          </cell>
        </row>
        <row r="305">
          <cell r="FS305">
            <v>-2.5170665374209977E-2</v>
          </cell>
        </row>
        <row r="306">
          <cell r="FS306">
            <v>-3.1255029663525669E-2</v>
          </cell>
        </row>
        <row r="307">
          <cell r="FS307">
            <v>-2.8643818229482698E-2</v>
          </cell>
        </row>
        <row r="308">
          <cell r="FS308">
            <v>-1.0717721659037283E-2</v>
          </cell>
        </row>
        <row r="309">
          <cell r="FS309">
            <v>-4.4568699190706829E-2</v>
          </cell>
        </row>
        <row r="310">
          <cell r="FS310">
            <v>5.1321781625564E-3</v>
          </cell>
        </row>
        <row r="312">
          <cell r="FS312">
            <v>-5.118854631126879E-2</v>
          </cell>
        </row>
        <row r="313">
          <cell r="FS313">
            <v>-4.7589155361900448E-2</v>
          </cell>
        </row>
        <row r="314">
          <cell r="FS314">
            <v>-5.5118913041925954E-2</v>
          </cell>
        </row>
        <row r="316">
          <cell r="FS316">
            <v>9.1378918992017777E-3</v>
          </cell>
        </row>
        <row r="317">
          <cell r="FS317">
            <v>-1.6205044216531683E-2</v>
          </cell>
        </row>
        <row r="318">
          <cell r="FS318">
            <v>1.3375030488651074E-2</v>
          </cell>
        </row>
        <row r="319">
          <cell r="FS319">
            <v>-1.702503414473977E-2</v>
          </cell>
        </row>
        <row r="320">
          <cell r="FS320">
            <v>7.979248436366615E-2</v>
          </cell>
        </row>
        <row r="322">
          <cell r="FS322">
            <v>-1.7317108182780316E-2</v>
          </cell>
        </row>
        <row r="323">
          <cell r="FS323">
            <v>-2.3683239280936852E-2</v>
          </cell>
        </row>
        <row r="324">
          <cell r="FS324">
            <v>-2.0593864158038655E-2</v>
          </cell>
        </row>
        <row r="325">
          <cell r="FS325">
            <v>-8.786450173126259E-2</v>
          </cell>
        </row>
        <row r="326">
          <cell r="FS326">
            <v>3.5690176033453813E-3</v>
          </cell>
        </row>
        <row r="327">
          <cell r="FS327">
            <v>-2.7056228017548589E-2</v>
          </cell>
        </row>
      </sheetData>
      <sheetData sheetId="2">
        <row r="5">
          <cell r="FR5">
            <v>253.2930825</v>
          </cell>
          <cell r="FS5">
            <v>223.10806434</v>
          </cell>
        </row>
        <row r="6">
          <cell r="FS6">
            <v>141.84876681999998</v>
          </cell>
        </row>
        <row r="7">
          <cell r="FS7">
            <v>46.65984147999999</v>
          </cell>
        </row>
        <row r="8">
          <cell r="FS8">
            <v>11.378096150000001</v>
          </cell>
        </row>
        <row r="9">
          <cell r="FS9">
            <v>26.797841649999992</v>
          </cell>
        </row>
        <row r="10">
          <cell r="FS10">
            <v>7.5385573400000006</v>
          </cell>
        </row>
        <row r="12">
          <cell r="FS12">
            <v>30.91570252</v>
          </cell>
        </row>
        <row r="13">
          <cell r="FS13">
            <v>8.8223735600000008</v>
          </cell>
        </row>
        <row r="14">
          <cell r="FS14">
            <v>19.641141409999999</v>
          </cell>
        </row>
        <row r="16">
          <cell r="FS16">
            <v>5.6370371499999994</v>
          </cell>
        </row>
        <row r="17">
          <cell r="FS17">
            <v>11.761573289999998</v>
          </cell>
        </row>
        <row r="18">
          <cell r="FS18">
            <v>44.0925668</v>
          </cell>
        </row>
        <row r="19">
          <cell r="FS19">
            <v>28.924937020000002</v>
          </cell>
        </row>
        <row r="20">
          <cell r="FS20">
            <v>15.167629779999999</v>
          </cell>
        </row>
        <row r="22">
          <cell r="FS22">
            <v>81.259297520000004</v>
          </cell>
        </row>
        <row r="23">
          <cell r="FS23">
            <v>62.717736020000004</v>
          </cell>
        </row>
        <row r="24">
          <cell r="FS24">
            <v>58.643464860000009</v>
          </cell>
        </row>
        <row r="25">
          <cell r="FS25">
            <v>4.0742711600000003</v>
          </cell>
        </row>
        <row r="26">
          <cell r="FS26">
            <v>18.5415615</v>
          </cell>
        </row>
        <row r="27">
          <cell r="FS27">
            <v>179.01549754000001</v>
          </cell>
        </row>
        <row r="55">
          <cell r="FS55">
            <v>-0.10680562085603462</v>
          </cell>
        </row>
        <row r="56">
          <cell r="FS56">
            <v>-0.14444340517121512</v>
          </cell>
        </row>
        <row r="57">
          <cell r="FS57">
            <v>-0.23870414069974999</v>
          </cell>
        </row>
        <row r="58">
          <cell r="FS58">
            <v>-0.11235353322228991</v>
          </cell>
        </row>
        <row r="59">
          <cell r="FS59">
            <v>-0.31756687053805877</v>
          </cell>
        </row>
        <row r="60">
          <cell r="FS60">
            <v>-8.0471475702345585E-2</v>
          </cell>
        </row>
        <row r="62">
          <cell r="FS62">
            <v>-2.1351495971635659E-2</v>
          </cell>
        </row>
        <row r="63">
          <cell r="FS63">
            <v>-5.9774858245959961E-2</v>
          </cell>
        </row>
        <row r="64">
          <cell r="FS64">
            <v>-6.2531117594821772E-4</v>
          </cell>
        </row>
        <row r="66">
          <cell r="FS66">
            <v>-0.14457232593318659</v>
          </cell>
        </row>
        <row r="67">
          <cell r="FS67">
            <v>-0.10295283024287372</v>
          </cell>
        </row>
        <row r="68">
          <cell r="FS68">
            <v>-0.11746269157867151</v>
          </cell>
        </row>
        <row r="69">
          <cell r="FS69">
            <v>-0.10574658371202084</v>
          </cell>
        </row>
        <row r="70">
          <cell r="FS70">
            <v>-0.13897529970412548</v>
          </cell>
        </row>
        <row r="72">
          <cell r="FS72">
            <v>-3.2507947667364312E-2</v>
          </cell>
        </row>
        <row r="73">
          <cell r="FS73">
            <v>-4.4705678439555863E-2</v>
          </cell>
        </row>
        <row r="74">
          <cell r="FS74">
            <v>-2.4390067380364311E-4</v>
          </cell>
        </row>
        <row r="75">
          <cell r="FS75">
            <v>-0.41754663427591354</v>
          </cell>
        </row>
        <row r="76">
          <cell r="FS76">
            <v>1.1164520484748364E-2</v>
          </cell>
        </row>
        <row r="77">
          <cell r="FS77">
            <v>-0.10414109991191345</v>
          </cell>
        </row>
        <row r="80">
          <cell r="FS80">
            <v>-6.4849027421224226E-2</v>
          </cell>
        </row>
        <row r="81">
          <cell r="FS81">
            <v>-9.6588025554615764E-2</v>
          </cell>
        </row>
        <row r="82">
          <cell r="FS82">
            <v>-0.19781169018364519</v>
          </cell>
        </row>
        <row r="83">
          <cell r="FS83">
            <v>-6.122707784653203E-2</v>
          </cell>
        </row>
        <row r="84">
          <cell r="FS84">
            <v>-0.28737765760313883</v>
          </cell>
        </row>
        <row r="85">
          <cell r="FS85">
            <v>-1.9499662489010916E-3</v>
          </cell>
        </row>
        <row r="87">
          <cell r="FS87">
            <v>-9.3634438066947379E-4</v>
          </cell>
        </row>
        <row r="88">
          <cell r="FS88">
            <v>1.0255843554244803E-2</v>
          </cell>
        </row>
        <row r="89">
          <cell r="FS89">
            <v>-9.1007335574952997E-3</v>
          </cell>
        </row>
        <row r="91">
          <cell r="FS91">
            <v>-7.7694532342190925E-2</v>
          </cell>
        </row>
        <row r="92">
          <cell r="FS92">
            <v>-5.7380444703940103E-2</v>
          </cell>
        </row>
        <row r="93">
          <cell r="FS93">
            <v>-4.0685951368257811E-2</v>
          </cell>
        </row>
        <row r="94">
          <cell r="FS94">
            <v>-2.355607048684305E-2</v>
          </cell>
        </row>
        <row r="95">
          <cell r="FS95">
            <v>-7.0749078509933505E-2</v>
          </cell>
        </row>
        <row r="97">
          <cell r="FS97">
            <v>-3.3569871078648061E-3</v>
          </cell>
        </row>
        <row r="98">
          <cell r="FS98">
            <v>-1.5943946425083233E-2</v>
          </cell>
        </row>
        <row r="99">
          <cell r="FS99">
            <v>3.253599660674511E-2</v>
          </cell>
        </row>
        <row r="100">
          <cell r="FS100">
            <v>-0.39691159543315557</v>
          </cell>
        </row>
        <row r="101">
          <cell r="FS101">
            <v>4.1921149741907415E-2</v>
          </cell>
        </row>
        <row r="102">
          <cell r="FS102">
            <v>-7.0712206633254948E-2</v>
          </cell>
        </row>
        <row r="130">
          <cell r="FS130">
            <v>2960.9569513799997</v>
          </cell>
        </row>
        <row r="131">
          <cell r="FS131">
            <v>1907.2191041700005</v>
          </cell>
        </row>
        <row r="132">
          <cell r="FS132">
            <v>629.01863703999982</v>
          </cell>
        </row>
        <row r="133">
          <cell r="FS133">
            <v>156.66416629</v>
          </cell>
        </row>
        <row r="134">
          <cell r="FS134">
            <v>361.20415160000005</v>
          </cell>
        </row>
        <row r="135">
          <cell r="FS135">
            <v>99.041735169999995</v>
          </cell>
        </row>
        <row r="137">
          <cell r="FS137">
            <v>397.59600570000003</v>
          </cell>
        </row>
        <row r="138">
          <cell r="FS138">
            <v>116.50544398000001</v>
          </cell>
        </row>
        <row r="139">
          <cell r="FS139">
            <v>250.38958081999996</v>
          </cell>
        </row>
        <row r="141">
          <cell r="FS141">
            <v>77.528919739999992</v>
          </cell>
        </row>
        <row r="142">
          <cell r="FS142">
            <v>160.68978697</v>
          </cell>
        </row>
        <row r="143">
          <cell r="FS143">
            <v>604.94563984000001</v>
          </cell>
        </row>
        <row r="144">
          <cell r="FS144">
            <v>386.27259789999999</v>
          </cell>
        </row>
        <row r="145">
          <cell r="FS145">
            <v>218.67304193999999</v>
          </cell>
        </row>
        <row r="147">
          <cell r="FS147">
            <v>1053.7378472099999</v>
          </cell>
        </row>
        <row r="148">
          <cell r="FS148">
            <v>814.91391794000003</v>
          </cell>
        </row>
        <row r="149">
          <cell r="FS149">
            <v>758.50799826000002</v>
          </cell>
        </row>
        <row r="150">
          <cell r="FS150">
            <v>56.405919679999997</v>
          </cell>
        </row>
        <row r="151">
          <cell r="FS151">
            <v>238.82392927000001</v>
          </cell>
        </row>
        <row r="152">
          <cell r="FS152">
            <v>2356.0113115400004</v>
          </cell>
        </row>
        <row r="155">
          <cell r="FS155">
            <v>3.8461465658916838E-2</v>
          </cell>
        </row>
        <row r="156">
          <cell r="FS156">
            <v>1.8768330817813483E-2</v>
          </cell>
        </row>
        <row r="157">
          <cell r="FS157">
            <v>4.265972872406909E-2</v>
          </cell>
        </row>
        <row r="158">
          <cell r="FS158">
            <v>2.6779499698991183E-2</v>
          </cell>
        </row>
        <row r="159">
          <cell r="FS159">
            <v>4.549757736340454E-2</v>
          </cell>
        </row>
        <row r="160">
          <cell r="FS160">
            <v>5.8363340333665414E-2</v>
          </cell>
        </row>
        <row r="162">
          <cell r="FS162">
            <v>4.3289811737732498E-2</v>
          </cell>
        </row>
        <row r="163">
          <cell r="FS163">
            <v>4.8624873099412547E-2</v>
          </cell>
        </row>
        <row r="164">
          <cell r="FS164">
            <v>3.4867770844710488E-2</v>
          </cell>
        </row>
        <row r="166">
          <cell r="FS166">
            <v>3.1563779391502678E-2</v>
          </cell>
        </row>
        <row r="167">
          <cell r="FS167">
            <v>-5.7274927457111602E-3</v>
          </cell>
        </row>
        <row r="168">
          <cell r="FS168">
            <v>-1.8607616706165508E-2</v>
          </cell>
        </row>
        <row r="169">
          <cell r="FS169">
            <v>-2.1260215717131548E-2</v>
          </cell>
        </row>
        <row r="170">
          <cell r="FS170">
            <v>-1.3886661840270098E-2</v>
          </cell>
        </row>
        <row r="172">
          <cell r="FS172">
            <v>7.6111439246449253E-2</v>
          </cell>
        </row>
        <row r="173">
          <cell r="FS173">
            <v>7.7488776214669652E-2</v>
          </cell>
        </row>
        <row r="174">
          <cell r="FS174">
            <v>7.9442998032849932E-2</v>
          </cell>
        </row>
        <row r="175">
          <cell r="FS175">
            <v>5.1880748514401276E-2</v>
          </cell>
        </row>
        <row r="176">
          <cell r="FS176">
            <v>7.1438087974368569E-2</v>
          </cell>
        </row>
        <row r="177">
          <cell r="FS177">
            <v>5.4202057053845287E-2</v>
          </cell>
        </row>
        <row r="180">
          <cell r="FS180">
            <v>4.2769446398082334E-2</v>
          </cell>
        </row>
        <row r="181">
          <cell r="FS181">
            <v>2.4135388856013185E-2</v>
          </cell>
        </row>
        <row r="182">
          <cell r="FS182">
            <v>5.1987403125799414E-2</v>
          </cell>
        </row>
        <row r="183">
          <cell r="FS183">
            <v>3.118897712401747E-2</v>
          </cell>
        </row>
        <row r="184">
          <cell r="FS184">
            <v>5.8163066503570837E-2</v>
          </cell>
        </row>
        <row r="185">
          <cell r="FS185">
            <v>6.3838334124233453E-2</v>
          </cell>
        </row>
        <row r="187">
          <cell r="FS187">
            <v>4.4405217023785637E-2</v>
          </cell>
        </row>
        <row r="188">
          <cell r="FS188">
            <v>5.2716977696216416E-2</v>
          </cell>
        </row>
        <row r="189">
          <cell r="FS189">
            <v>3.3824183836736355E-2</v>
          </cell>
        </row>
        <row r="191">
          <cell r="FS191">
            <v>3.3925847840822421E-2</v>
          </cell>
        </row>
        <row r="192">
          <cell r="FS192">
            <v>-3.1293954582157779E-3</v>
          </cell>
        </row>
        <row r="193">
          <cell r="FS193">
            <v>-1.314722303037219E-2</v>
          </cell>
        </row>
        <row r="194">
          <cell r="FS194">
            <v>-1.5817254578448292E-2</v>
          </cell>
        </row>
        <row r="195">
          <cell r="FS195">
            <v>-8.3918609448904169E-3</v>
          </cell>
        </row>
        <row r="197">
          <cell r="FS197">
            <v>7.8411420280525057E-2</v>
          </cell>
        </row>
        <row r="198">
          <cell r="FS198">
            <v>7.9696031443731608E-2</v>
          </cell>
        </row>
        <row r="199">
          <cell r="FS199">
            <v>8.1634005631331163E-2</v>
          </cell>
        </row>
        <row r="200">
          <cell r="FS200">
            <v>5.438734655803068E-2</v>
          </cell>
        </row>
        <row r="201">
          <cell r="FS201">
            <v>7.4051251000924356E-2</v>
          </cell>
        </row>
        <row r="202">
          <cell r="FS202">
            <v>5.818186011356774E-2</v>
          </cell>
        </row>
        <row r="205">
          <cell r="FS205">
            <v>1.2701888075413281E-2</v>
          </cell>
        </row>
        <row r="206">
          <cell r="FS206">
            <v>-7.0018503939460741E-3</v>
          </cell>
        </row>
        <row r="207">
          <cell r="FS207">
            <v>7.8853780133751883E-3</v>
          </cell>
        </row>
        <row r="208">
          <cell r="FS208">
            <v>-4.2232520586145017E-2</v>
          </cell>
        </row>
        <row r="209">
          <cell r="FS209">
            <v>2.9065733205747568E-2</v>
          </cell>
        </row>
        <row r="210">
          <cell r="FS210">
            <v>1.28558518374009E-2</v>
          </cell>
        </row>
        <row r="212">
          <cell r="FS212">
            <v>2.5617565060324976E-2</v>
          </cell>
        </row>
        <row r="213">
          <cell r="FS213">
            <v>3.6253607917962505E-2</v>
          </cell>
        </row>
        <row r="214">
          <cell r="FS214">
            <v>1.6474861072174996E-2</v>
          </cell>
        </row>
        <row r="216">
          <cell r="FS216">
            <v>2.3443055598842522E-2</v>
          </cell>
        </row>
        <row r="217">
          <cell r="FS217">
            <v>-3.0789404928290298E-2</v>
          </cell>
        </row>
        <row r="218">
          <cell r="FS218">
            <v>-4.287844159494969E-2</v>
          </cell>
        </row>
        <row r="219">
          <cell r="FS219">
            <v>-4.446614643746849E-2</v>
          </cell>
        </row>
        <row r="220">
          <cell r="FS220">
            <v>-3.9994533156569534E-2</v>
          </cell>
        </row>
        <row r="222">
          <cell r="FS222">
            <v>5.1054838892856225E-2</v>
          </cell>
        </row>
        <row r="223">
          <cell r="FS223">
            <v>5.0361892363596672E-2</v>
          </cell>
        </row>
        <row r="224">
          <cell r="FS224">
            <v>5.0058465155934595E-2</v>
          </cell>
        </row>
        <row r="225">
          <cell r="FS225">
            <v>5.4404698323630596E-2</v>
          </cell>
        </row>
        <row r="226">
          <cell r="FS226">
            <v>5.3372410501088652E-2</v>
          </cell>
        </row>
        <row r="227">
          <cell r="FS227">
            <v>2.7990607232754261E-2</v>
          </cell>
        </row>
        <row r="230">
          <cell r="FS230">
            <v>2.5078229511669381E-2</v>
          </cell>
        </row>
        <row r="231">
          <cell r="FS231">
            <v>7.3120140840892134E-3</v>
          </cell>
        </row>
        <row r="232">
          <cell r="FS232">
            <v>3.1160603575546286E-2</v>
          </cell>
        </row>
        <row r="233">
          <cell r="FS233">
            <v>-3.3082281033330885E-2</v>
          </cell>
        </row>
        <row r="234">
          <cell r="FS234">
            <v>6.1279523638346545E-2</v>
          </cell>
        </row>
        <row r="235">
          <cell r="FS235">
            <v>2.5191513567407231E-2</v>
          </cell>
        </row>
        <row r="237">
          <cell r="FS237">
            <v>3.0243379403815718E-2</v>
          </cell>
        </row>
        <row r="238">
          <cell r="FS238">
            <v>5.0679965491746248E-2</v>
          </cell>
        </row>
        <row r="239">
          <cell r="FS239">
            <v>1.5345406434183362E-2</v>
          </cell>
        </row>
        <row r="241">
          <cell r="FS241">
            <v>3.3802825271163073E-2</v>
          </cell>
        </row>
        <row r="242">
          <cell r="FS242">
            <v>-2.2714710849040087E-2</v>
          </cell>
        </row>
        <row r="243">
          <cell r="FS243">
            <v>-2.9267089026672299E-2</v>
          </cell>
        </row>
        <row r="244">
          <cell r="FS244">
            <v>-3.0369342606736405E-2</v>
          </cell>
        </row>
        <row r="245">
          <cell r="FS245">
            <v>-2.729958718791381E-2</v>
          </cell>
        </row>
        <row r="247">
          <cell r="FS247">
            <v>5.8923483655043185E-2</v>
          </cell>
        </row>
        <row r="248">
          <cell r="FS248">
            <v>5.8350065446467259E-2</v>
          </cell>
        </row>
        <row r="249">
          <cell r="FS249">
            <v>5.8308062445659559E-2</v>
          </cell>
        </row>
        <row r="250">
          <cell r="FS250">
            <v>5.8886455030731977E-2</v>
          </cell>
        </row>
        <row r="251">
          <cell r="FS251">
            <v>6.0884250917705662E-2</v>
          </cell>
        </row>
        <row r="252">
          <cell r="FS252">
            <v>3.9768383281302722E-2</v>
          </cell>
        </row>
        <row r="255">
          <cell r="FS255">
            <v>4.4125350931839113E-2</v>
          </cell>
        </row>
        <row r="256">
          <cell r="FS256">
            <v>4.012046653253698E-2</v>
          </cell>
        </row>
        <row r="257">
          <cell r="FS257">
            <v>5.6719017669903504E-2</v>
          </cell>
        </row>
        <row r="258">
          <cell r="FS258">
            <v>2.302571330590597E-2</v>
          </cell>
        </row>
        <row r="259">
          <cell r="FS259">
            <v>8.3498145942381585E-2</v>
          </cell>
        </row>
        <row r="260">
          <cell r="FS260">
            <v>1.0404064398432888E-2</v>
          </cell>
        </row>
        <row r="262">
          <cell r="FS262">
            <v>4.6337082299002796E-2</v>
          </cell>
        </row>
        <row r="263">
          <cell r="FS263">
            <v>5.7078981228677161E-2</v>
          </cell>
        </row>
        <row r="264">
          <cell r="FS264">
            <v>2.9976876765768656E-2</v>
          </cell>
        </row>
        <row r="266">
          <cell r="FS266">
            <v>-8.9538790181357686E-2</v>
          </cell>
        </row>
        <row r="267">
          <cell r="FS267">
            <v>5.4820344962932532E-2</v>
          </cell>
        </row>
        <row r="268">
          <cell r="FS268">
            <v>3.1132774640167726E-2</v>
          </cell>
        </row>
        <row r="269">
          <cell r="FS269">
            <v>4.1371525219491501E-2</v>
          </cell>
        </row>
        <row r="270">
          <cell r="FS270">
            <v>1.3387448561785975E-2</v>
          </cell>
        </row>
        <row r="272">
          <cell r="FS272">
            <v>5.1872173773616082E-2</v>
          </cell>
        </row>
        <row r="273">
          <cell r="FS273">
            <v>4.7480908428283009E-2</v>
          </cell>
        </row>
        <row r="274">
          <cell r="FS274">
            <v>5.0191967681935346E-2</v>
          </cell>
        </row>
        <row r="275">
          <cell r="FS275">
            <v>1.3319306712539669E-2</v>
          </cell>
        </row>
        <row r="276">
          <cell r="FS276">
            <v>6.7055333618405655E-2</v>
          </cell>
        </row>
        <row r="277">
          <cell r="FS277">
            <v>4.7764280383071567E-2</v>
          </cell>
        </row>
        <row r="305">
          <cell r="FS305">
            <v>-5.1536077227180122E-2</v>
          </cell>
        </row>
        <row r="306">
          <cell r="FS306">
            <v>-7.1849153352057216E-2</v>
          </cell>
        </row>
        <row r="307">
          <cell r="FS307">
            <v>-0.16238249710322816</v>
          </cell>
        </row>
        <row r="308">
          <cell r="FS308">
            <v>-2.2529350862758868E-3</v>
          </cell>
        </row>
        <row r="309">
          <cell r="FS309">
            <v>-0.25195018520631696</v>
          </cell>
        </row>
        <row r="310">
          <cell r="FS310">
            <v>-7.287825508582868E-3</v>
          </cell>
        </row>
        <row r="312">
          <cell r="FS312">
            <v>-3.1682798791842548E-2</v>
          </cell>
        </row>
        <row r="313">
          <cell r="FS313">
            <v>-2.2959907303369498E-2</v>
          </cell>
        </row>
        <row r="314">
          <cell r="FS314">
            <v>-4.1721477666089357E-2</v>
          </cell>
        </row>
        <row r="316">
          <cell r="FS316">
            <v>8.6317146089553987E-4</v>
          </cell>
        </row>
        <row r="317">
          <cell r="FS317">
            <v>-1.6924195594740565E-2</v>
          </cell>
        </row>
        <row r="318">
          <cell r="FS318">
            <v>-1.3624441030433365E-2</v>
          </cell>
        </row>
        <row r="319">
          <cell r="FS319">
            <v>-1.0214895259794132E-2</v>
          </cell>
        </row>
        <row r="320">
          <cell r="FS320">
            <v>-1.9850910626501128E-2</v>
          </cell>
        </row>
        <row r="322">
          <cell r="FS322">
            <v>-1.3624548977546946E-2</v>
          </cell>
        </row>
        <row r="323">
          <cell r="FS323">
            <v>-1.1534132387151508E-2</v>
          </cell>
        </row>
        <row r="324">
          <cell r="FS324">
            <v>4.0464961362607355E-3</v>
          </cell>
        </row>
        <row r="325">
          <cell r="FS325">
            <v>-0.18225911586762744</v>
          </cell>
        </row>
        <row r="326">
          <cell r="FS326">
            <v>-2.0661052271902069E-2</v>
          </cell>
        </row>
        <row r="327">
          <cell r="FS327">
            <v>-6.0580509523952997E-2</v>
          </cell>
        </row>
      </sheetData>
      <sheetData sheetId="3"/>
      <sheetData sheetId="4">
        <row r="3">
          <cell r="FC3">
            <v>45658</v>
          </cell>
        </row>
      </sheetData>
      <sheetData sheetId="5">
        <row r="3">
          <cell r="FC3">
            <v>45658</v>
          </cell>
        </row>
      </sheetData>
      <sheetData sheetId="6">
        <row r="3">
          <cell r="FC3">
            <v>45658</v>
          </cell>
        </row>
      </sheetData>
      <sheetData sheetId="7">
        <row r="5">
          <cell r="FP5">
            <v>420.74930476218583</v>
          </cell>
          <cell r="FQ5">
            <v>473.56002543641614</v>
          </cell>
        </row>
        <row r="6">
          <cell r="FQ6">
            <v>298.92760516613396</v>
          </cell>
        </row>
        <row r="7">
          <cell r="FQ7">
            <v>106.03415918229989</v>
          </cell>
        </row>
        <row r="8">
          <cell r="FQ8">
            <v>24.997824126701016</v>
          </cell>
        </row>
        <row r="9">
          <cell r="FQ9">
            <v>24.997824126701016</v>
          </cell>
        </row>
        <row r="10">
          <cell r="FQ10">
            <v>15.87744838828225</v>
          </cell>
        </row>
        <row r="12">
          <cell r="FQ12">
            <v>84.188467442278224</v>
          </cell>
        </row>
        <row r="13">
          <cell r="FQ13">
            <v>22.757159191435399</v>
          </cell>
        </row>
        <row r="14">
          <cell r="FQ14">
            <v>56.439210304763506</v>
          </cell>
        </row>
        <row r="16">
          <cell r="FQ16">
            <v>12.143981689045672</v>
          </cell>
        </row>
        <row r="17">
          <cell r="FQ17">
            <v>28.2755071937755</v>
          </cell>
        </row>
        <row r="18">
          <cell r="FQ18">
            <v>62.124300512972013</v>
          </cell>
        </row>
        <row r="19">
          <cell r="FQ19">
            <v>41.029333826173797</v>
          </cell>
        </row>
        <row r="20">
          <cell r="FQ20">
            <v>21.094966686798209</v>
          </cell>
        </row>
        <row r="22">
          <cell r="FQ22">
            <v>174.63242027028218</v>
          </cell>
        </row>
        <row r="23">
          <cell r="FQ23">
            <v>134.95199483332959</v>
          </cell>
        </row>
        <row r="24">
          <cell r="FQ24">
            <v>127.5896083644744</v>
          </cell>
        </row>
        <row r="25">
          <cell r="FQ25">
            <v>7.3623864688552025</v>
          </cell>
        </row>
        <row r="26">
          <cell r="FQ26">
            <v>39.680425436952603</v>
          </cell>
        </row>
        <row r="27">
          <cell r="FQ27">
            <v>411.43572492344413</v>
          </cell>
        </row>
        <row r="55">
          <cell r="FQ55">
            <v>3.3419348467192522E-2</v>
          </cell>
        </row>
        <row r="56">
          <cell r="FQ56">
            <v>2.0639123921278424E-2</v>
          </cell>
        </row>
        <row r="58">
          <cell r="FQ58">
            <v>2.1967826312927263E-2</v>
          </cell>
        </row>
        <row r="59">
          <cell r="FQ59">
            <v>2.1967826312927263E-2</v>
          </cell>
        </row>
        <row r="60">
          <cell r="FQ60">
            <v>8.7563529759153935E-2</v>
          </cell>
        </row>
        <row r="62">
          <cell r="FQ62">
            <v>1.6905446049446438E-2</v>
          </cell>
        </row>
        <row r="63">
          <cell r="FQ63">
            <v>7.9617503461955064E-2</v>
          </cell>
        </row>
        <row r="64">
          <cell r="FQ64">
            <v>-1.4824574890693554E-2</v>
          </cell>
        </row>
        <row r="66">
          <cell r="FQ66">
            <v>2.8626514423256699E-2</v>
          </cell>
        </row>
        <row r="67">
          <cell r="FQ67">
            <v>-1.2243545904941144E-2</v>
          </cell>
        </row>
        <row r="68">
          <cell r="FQ68">
            <v>-4.3987732031330329E-2</v>
          </cell>
        </row>
        <row r="69">
          <cell r="FQ69">
            <v>-3.0221986271996126E-2</v>
          </cell>
        </row>
        <row r="70">
          <cell r="FQ70">
            <v>-6.9672686706507614E-2</v>
          </cell>
        </row>
        <row r="72">
          <cell r="FQ72">
            <v>5.605505111682807E-2</v>
          </cell>
        </row>
        <row r="73">
          <cell r="FQ73">
            <v>6.1585829872310427E-2</v>
          </cell>
        </row>
        <row r="74">
          <cell r="FQ74">
            <v>6.5594017562898399E-2</v>
          </cell>
        </row>
        <row r="75">
          <cell r="FQ75">
            <v>-3.379659816791114E-3</v>
          </cell>
        </row>
        <row r="76">
          <cell r="FQ76">
            <v>3.76688110934702E-2</v>
          </cell>
        </row>
        <row r="77">
          <cell r="FQ77">
            <v>4.6210087515399678E-2</v>
          </cell>
        </row>
        <row r="80">
          <cell r="FQ80">
            <v>1.3280534504688912E-2</v>
          </cell>
        </row>
        <row r="81">
          <cell r="FQ81">
            <v>-3.1683149548188405E-3</v>
          </cell>
        </row>
        <row r="82">
          <cell r="FQ82">
            <v>3.164880238287493E-2</v>
          </cell>
        </row>
        <row r="83">
          <cell r="FQ83">
            <v>-1.3037408663326366E-2</v>
          </cell>
        </row>
        <row r="84">
          <cell r="FQ84">
            <v>4.8176597188887449E-2</v>
          </cell>
        </row>
        <row r="85">
          <cell r="FQ85">
            <v>4.4255073156864722E-2</v>
          </cell>
        </row>
        <row r="87">
          <cell r="FQ87">
            <v>1.045477241679027E-3</v>
          </cell>
        </row>
        <row r="88">
          <cell r="FQ88">
            <v>3.1742547348508676E-2</v>
          </cell>
        </row>
        <row r="89">
          <cell r="FQ89">
            <v>-1.5277591493015663E-2</v>
          </cell>
        </row>
        <row r="91">
          <cell r="FQ91">
            <v>8.5589142296784715E-3</v>
          </cell>
        </row>
        <row r="92">
          <cell r="FQ92">
            <v>-4.7646698682857425E-2</v>
          </cell>
        </row>
        <row r="93">
          <cell r="FQ93">
            <v>-4.3628018398869983E-2</v>
          </cell>
        </row>
        <row r="94">
          <cell r="FQ94">
            <v>-3.0729910143695194E-2</v>
          </cell>
        </row>
        <row r="95">
          <cell r="FQ95">
            <v>-6.6986959366341914E-2</v>
          </cell>
        </row>
        <row r="97">
          <cell r="FQ97">
            <v>4.0654696177889527E-2</v>
          </cell>
        </row>
        <row r="98">
          <cell r="FQ98">
            <v>4.4215373760963406E-2</v>
          </cell>
        </row>
        <row r="99">
          <cell r="FQ99">
            <v>4.9645764352879596E-2</v>
          </cell>
        </row>
        <row r="100">
          <cell r="FQ100">
            <v>-4.4017908269199268E-2</v>
          </cell>
        </row>
        <row r="101">
          <cell r="FQ101">
            <v>2.8494891950352708E-2</v>
          </cell>
        </row>
        <row r="102">
          <cell r="FQ102">
            <v>2.257835044098111E-2</v>
          </cell>
        </row>
        <row r="130">
          <cell r="FQ130">
            <v>5362.1287947772189</v>
          </cell>
        </row>
        <row r="131">
          <cell r="FQ131">
            <v>3278.2991118192735</v>
          </cell>
        </row>
        <row r="132">
          <cell r="FQ132">
            <v>1083.2198668092226</v>
          </cell>
        </row>
        <row r="133">
          <cell r="FQ133">
            <v>275.04192665069758</v>
          </cell>
        </row>
        <row r="134">
          <cell r="FQ134">
            <v>275.04192665069758</v>
          </cell>
        </row>
        <row r="135">
          <cell r="FQ135">
            <v>159.90525037211637</v>
          </cell>
        </row>
        <row r="137">
          <cell r="FQ137">
            <v>954.54607517464649</v>
          </cell>
        </row>
        <row r="138">
          <cell r="FQ138">
            <v>236.55328461222544</v>
          </cell>
        </row>
        <row r="139">
          <cell r="FQ139">
            <v>669.66841814672193</v>
          </cell>
        </row>
        <row r="141">
          <cell r="FQ141">
            <v>136.11924008291101</v>
          </cell>
        </row>
        <row r="142">
          <cell r="FQ142">
            <v>316.92173493147072</v>
          </cell>
        </row>
        <row r="143">
          <cell r="FQ143">
            <v>721.27580997648909</v>
          </cell>
        </row>
        <row r="144">
          <cell r="FQ144">
            <v>466.04746104497201</v>
          </cell>
        </row>
        <row r="145">
          <cell r="FQ145">
            <v>255.22834893151699</v>
          </cell>
        </row>
        <row r="147">
          <cell r="FQ147">
            <v>2083.8296829579458</v>
          </cell>
        </row>
        <row r="148">
          <cell r="FQ148">
            <v>1599.7072524969713</v>
          </cell>
        </row>
        <row r="149">
          <cell r="FQ149">
            <v>1509.9948183423548</v>
          </cell>
        </row>
        <row r="150">
          <cell r="FQ150">
            <v>89.712434154616616</v>
          </cell>
        </row>
        <row r="151">
          <cell r="FQ151">
            <v>484.12243046097433</v>
          </cell>
        </row>
        <row r="152">
          <cell r="FQ152">
            <v>4640.8529848007302</v>
          </cell>
        </row>
        <row r="155">
          <cell r="FQ155">
            <v>2.9479349731018845E-2</v>
          </cell>
        </row>
        <row r="156">
          <cell r="FQ156">
            <v>1.0453200315112321E-2</v>
          </cell>
        </row>
        <row r="157">
          <cell r="FQ157">
            <v>4.21144451763793E-2</v>
          </cell>
        </row>
        <row r="158">
          <cell r="FQ158">
            <v>1.9557265566175985E-2</v>
          </cell>
        </row>
        <row r="159">
          <cell r="FQ159">
            <v>1.9557265566175985E-2</v>
          </cell>
        </row>
        <row r="160">
          <cell r="FQ160">
            <v>5.5184028851946065E-2</v>
          </cell>
        </row>
        <row r="162">
          <cell r="FQ162">
            <v>-8.8949211985356325E-4</v>
          </cell>
        </row>
        <row r="163">
          <cell r="FQ163">
            <v>1.8507154091158995E-2</v>
          </cell>
        </row>
        <row r="164">
          <cell r="FQ164">
            <v>-1.3410479154519872E-2</v>
          </cell>
        </row>
        <row r="166">
          <cell r="FQ166">
            <v>2.4363798093769429E-3</v>
          </cell>
        </row>
        <row r="167">
          <cell r="FQ167">
            <v>-2.3566809287584922E-2</v>
          </cell>
        </row>
        <row r="168">
          <cell r="FQ168">
            <v>-7.6323405042559855E-3</v>
          </cell>
        </row>
        <row r="169">
          <cell r="FQ169">
            <v>3.9478040405604986E-5</v>
          </cell>
        </row>
        <row r="170">
          <cell r="FQ170">
            <v>-2.1341585799717788E-2</v>
          </cell>
        </row>
        <row r="172">
          <cell r="FQ172">
            <v>6.0905990184726644E-2</v>
          </cell>
        </row>
        <row r="173">
          <cell r="FQ173">
            <v>6.8917533166162226E-2</v>
          </cell>
        </row>
        <row r="174">
          <cell r="FQ174">
            <v>6.8908493677614535E-2</v>
          </cell>
        </row>
        <row r="175">
          <cell r="FQ175">
            <v>6.9069704262600062E-2</v>
          </cell>
        </row>
        <row r="176">
          <cell r="FQ176">
            <v>3.5266497083706883E-2</v>
          </cell>
        </row>
        <row r="177">
          <cell r="FQ177">
            <v>3.5497886319491689E-2</v>
          </cell>
        </row>
        <row r="180">
          <cell r="FQ180">
            <v>2.8926247543227257E-2</v>
          </cell>
        </row>
        <row r="181">
          <cell r="FQ181">
            <v>9.6531789497820153E-3</v>
          </cell>
        </row>
        <row r="182">
          <cell r="FQ182">
            <v>4.2016069634026376E-2</v>
          </cell>
        </row>
        <row r="183">
          <cell r="FQ183">
            <v>2.0139054106092624E-2</v>
          </cell>
        </row>
        <row r="184">
          <cell r="FQ184">
            <v>4.8886635944517476E-2</v>
          </cell>
        </row>
        <row r="185">
          <cell r="FQ185">
            <v>5.2814307459237986E-2</v>
          </cell>
        </row>
        <row r="187">
          <cell r="FQ187">
            <v>-2.3154787732465598E-3</v>
          </cell>
        </row>
        <row r="188">
          <cell r="FQ188">
            <v>1.7689068058431179E-2</v>
          </cell>
        </row>
        <row r="189">
          <cell r="FQ189">
            <v>-1.4825930382772801E-2</v>
          </cell>
        </row>
        <row r="191">
          <cell r="FQ191">
            <v>-6.8072771235561103E-4</v>
          </cell>
        </row>
        <row r="192">
          <cell r="FQ192">
            <v>-2.4659596523650906E-2</v>
          </cell>
        </row>
        <row r="193">
          <cell r="FQ193">
            <v>-7.6201136249663959E-3</v>
          </cell>
        </row>
        <row r="194">
          <cell r="FQ194">
            <v>2.3318028692864701E-4</v>
          </cell>
        </row>
        <row r="195">
          <cell r="FQ195">
            <v>-2.1650972969916693E-2</v>
          </cell>
        </row>
        <row r="197">
          <cell r="FQ197">
            <v>6.0657392994973636E-2</v>
          </cell>
        </row>
        <row r="198">
          <cell r="FQ198">
            <v>6.8518251958223031E-2</v>
          </cell>
        </row>
        <row r="199">
          <cell r="FQ199">
            <v>6.8925778126982529E-2</v>
          </cell>
        </row>
        <row r="200">
          <cell r="FQ200">
            <v>6.1672034169061085E-2</v>
          </cell>
        </row>
        <row r="201">
          <cell r="FQ201">
            <v>3.5545333497767118E-2</v>
          </cell>
        </row>
        <row r="202">
          <cell r="FQ202">
            <v>3.4843649745122107E-2</v>
          </cell>
        </row>
        <row r="205">
          <cell r="FQ205">
            <v>3.1581709692694027E-3</v>
          </cell>
        </row>
        <row r="206">
          <cell r="FQ206">
            <v>-1.4522918798420825E-2</v>
          </cell>
        </row>
        <row r="207">
          <cell r="FQ207">
            <v>3.9739805275789131E-3</v>
          </cell>
        </row>
        <row r="208">
          <cell r="FQ208">
            <v>-5.094187671198358E-2</v>
          </cell>
        </row>
        <row r="209">
          <cell r="FQ209">
            <v>-5.094187671198358E-2</v>
          </cell>
        </row>
        <row r="210">
          <cell r="FQ210">
            <v>2.4895210691402214E-2</v>
          </cell>
        </row>
        <row r="212">
          <cell r="FQ212">
            <v>-1.9845648317569076E-3</v>
          </cell>
        </row>
        <row r="213">
          <cell r="FQ213">
            <v>2.9490548426654328E-2</v>
          </cell>
        </row>
        <row r="214">
          <cell r="FQ214">
            <v>-1.9495353894000811E-2</v>
          </cell>
        </row>
        <row r="216">
          <cell r="FQ216">
            <v>1.1650077144727655E-2</v>
          </cell>
        </row>
        <row r="217">
          <cell r="FQ217">
            <v>-6.5463801974594671E-2</v>
          </cell>
        </row>
        <row r="218">
          <cell r="FQ218">
            <v>-4.3078562664139675E-2</v>
          </cell>
        </row>
        <row r="219">
          <cell r="FQ219">
            <v>-3.4431503529102958E-2</v>
          </cell>
        </row>
        <row r="220">
          <cell r="FQ220">
            <v>-5.8271670251418994E-2</v>
          </cell>
        </row>
        <row r="222">
          <cell r="FQ222">
            <v>3.409144871292602E-2</v>
          </cell>
        </row>
        <row r="223">
          <cell r="FQ223">
            <v>4.2303285129500656E-2</v>
          </cell>
        </row>
        <row r="224">
          <cell r="FQ224">
            <v>4.3388474700582824E-2</v>
          </cell>
        </row>
        <row r="225">
          <cell r="FQ225">
            <v>2.4607478549507844E-2</v>
          </cell>
        </row>
        <row r="226">
          <cell r="FQ226">
            <v>8.4830545459648743E-3</v>
          </cell>
        </row>
        <row r="227">
          <cell r="FQ227">
            <v>1.1249560785919321E-2</v>
          </cell>
        </row>
        <row r="230">
          <cell r="FQ230">
            <v>2.0813983516188017E-3</v>
          </cell>
        </row>
        <row r="231">
          <cell r="FQ231">
            <v>-1.7931521524231719E-2</v>
          </cell>
        </row>
        <row r="232">
          <cell r="FQ232">
            <v>-4.9409481303264169E-4</v>
          </cell>
        </row>
        <row r="233">
          <cell r="FQ233">
            <v>-5.1464572853688439E-2</v>
          </cell>
        </row>
        <row r="234">
          <cell r="FQ234">
            <v>1.6553291548551563E-2</v>
          </cell>
        </row>
        <row r="235">
          <cell r="FQ235">
            <v>2.3115906594069147E-2</v>
          </cell>
        </row>
        <row r="237">
          <cell r="FQ237">
            <v>-5.9455038681863748E-3</v>
          </cell>
        </row>
        <row r="238">
          <cell r="FQ238">
            <v>2.3780287519311605E-2</v>
          </cell>
        </row>
        <row r="239">
          <cell r="FQ239">
            <v>-2.1383158381208967E-2</v>
          </cell>
        </row>
        <row r="241">
          <cell r="FQ241">
            <v>6.1950602905256336E-3</v>
          </cell>
        </row>
        <row r="242">
          <cell r="FQ242">
            <v>-6.5973125469185656E-2</v>
          </cell>
        </row>
        <row r="243">
          <cell r="FQ243">
            <v>-4.4721127301264096E-2</v>
          </cell>
        </row>
        <row r="244">
          <cell r="FQ244">
            <v>-3.7801001308905513E-2</v>
          </cell>
        </row>
        <row r="245">
          <cell r="FQ245">
            <v>-5.7256415450255838E-2</v>
          </cell>
        </row>
        <row r="247">
          <cell r="FQ247">
            <v>3.5189895961152295E-2</v>
          </cell>
        </row>
        <row r="248">
          <cell r="FQ248">
            <v>4.1995433854088215E-2</v>
          </cell>
        </row>
        <row r="249">
          <cell r="FQ249">
            <v>4.4144672226859694E-2</v>
          </cell>
        </row>
        <row r="250">
          <cell r="FQ250">
            <v>6.0962183201420661E-3</v>
          </cell>
        </row>
        <row r="251">
          <cell r="FQ251">
            <v>1.3055490564639394E-2</v>
          </cell>
        </row>
        <row r="252">
          <cell r="FQ252">
            <v>9.6908645932347603E-3</v>
          </cell>
        </row>
        <row r="255">
          <cell r="FQ255">
            <v>1.8447915592788133E-2</v>
          </cell>
        </row>
        <row r="256">
          <cell r="FQ256">
            <v>1.3536440706825692E-2</v>
          </cell>
        </row>
        <row r="257">
          <cell r="FQ257">
            <v>1.05150558883218E-2</v>
          </cell>
        </row>
        <row r="258">
          <cell r="FQ258">
            <v>-7.420094883688666E-3</v>
          </cell>
        </row>
        <row r="259">
          <cell r="FQ259">
            <v>2.7848146177837929E-2</v>
          </cell>
        </row>
        <row r="260">
          <cell r="FQ260">
            <v>-3.2677813484047857E-2</v>
          </cell>
        </row>
        <row r="262">
          <cell r="FQ262">
            <v>1.2721106537590732E-2</v>
          </cell>
        </row>
        <row r="263">
          <cell r="FQ263">
            <v>2.3698121715701514E-2</v>
          </cell>
        </row>
        <row r="264">
          <cell r="FQ264">
            <v>1.9962703620004518E-3</v>
          </cell>
        </row>
        <row r="266">
          <cell r="FQ266">
            <v>-0.12061983251034658</v>
          </cell>
        </row>
        <row r="267">
          <cell r="FQ267">
            <v>2.9066366588750059E-2</v>
          </cell>
        </row>
        <row r="268">
          <cell r="FQ268">
            <v>3.8160545653695754E-2</v>
          </cell>
        </row>
        <row r="269">
          <cell r="FQ269">
            <v>4.9755738769277524E-2</v>
          </cell>
        </row>
        <row r="270">
          <cell r="FQ270">
            <v>1.8069634533639078E-2</v>
          </cell>
        </row>
        <row r="272">
          <cell r="FQ272">
            <v>2.6638691995787278E-2</v>
          </cell>
        </row>
        <row r="273">
          <cell r="FQ273">
            <v>2.5215494286682461E-2</v>
          </cell>
        </row>
        <row r="274">
          <cell r="FQ274">
            <v>2.9867737701933406E-2</v>
          </cell>
        </row>
        <row r="275">
          <cell r="FQ275">
            <v>-4.7098785616319083E-2</v>
          </cell>
        </row>
        <row r="276">
          <cell r="FQ276">
            <v>3.1211787495227128E-2</v>
          </cell>
        </row>
        <row r="277">
          <cell r="FQ277">
            <v>1.5326348629977726E-2</v>
          </cell>
        </row>
        <row r="305">
          <cell r="FQ305">
            <v>6.6311479985741162E-3</v>
          </cell>
        </row>
        <row r="306">
          <cell r="FQ306">
            <v>1.4633026662693949E-2</v>
          </cell>
        </row>
        <row r="307">
          <cell r="FQ307">
            <v>3.1218300461400617E-2</v>
          </cell>
        </row>
        <row r="308">
          <cell r="FQ308">
            <v>2.5664766718936916E-2</v>
          </cell>
        </row>
        <row r="309">
          <cell r="FQ309">
            <v>3.5183305529846498E-2</v>
          </cell>
        </row>
        <row r="310">
          <cell r="FQ310">
            <v>2.5227791298786606E-2</v>
          </cell>
        </row>
        <row r="312">
          <cell r="FQ312">
            <v>7.116588368624166E-3</v>
          </cell>
        </row>
        <row r="313">
          <cell r="FQ313">
            <v>1.6477028918168823E-2</v>
          </cell>
        </row>
        <row r="314">
          <cell r="FQ314">
            <v>2.8184690640866705E-3</v>
          </cell>
        </row>
        <row r="316">
          <cell r="FQ316">
            <v>1.142249360121439E-2</v>
          </cell>
        </row>
        <row r="317">
          <cell r="FQ317">
            <v>9.5190078684330715E-3</v>
          </cell>
        </row>
        <row r="318">
          <cell r="FQ318">
            <v>3.0445997291475013E-3</v>
          </cell>
        </row>
        <row r="319">
          <cell r="FQ319">
            <v>1.3256796023982442E-2</v>
          </cell>
        </row>
        <row r="320">
          <cell r="FQ320">
            <v>-1.5621179237186422E-2</v>
          </cell>
        </row>
        <row r="322">
          <cell r="FQ322">
            <v>-5.8670648481905507E-3</v>
          </cell>
        </row>
        <row r="323">
          <cell r="FQ323">
            <v>9.044805541466916E-3</v>
          </cell>
        </row>
        <row r="324">
          <cell r="FQ324">
            <v>1.1891433488238068E-2</v>
          </cell>
        </row>
        <row r="325">
          <cell r="FQ325">
            <v>-3.9176056838321593E-2</v>
          </cell>
        </row>
        <row r="326">
          <cell r="FQ326">
            <v>-5.4322935542773565E-2</v>
          </cell>
        </row>
        <row r="327">
          <cell r="FQ327">
            <v>7.1814458350456523E-3</v>
          </cell>
        </row>
      </sheetData>
      <sheetData sheetId="8">
        <row r="80">
          <cell r="FP80">
            <v>-1.3802951462764113E-2</v>
          </cell>
        </row>
      </sheetData>
      <sheetData sheetId="9">
        <row r="5">
          <cell r="FP5">
            <v>237.05216584514616</v>
          </cell>
          <cell r="FQ5">
            <v>267.03042286869231</v>
          </cell>
        </row>
        <row r="6">
          <cell r="FQ6">
            <v>177.62273689656132</v>
          </cell>
        </row>
        <row r="7">
          <cell r="FQ7">
            <v>63.105666173385728</v>
          </cell>
        </row>
        <row r="8">
          <cell r="FQ8">
            <v>14.54187617161851</v>
          </cell>
        </row>
        <row r="9">
          <cell r="FQ9">
            <v>14.54187617161851</v>
          </cell>
        </row>
        <row r="10">
          <cell r="FQ10">
            <v>9.8490746318816207</v>
          </cell>
        </row>
        <row r="12">
          <cell r="FQ12">
            <v>36.301371903345405</v>
          </cell>
        </row>
        <row r="13">
          <cell r="FQ13">
            <v>11.514707815376299</v>
          </cell>
        </row>
        <row r="14">
          <cell r="FQ14">
            <v>21.563758902224102</v>
          </cell>
        </row>
        <row r="16">
          <cell r="FQ16">
            <v>7.08086552565514</v>
          </cell>
        </row>
        <row r="17">
          <cell r="FQ17">
            <v>14.651232865195499</v>
          </cell>
        </row>
        <row r="18">
          <cell r="FQ18">
            <v>52.971404599697195</v>
          </cell>
        </row>
        <row r="19">
          <cell r="FQ19">
            <v>34.659815616173795</v>
          </cell>
        </row>
        <row r="20">
          <cell r="FQ20">
            <v>18.311588983523396</v>
          </cell>
        </row>
        <row r="22">
          <cell r="FQ22">
            <v>89.407685972131006</v>
          </cell>
        </row>
        <row r="23">
          <cell r="FQ23">
            <v>69.464249851687811</v>
          </cell>
        </row>
        <row r="24">
          <cell r="FQ24">
            <v>64.810811351601203</v>
          </cell>
        </row>
        <row r="25">
          <cell r="FQ25">
            <v>4.6534385000866063</v>
          </cell>
        </row>
        <row r="26">
          <cell r="FQ26">
            <v>19.943436120443199</v>
          </cell>
        </row>
        <row r="27">
          <cell r="FQ27">
            <v>214.05901826899512</v>
          </cell>
        </row>
        <row r="55">
          <cell r="FQ55">
            <v>4.6722131678886836E-2</v>
          </cell>
        </row>
        <row r="56">
          <cell r="FQ56">
            <v>3.0642934312240522E-2</v>
          </cell>
        </row>
        <row r="57">
          <cell r="FQ57">
            <v>9.1047377747663916E-2</v>
          </cell>
        </row>
        <row r="58">
          <cell r="FQ58">
            <v>4.548439287310857E-2</v>
          </cell>
        </row>
        <row r="59">
          <cell r="FQ59">
            <v>4.548439287310857E-2</v>
          </cell>
        </row>
        <row r="60">
          <cell r="FQ60">
            <v>9.783935437569502E-2</v>
          </cell>
        </row>
        <row r="62">
          <cell r="FQ62">
            <v>6.3140992705437826E-2</v>
          </cell>
        </row>
        <row r="63">
          <cell r="FQ63">
            <v>0.11450760848447095</v>
          </cell>
        </row>
        <row r="64">
          <cell r="FQ64">
            <v>2.7416504853082779E-2</v>
          </cell>
        </row>
        <row r="66">
          <cell r="FQ66">
            <v>6.6162412043180963E-2</v>
          </cell>
        </row>
        <row r="67">
          <cell r="FQ67">
            <v>1.6369932105715579E-2</v>
          </cell>
        </row>
        <row r="68">
          <cell r="FQ68">
            <v>-5.4652721504099833E-2</v>
          </cell>
        </row>
        <row r="69">
          <cell r="FQ69">
            <v>-4.4538466906256513E-2</v>
          </cell>
        </row>
        <row r="70">
          <cell r="FQ70">
            <v>-7.3222066105504524E-2</v>
          </cell>
        </row>
        <row r="72">
          <cell r="FQ72">
            <v>8.0202085484008645E-2</v>
          </cell>
        </row>
        <row r="73">
          <cell r="FQ73">
            <v>7.6990996070685824E-2</v>
          </cell>
        </row>
        <row r="74">
          <cell r="FQ74">
            <v>8.2787059888459025E-2</v>
          </cell>
        </row>
        <row r="75">
          <cell r="FQ75">
            <v>2.2690937592872995E-3</v>
          </cell>
        </row>
        <row r="76">
          <cell r="FQ76">
            <v>9.1537577656250591E-2</v>
          </cell>
        </row>
        <row r="77">
          <cell r="FQ77">
            <v>7.5255867815733124E-2</v>
          </cell>
        </row>
        <row r="80">
          <cell r="FQ80">
            <v>2.6759688981017105E-2</v>
          </cell>
        </row>
        <row r="81">
          <cell r="FQ81">
            <v>7.5558224734171286E-3</v>
          </cell>
        </row>
        <row r="82">
          <cell r="FQ82">
            <v>4.8140539234384327E-2</v>
          </cell>
        </row>
        <row r="83">
          <cell r="FQ83">
            <v>9.5448504468540474E-3</v>
          </cell>
        </row>
        <row r="84">
          <cell r="FQ84">
            <v>6.399585823695686E-2</v>
          </cell>
        </row>
        <row r="85">
          <cell r="FQ85">
            <v>5.384852600795953E-2</v>
          </cell>
        </row>
        <row r="87">
          <cell r="FQ87">
            <v>4.3298485448306279E-2</v>
          </cell>
        </row>
        <row r="88">
          <cell r="FQ88">
            <v>6.4436369630472612E-2</v>
          </cell>
        </row>
        <row r="89">
          <cell r="FQ89">
            <v>2.724499570572525E-2</v>
          </cell>
        </row>
        <row r="91">
          <cell r="FQ91">
            <v>4.8292613257354455E-2</v>
          </cell>
        </row>
        <row r="92">
          <cell r="FQ92">
            <v>-2.0821213718878795E-2</v>
          </cell>
        </row>
        <row r="93">
          <cell r="FQ93">
            <v>-5.5006627859092716E-2</v>
          </cell>
        </row>
        <row r="94">
          <cell r="FQ94">
            <v>-4.6326889980431551E-2</v>
          </cell>
        </row>
        <row r="95">
          <cell r="FQ95">
            <v>-7.0568006855750376E-2</v>
          </cell>
        </row>
        <row r="97">
          <cell r="FQ97">
            <v>6.3819042198901332E-2</v>
          </cell>
        </row>
        <row r="98">
          <cell r="FQ98">
            <v>5.908389042561768E-2</v>
          </cell>
        </row>
        <row r="99">
          <cell r="FQ99">
            <v>6.6270448200928644E-2</v>
          </cell>
        </row>
        <row r="100">
          <cell r="FQ100">
            <v>-3.2235391208941699E-2</v>
          </cell>
        </row>
        <row r="101">
          <cell r="FQ101">
            <v>8.0813870046494429E-2</v>
          </cell>
        </row>
        <row r="102">
          <cell r="FQ102">
            <v>4.919035040159403E-2</v>
          </cell>
        </row>
        <row r="130">
          <cell r="FQ130">
            <v>2966.6356731383726</v>
          </cell>
        </row>
        <row r="131">
          <cell r="FQ131">
            <v>1915.5559037967973</v>
          </cell>
        </row>
        <row r="132">
          <cell r="FQ132">
            <v>638.41345462497407</v>
          </cell>
        </row>
        <row r="133">
          <cell r="FQ133">
            <v>157.79485160446256</v>
          </cell>
        </row>
        <row r="134">
          <cell r="FQ134">
            <v>157.79485160446256</v>
          </cell>
        </row>
        <row r="135">
          <cell r="FQ135">
            <v>99.441437752547387</v>
          </cell>
        </row>
        <row r="137">
          <cell r="FQ137">
            <v>396.54846706793995</v>
          </cell>
        </row>
        <row r="138">
          <cell r="FQ138">
            <v>116.442732573638</v>
          </cell>
        </row>
        <row r="139">
          <cell r="FQ139">
            <v>249.00759913910628</v>
          </cell>
        </row>
        <row r="141">
          <cell r="FQ141">
            <v>77.767542684942157</v>
          </cell>
        </row>
        <row r="142">
          <cell r="FQ142">
            <v>160.71777206941911</v>
          </cell>
        </row>
        <row r="143">
          <cell r="FQ143">
            <v>604.6910031883873</v>
          </cell>
        </row>
        <row r="144">
          <cell r="FQ144">
            <v>388.20890170502696</v>
          </cell>
        </row>
        <row r="145">
          <cell r="FQ145">
            <v>216.48210148336031</v>
          </cell>
        </row>
        <row r="147">
          <cell r="FQ147">
            <v>1051.0797693415752</v>
          </cell>
        </row>
        <row r="148">
          <cell r="FQ148">
            <v>813.28009103087857</v>
          </cell>
        </row>
        <row r="149">
          <cell r="FQ149">
            <v>756.47855906519021</v>
          </cell>
        </row>
        <row r="150">
          <cell r="FQ150">
            <v>56.801531965688305</v>
          </cell>
        </row>
        <row r="151">
          <cell r="FQ151">
            <v>237.79967831069669</v>
          </cell>
        </row>
        <row r="152">
          <cell r="FQ152">
            <v>2361.9446699499854</v>
          </cell>
        </row>
        <row r="155">
          <cell r="FQ155">
            <v>4.8257805827029765E-2</v>
          </cell>
        </row>
        <row r="156">
          <cell r="FQ156">
            <v>2.8752087245611291E-2</v>
          </cell>
        </row>
        <row r="157">
          <cell r="FQ157">
            <v>6.2509253997887759E-2</v>
          </cell>
        </row>
        <row r="158">
          <cell r="FQ158">
            <v>4.5514765485002551E-2</v>
          </cell>
        </row>
        <row r="159">
          <cell r="FQ159">
            <v>4.5514765485002551E-2</v>
          </cell>
        </row>
        <row r="160">
          <cell r="FQ160">
            <v>7.9188386620070883E-2</v>
          </cell>
        </row>
        <row r="162">
          <cell r="FQ162">
            <v>4.0037274640713827E-2</v>
          </cell>
        </row>
        <row r="163">
          <cell r="FQ163">
            <v>5.0362901044447517E-2</v>
          </cell>
        </row>
        <row r="164">
          <cell r="FQ164">
            <v>2.5878594958425483E-2</v>
          </cell>
        </row>
        <row r="166">
          <cell r="FQ166">
            <v>3.6272400768062374E-2</v>
          </cell>
        </row>
        <row r="167">
          <cell r="FQ167">
            <v>3.7341696220669629E-3</v>
          </cell>
        </row>
        <row r="168">
          <cell r="FQ168">
            <v>-1.000438111826929E-2</v>
          </cell>
        </row>
        <row r="169">
          <cell r="FQ169">
            <v>-5.2030261727882277E-3</v>
          </cell>
        </row>
        <row r="170">
          <cell r="FQ170">
            <v>-1.8499382018530186E-2</v>
          </cell>
        </row>
        <row r="172">
          <cell r="FQ172">
            <v>8.5776777573212559E-2</v>
          </cell>
        </row>
        <row r="173">
          <cell r="FQ173">
            <v>8.8929179636905165E-2</v>
          </cell>
        </row>
        <row r="174">
          <cell r="FQ174">
            <v>8.9175810416421086E-2</v>
          </cell>
        </row>
        <row r="175">
          <cell r="FQ175">
            <v>8.5655186431312424E-2</v>
          </cell>
        </row>
        <row r="176">
          <cell r="FQ176">
            <v>7.5132096038717844E-2</v>
          </cell>
        </row>
        <row r="177">
          <cell r="FQ177">
            <v>6.4293160427564944E-2</v>
          </cell>
        </row>
        <row r="180">
          <cell r="FQ180">
            <v>4.8114415971155955E-2</v>
          </cell>
        </row>
        <row r="181">
          <cell r="FQ181">
            <v>2.8495644101344197E-2</v>
          </cell>
        </row>
        <row r="182">
          <cell r="FQ182">
            <v>6.3481366589644095E-2</v>
          </cell>
        </row>
        <row r="183">
          <cell r="FQ183">
            <v>4.7206916162018109E-2</v>
          </cell>
        </row>
        <row r="184">
          <cell r="FQ184">
            <v>6.7614151962085645E-2</v>
          </cell>
        </row>
        <row r="185">
          <cell r="FQ185">
            <v>7.6160473204568868E-2</v>
          </cell>
        </row>
        <row r="187">
          <cell r="FQ187">
            <v>3.8621901874797304E-2</v>
          </cell>
        </row>
        <row r="188">
          <cell r="FQ188">
            <v>5.1831572288865146E-2</v>
          </cell>
        </row>
        <row r="189">
          <cell r="FQ189">
            <v>2.4577841075234419E-2</v>
          </cell>
        </row>
        <row r="191">
          <cell r="FQ191">
            <v>3.3939528805926544E-2</v>
          </cell>
        </row>
        <row r="192">
          <cell r="FQ192">
            <v>3.6060563794413358E-3</v>
          </cell>
        </row>
        <row r="193">
          <cell r="FQ193">
            <v>-1.0057412708082691E-2</v>
          </cell>
        </row>
        <row r="194">
          <cell r="FQ194">
            <v>-5.1250669209876865E-3</v>
          </cell>
        </row>
        <row r="195">
          <cell r="FQ195">
            <v>-1.8784064668362355E-2</v>
          </cell>
        </row>
        <row r="197">
          <cell r="FQ197">
            <v>8.5661189669639537E-2</v>
          </cell>
        </row>
        <row r="198">
          <cell r="FQ198">
            <v>8.8710383506475088E-2</v>
          </cell>
        </row>
        <row r="199">
          <cell r="FQ199">
            <v>8.9370786751465925E-2</v>
          </cell>
        </row>
        <row r="200">
          <cell r="FQ200">
            <v>7.9963568515506678E-2</v>
          </cell>
        </row>
        <row r="201">
          <cell r="FQ201">
            <v>7.5389353120933533E-2</v>
          </cell>
        </row>
        <row r="202">
          <cell r="FQ202">
            <v>6.4123631495196509E-2</v>
          </cell>
        </row>
        <row r="205">
          <cell r="FQ205">
            <v>1.6730662354933923E-2</v>
          </cell>
        </row>
        <row r="206">
          <cell r="FQ206">
            <v>-3.7620762846435341E-3</v>
          </cell>
        </row>
        <row r="207">
          <cell r="FQ207">
            <v>1.7396762314596081E-2</v>
          </cell>
        </row>
        <row r="208">
          <cell r="FQ208">
            <v>-3.7816583565607353E-2</v>
          </cell>
        </row>
        <row r="209">
          <cell r="FQ209">
            <v>-3.7816583565607353E-2</v>
          </cell>
        </row>
        <row r="210">
          <cell r="FQ210">
            <v>3.8881658218377524E-2</v>
          </cell>
        </row>
        <row r="212">
          <cell r="FQ212">
            <v>3.794082407282251E-2</v>
          </cell>
        </row>
        <row r="213">
          <cell r="FQ213">
            <v>5.5744127488484896E-2</v>
          </cell>
        </row>
        <row r="214">
          <cell r="FQ214">
            <v>1.9297364073612933E-2</v>
          </cell>
        </row>
        <row r="216">
          <cell r="FQ216">
            <v>4.1509289448743658E-2</v>
          </cell>
        </row>
        <row r="217">
          <cell r="FQ217">
            <v>-3.4312770917721558E-2</v>
          </cell>
        </row>
        <row r="218">
          <cell r="FQ218">
            <v>-4.9672817741596487E-2</v>
          </cell>
        </row>
        <row r="219">
          <cell r="FQ219">
            <v>-4.6236754812638114E-2</v>
          </cell>
        </row>
        <row r="220">
          <cell r="FQ220">
            <v>-5.5603060902215118E-2</v>
          </cell>
        </row>
        <row r="222">
          <cell r="FQ222">
            <v>5.89276533065759E-2</v>
          </cell>
        </row>
        <row r="223">
          <cell r="FQ223">
            <v>6.087636916247674E-2</v>
          </cell>
        </row>
        <row r="224">
          <cell r="FQ224">
            <v>6.3434477158240021E-2</v>
          </cell>
        </row>
        <row r="225">
          <cell r="FQ225">
            <v>2.7943078937308519E-2</v>
          </cell>
        </row>
        <row r="226">
          <cell r="FQ226">
            <v>5.2498048995792246E-2</v>
          </cell>
        </row>
        <row r="227">
          <cell r="FQ227">
            <v>3.6094287380385337E-2</v>
          </cell>
        </row>
        <row r="230">
          <cell r="FQ230">
            <v>1.6916019621083134E-2</v>
          </cell>
        </row>
        <row r="231">
          <cell r="FQ231">
            <v>-6.0724062730121986E-3</v>
          </cell>
        </row>
        <row r="232">
          <cell r="FQ232">
            <v>1.4343578466484042E-2</v>
          </cell>
        </row>
        <row r="233">
          <cell r="FQ233">
            <v>-3.6732130478931646E-2</v>
          </cell>
        </row>
        <row r="234">
          <cell r="FQ234">
            <v>3.1751342092832147E-2</v>
          </cell>
        </row>
        <row r="235">
          <cell r="FQ235">
            <v>3.6264630407114806E-2</v>
          </cell>
        </row>
        <row r="237">
          <cell r="FQ237">
            <v>3.439307875413844E-2</v>
          </cell>
        </row>
        <row r="238">
          <cell r="FQ238">
            <v>5.7063347235760453E-2</v>
          </cell>
        </row>
        <row r="239">
          <cell r="FQ239">
            <v>1.8088801177431169E-2</v>
          </cell>
        </row>
        <row r="241">
          <cell r="FQ241">
            <v>3.5577378877942767E-2</v>
          </cell>
        </row>
        <row r="242">
          <cell r="FQ242">
            <v>-3.4206202852084866E-2</v>
          </cell>
        </row>
        <row r="243">
          <cell r="FQ243">
            <v>-5.2206709037872501E-2</v>
          </cell>
        </row>
        <row r="244">
          <cell r="FQ244">
            <v>-5.0813464186608037E-2</v>
          </cell>
        </row>
        <row r="245">
          <cell r="FQ245">
            <v>-5.4708107327237188E-2</v>
          </cell>
        </row>
        <row r="247">
          <cell r="FQ247">
            <v>6.1192846610176987E-2</v>
          </cell>
        </row>
        <row r="248">
          <cell r="FQ248">
            <v>6.1743017848705728E-2</v>
          </cell>
        </row>
        <row r="249">
          <cell r="FQ249">
            <v>6.4931158432559144E-2</v>
          </cell>
        </row>
        <row r="250">
          <cell r="FQ250">
            <v>2.0209712624084997E-2</v>
          </cell>
        </row>
        <row r="251">
          <cell r="FQ251">
            <v>5.931263383740859E-2</v>
          </cell>
        </row>
        <row r="252">
          <cell r="FQ252">
            <v>3.5857164120543183E-2</v>
          </cell>
        </row>
        <row r="255">
          <cell r="FQ255">
            <v>4.0559132051422253E-2</v>
          </cell>
        </row>
        <row r="256">
          <cell r="FQ256">
            <v>3.6672646519195773E-2</v>
          </cell>
        </row>
        <row r="257">
          <cell r="FQ257">
            <v>3.4827405369960207E-2</v>
          </cell>
        </row>
        <row r="258">
          <cell r="FQ258">
            <v>2.2669955821417176E-2</v>
          </cell>
        </row>
        <row r="259">
          <cell r="FQ259">
            <v>4.9850099623059752E-2</v>
          </cell>
        </row>
        <row r="260">
          <cell r="FQ260">
            <v>-9.4582064199693061E-3</v>
          </cell>
        </row>
        <row r="262">
          <cell r="FQ262">
            <v>5.6471337183305881E-2</v>
          </cell>
        </row>
        <row r="263">
          <cell r="FQ263">
            <v>5.9069298736650566E-2</v>
          </cell>
        </row>
        <row r="264">
          <cell r="FQ264">
            <v>4.5086548029032114E-2</v>
          </cell>
        </row>
        <row r="266">
          <cell r="FQ266">
            <v>-8.8628747281265019E-2</v>
          </cell>
        </row>
        <row r="267">
          <cell r="FQ267">
            <v>5.1104164449347289E-2</v>
          </cell>
        </row>
        <row r="268">
          <cell r="FQ268">
            <v>3.6916801055455473E-2</v>
          </cell>
        </row>
        <row r="269">
          <cell r="FQ269">
            <v>4.6934894094216251E-2</v>
          </cell>
        </row>
        <row r="270">
          <cell r="FQ270">
            <v>1.9653957496396757E-2</v>
          </cell>
        </row>
        <row r="272">
          <cell r="FQ272">
            <v>4.8079000501717095E-2</v>
          </cell>
        </row>
        <row r="273">
          <cell r="FQ273">
            <v>4.2173906088534885E-2</v>
          </cell>
        </row>
        <row r="274">
          <cell r="FQ274">
            <v>4.4759510477412778E-2</v>
          </cell>
        </row>
        <row r="275">
          <cell r="FQ275">
            <v>9.0974041278086837E-3</v>
          </cell>
        </row>
        <row r="276">
          <cell r="FQ276">
            <v>6.847352015243624E-2</v>
          </cell>
        </row>
        <row r="277">
          <cell r="FQ277">
            <v>4.1566016503788772E-2</v>
          </cell>
        </row>
        <row r="305">
          <cell r="FQ305">
            <v>8.0316289280293329E-3</v>
          </cell>
        </row>
        <row r="306">
          <cell r="FQ306">
            <v>1.3307265942497537E-2</v>
          </cell>
        </row>
        <row r="307">
          <cell r="FQ307">
            <v>3.012682362151442E-2</v>
          </cell>
        </row>
        <row r="308">
          <cell r="FQ308">
            <v>3.2823790662404484E-2</v>
          </cell>
        </row>
        <row r="309">
          <cell r="FQ309">
            <v>3.0182162730197692E-2</v>
          </cell>
        </row>
        <row r="310">
          <cell r="FQ310">
            <v>2.6861397252321506E-2</v>
          </cell>
        </row>
        <row r="312">
          <cell r="FQ312">
            <v>1.1489424932876746E-2</v>
          </cell>
        </row>
        <row r="313">
          <cell r="FQ313">
            <v>1.7192351998083888E-2</v>
          </cell>
        </row>
        <row r="314">
          <cell r="FQ314">
            <v>7.9163706969371805E-3</v>
          </cell>
        </row>
        <row r="316">
          <cell r="FQ316">
            <v>2.1109113610219943E-2</v>
          </cell>
        </row>
        <row r="317">
          <cell r="FQ317">
            <v>1.304505119556465E-2</v>
          </cell>
        </row>
        <row r="318">
          <cell r="FQ318">
            <v>-3.9055162949898081E-3</v>
          </cell>
        </row>
        <row r="319">
          <cell r="FQ319">
            <v>7.4268869456826092E-3</v>
          </cell>
        </row>
        <row r="320">
          <cell r="FQ320">
            <v>-2.4100202061324127E-2</v>
          </cell>
        </row>
        <row r="322">
          <cell r="FQ322">
            <v>-1.4701585522628458E-3</v>
          </cell>
        </row>
        <row r="323">
          <cell r="FQ323">
            <v>8.5525916657118728E-3</v>
          </cell>
        </row>
        <row r="324">
          <cell r="FQ324">
            <v>1.1234555301048443E-2</v>
          </cell>
        </row>
        <row r="325">
          <cell r="FQ325">
            <v>-2.7555537951339693E-2</v>
          </cell>
        </row>
        <row r="326">
          <cell r="FQ326">
            <v>-3.5190521281786014E-2</v>
          </cell>
        </row>
        <row r="327">
          <cell r="FQ327">
            <v>1.1025300031660024E-2</v>
          </cell>
        </row>
      </sheetData>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Poids PCAP"/>
      <sheetName val="Poids ACM"/>
      <sheetName val="Contribution PCAP"/>
      <sheetName val="Contribution ACM"/>
      <sheetName val="Base 100"/>
      <sheetName val="CVmul ACM"/>
    </sheetNames>
    <sheetDataSet>
      <sheetData sheetId="0">
        <row r="4">
          <cell r="BJ4">
            <v>43831</v>
          </cell>
        </row>
        <row r="18">
          <cell r="EH18">
            <v>39716304.57</v>
          </cell>
        </row>
        <row r="19">
          <cell r="EH19">
            <v>4679669.49</v>
          </cell>
        </row>
        <row r="20">
          <cell r="EH20">
            <v>4176749.97</v>
          </cell>
        </row>
        <row r="25">
          <cell r="EH25">
            <v>49018876.18</v>
          </cell>
        </row>
      </sheetData>
      <sheetData sheetId="1"/>
      <sheetData sheetId="2">
        <row r="18">
          <cell r="EH18">
            <v>578380307.32000005</v>
          </cell>
        </row>
        <row r="19">
          <cell r="EH19">
            <v>68003048.479999989</v>
          </cell>
        </row>
        <row r="20">
          <cell r="EH20">
            <v>68442002.400000006</v>
          </cell>
        </row>
        <row r="25">
          <cell r="EH25">
            <v>722970212.03999996</v>
          </cell>
        </row>
      </sheetData>
      <sheetData sheetId="3">
        <row r="18">
          <cell r="EH18">
            <v>-0.5389460564894587</v>
          </cell>
        </row>
        <row r="19">
          <cell r="EH19">
            <v>-0.62784784322331189</v>
          </cell>
        </row>
        <row r="20">
          <cell r="EH20">
            <v>-0.62209707271889148</v>
          </cell>
        </row>
        <row r="25">
          <cell r="EH25">
            <v>-0.5582816371634729</v>
          </cell>
        </row>
      </sheetData>
      <sheetData sheetId="4"/>
      <sheetData sheetId="5">
        <row r="18">
          <cell r="EH18">
            <v>8.0728193609055365E-2</v>
          </cell>
        </row>
        <row r="20">
          <cell r="EH20">
            <v>1.5575982957859225E-2</v>
          </cell>
        </row>
        <row r="25">
          <cell r="EH25">
            <v>7.2369667884643274E-2</v>
          </cell>
        </row>
      </sheetData>
      <sheetData sheetId="6">
        <row r="18">
          <cell r="EH18">
            <v>2.9803352451481802E-2</v>
          </cell>
        </row>
        <row r="19">
          <cell r="EH19">
            <v>4.20784186113623E-2</v>
          </cell>
        </row>
        <row r="20">
          <cell r="EH20">
            <v>-4.3408560845540789E-2</v>
          </cell>
        </row>
        <row r="25">
          <cell r="EH25">
            <v>2.3051175991652739E-2</v>
          </cell>
        </row>
      </sheetData>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row r="4">
          <cell r="BJ4">
            <v>43831</v>
          </cell>
        </row>
      </sheetData>
      <sheetData sheetId="1"/>
      <sheetData sheetId="2"/>
      <sheetData sheetId="3">
        <row r="5">
          <cell r="EH5">
            <v>-0.67259570876750552</v>
          </cell>
        </row>
        <row r="6">
          <cell r="EH6">
            <v>-0.66917814763005101</v>
          </cell>
        </row>
        <row r="7">
          <cell r="EH7">
            <v>-0.8539813302501974</v>
          </cell>
        </row>
        <row r="8">
          <cell r="EH8">
            <v>-0.52522916332607283</v>
          </cell>
        </row>
      </sheetData>
      <sheetData sheetId="4">
        <row r="5">
          <cell r="EH5">
            <v>-0.74462881593143804</v>
          </cell>
        </row>
        <row r="6">
          <cell r="EH6">
            <v>-0.76832356373401023</v>
          </cell>
        </row>
        <row r="7">
          <cell r="EH7">
            <v>-0.83083257752788608</v>
          </cell>
        </row>
        <row r="8">
          <cell r="EH8">
            <v>-0.4534489505612832</v>
          </cell>
        </row>
      </sheetData>
      <sheetData sheetId="5">
        <row r="5">
          <cell r="EH5">
            <v>8.2709492367025739E-2</v>
          </cell>
        </row>
        <row r="6">
          <cell r="EH6">
            <v>9.4378407433002076E-2</v>
          </cell>
        </row>
        <row r="7">
          <cell r="EH7">
            <v>5.8532322477945931E-2</v>
          </cell>
        </row>
        <row r="8">
          <cell r="EH8">
            <v>1.6096436374082312E-2</v>
          </cell>
        </row>
      </sheetData>
      <sheetData sheetId="6">
        <row r="5">
          <cell r="DV5">
            <v>6.4161515323877483E-2</v>
          </cell>
          <cell r="EH5">
            <v>2.8539934165876746E-2</v>
          </cell>
        </row>
        <row r="6">
          <cell r="DV6">
            <v>5.1066727148122437E-2</v>
          </cell>
          <cell r="EH6">
            <v>3.7628294132699969E-2</v>
          </cell>
        </row>
        <row r="7">
          <cell r="DV7">
            <v>0.1180143338988251</v>
          </cell>
          <cell r="EH7">
            <v>3.5855564155827135E-2</v>
          </cell>
        </row>
        <row r="8">
          <cell r="DV8">
            <v>0.11814841026560807</v>
          </cell>
          <cell r="EH8">
            <v>0.39305873724789664</v>
          </cell>
        </row>
      </sheetData>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Poids PCAP"/>
      <sheetName val="Poids ACM"/>
      <sheetName val="Contribution PCAP"/>
      <sheetName val="Contribution ACM"/>
      <sheetName val="Base 100"/>
    </sheetNames>
    <sheetDataSet>
      <sheetData sheetId="0">
        <row r="18">
          <cell r="EG18">
            <v>22793152.300000001</v>
          </cell>
          <cell r="EH18">
            <v>18728824.859999999</v>
          </cell>
        </row>
        <row r="19">
          <cell r="EH19">
            <v>1914603.17</v>
          </cell>
        </row>
        <row r="20">
          <cell r="EH20">
            <v>2226486.64</v>
          </cell>
        </row>
        <row r="25">
          <cell r="EH25">
            <v>23105281.559999999</v>
          </cell>
        </row>
      </sheetData>
      <sheetData sheetId="1"/>
      <sheetData sheetId="2">
        <row r="18">
          <cell r="EG18">
            <v>298254352.44</v>
          </cell>
          <cell r="EH18">
            <v>275345541.80000001</v>
          </cell>
        </row>
        <row r="19">
          <cell r="EH19">
            <v>30049052.599999994</v>
          </cell>
        </row>
        <row r="20">
          <cell r="EH20">
            <v>37922742.950000003</v>
          </cell>
        </row>
        <row r="25">
          <cell r="EH25">
            <v>347579127.51999998</v>
          </cell>
        </row>
      </sheetData>
      <sheetData sheetId="3">
        <row r="18">
          <cell r="EG18">
            <v>6.8026324556559574</v>
          </cell>
          <cell r="EH18">
            <v>-0.55019480248824415</v>
          </cell>
        </row>
        <row r="19">
          <cell r="EH19">
            <v>-0.66606593517367529</v>
          </cell>
        </row>
        <row r="20">
          <cell r="EH20">
            <v>-0.64180542090890746</v>
          </cell>
        </row>
        <row r="25">
          <cell r="EH25">
            <v>-0.57341510834113751</v>
          </cell>
        </row>
      </sheetData>
      <sheetData sheetId="4"/>
      <sheetData sheetId="5">
        <row r="18">
          <cell r="EG18">
            <v>0.40645541444223898</v>
          </cell>
          <cell r="EH18">
            <v>3.3595742997550637E-2</v>
          </cell>
        </row>
        <row r="19">
          <cell r="EH19">
            <v>9.8409708057072276E-3</v>
          </cell>
        </row>
        <row r="20">
          <cell r="EH20">
            <v>-1.744146320205886E-2</v>
          </cell>
        </row>
        <row r="25">
          <cell r="EH25">
            <v>2.7560837042677422E-2</v>
          </cell>
        </row>
      </sheetData>
      <sheetData sheetId="6">
        <row r="18">
          <cell r="EG18">
            <v>0.12430670466338078</v>
          </cell>
          <cell r="EH18">
            <v>1.4832820057542051E-3</v>
          </cell>
        </row>
        <row r="19">
          <cell r="EH19">
            <v>1.7594751375949791E-2</v>
          </cell>
        </row>
        <row r="20">
          <cell r="EH20">
            <v>-6.5552358379048714E-2</v>
          </cell>
        </row>
        <row r="25">
          <cell r="EH25">
            <v>-2.7064862224526198E-3</v>
          </cell>
        </row>
      </sheetData>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sheetData sheetId="1"/>
      <sheetData sheetId="2"/>
      <sheetData sheetId="3">
        <row r="5">
          <cell r="EH5">
            <v>-0.54075289095198087</v>
          </cell>
        </row>
        <row r="6">
          <cell r="EH6">
            <v>-0.4654972336052009</v>
          </cell>
        </row>
        <row r="7">
          <cell r="EH7">
            <v>-1.5103389535639886</v>
          </cell>
        </row>
        <row r="8">
          <cell r="EH8">
            <v>-0.54290651772003251</v>
          </cell>
        </row>
      </sheetData>
      <sheetData sheetId="4">
        <row r="5">
          <cell r="EH5">
            <v>-0.58374443871999282</v>
          </cell>
        </row>
        <row r="6">
          <cell r="EH6">
            <v>-0.50821813239490576</v>
          </cell>
        </row>
        <row r="7">
          <cell r="EH7">
            <v>-1.2706624416752141</v>
          </cell>
        </row>
        <row r="8">
          <cell r="EH8">
            <v>-0.46032661261675067</v>
          </cell>
        </row>
      </sheetData>
      <sheetData sheetId="5">
        <row r="5">
          <cell r="EH5">
            <v>4.7504912833753021E-2</v>
          </cell>
        </row>
        <row r="6">
          <cell r="EH6">
            <v>6.2589260177649431E-2</v>
          </cell>
        </row>
        <row r="7">
          <cell r="EH7">
            <v>2.2165939875042451E-2</v>
          </cell>
        </row>
        <row r="8">
          <cell r="EH8">
            <v>-3.6740075037407394E-2</v>
          </cell>
        </row>
      </sheetData>
      <sheetData sheetId="6">
        <row r="5">
          <cell r="DV5">
            <v>5.1975712139469499E-2</v>
          </cell>
          <cell r="EH5">
            <v>-3.2224337101204314E-3</v>
          </cell>
        </row>
        <row r="6">
          <cell r="DV6">
            <v>3.6414550312655614E-2</v>
          </cell>
          <cell r="EH6">
            <v>1.5937404987556025E-3</v>
          </cell>
        </row>
        <row r="7">
          <cell r="DV7">
            <v>0.17405050798362143</v>
          </cell>
          <cell r="EH7">
            <v>3.8984550657495509E-2</v>
          </cell>
        </row>
        <row r="8">
          <cell r="DV8">
            <v>7.1662146667520688E-2</v>
          </cell>
          <cell r="EH8">
            <v>-7.059963799773461E-2</v>
          </cell>
        </row>
      </sheetData>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Poids PCAP"/>
      <sheetName val="Poids ACM"/>
      <sheetName val="Contribution PCAP"/>
      <sheetName val="Contribution ACM"/>
      <sheetName val="Base 100"/>
    </sheetNames>
    <sheetDataSet>
      <sheetData sheetId="0">
        <row r="18">
          <cell r="EG18">
            <v>27426642.059999999</v>
          </cell>
          <cell r="EH18">
            <v>20987479.710000001</v>
          </cell>
        </row>
        <row r="19">
          <cell r="EH19">
            <v>2765066.32</v>
          </cell>
        </row>
        <row r="20">
          <cell r="EH20">
            <v>1950263.33</v>
          </cell>
        </row>
        <row r="25">
          <cell r="EH25">
            <v>25913594.620000001</v>
          </cell>
        </row>
      </sheetData>
      <sheetData sheetId="1"/>
      <sheetData sheetId="2">
        <row r="18">
          <cell r="EG18">
            <v>326552074.92000008</v>
          </cell>
          <cell r="EH18">
            <v>303034765.51999998</v>
          </cell>
        </row>
        <row r="19">
          <cell r="EH19">
            <v>37953995.880000003</v>
          </cell>
        </row>
        <row r="20">
          <cell r="EH20">
            <v>30519259.450000003</v>
          </cell>
        </row>
        <row r="25">
          <cell r="EH25">
            <v>375391084.52000004</v>
          </cell>
        </row>
      </sheetData>
      <sheetData sheetId="3">
        <row r="18">
          <cell r="EG18">
            <v>6.563055745149927</v>
          </cell>
          <cell r="EH18">
            <v>-0.52842199390887079</v>
          </cell>
        </row>
        <row r="19">
          <cell r="EH19">
            <v>-0.5958177073178238</v>
          </cell>
        </row>
        <row r="20">
          <cell r="EH20">
            <v>-0.59676838863089765</v>
          </cell>
        </row>
        <row r="25">
          <cell r="EH25">
            <v>-0.54385313040117622</v>
          </cell>
        </row>
      </sheetData>
      <sheetData sheetId="4"/>
      <sheetData sheetId="5">
        <row r="18">
          <cell r="EG18">
            <v>0.54844161356180776</v>
          </cell>
          <cell r="EH18">
            <v>0.12519536567653988</v>
          </cell>
        </row>
        <row r="19">
          <cell r="EH19">
            <v>0.10051917058436066</v>
          </cell>
        </row>
        <row r="20">
          <cell r="EH20">
            <v>5.6866325480354751E-2</v>
          </cell>
        </row>
        <row r="25">
          <cell r="EH25">
            <v>0.11514602845800836</v>
          </cell>
        </row>
      </sheetData>
      <sheetData sheetId="6">
        <row r="18">
          <cell r="EG18">
            <v>0.17955990713908321</v>
          </cell>
          <cell r="EH18">
            <v>5.6961195248091512E-2</v>
          </cell>
        </row>
        <row r="19">
          <cell r="EH19">
            <v>6.2314587525275078E-2</v>
          </cell>
        </row>
        <row r="20">
          <cell r="EH20">
            <v>-1.4386405152710613E-2</v>
          </cell>
        </row>
        <row r="25">
          <cell r="EH25">
            <v>4.8115874939754111E-2</v>
          </cell>
        </row>
      </sheetData>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sheetData sheetId="1"/>
      <sheetData sheetId="2"/>
      <sheetData sheetId="3">
        <row r="5">
          <cell r="EH5">
            <v>-0.83855464190026163</v>
          </cell>
        </row>
        <row r="6">
          <cell r="EH6">
            <v>-0.97811160210173131</v>
          </cell>
        </row>
        <row r="7">
          <cell r="EH7">
            <v>-0.60154033017144592</v>
          </cell>
        </row>
        <row r="8">
          <cell r="EH8">
            <v>-0.50224807406746197</v>
          </cell>
        </row>
      </sheetData>
      <sheetData sheetId="4">
        <row r="5">
          <cell r="EH5">
            <v>-0.89287874629532615</v>
          </cell>
        </row>
        <row r="6">
          <cell r="EH6">
            <v>-0.98874793791995563</v>
          </cell>
        </row>
        <row r="7">
          <cell r="EH7">
            <v>-0.15212846669359048</v>
          </cell>
        </row>
        <row r="8">
          <cell r="EH8">
            <v>-0.44500502687213273</v>
          </cell>
        </row>
      </sheetData>
      <sheetData sheetId="5">
        <row r="5">
          <cell r="EH5">
            <v>0.11901626309190383</v>
          </cell>
        </row>
        <row r="6">
          <cell r="EH6">
            <v>0.12697051121613012</v>
          </cell>
        </row>
        <row r="7">
          <cell r="EH7">
            <v>8.948765934679459E-2</v>
          </cell>
        </row>
        <row r="8">
          <cell r="EH8">
            <v>8.4391268708106981E-2</v>
          </cell>
        </row>
      </sheetData>
      <sheetData sheetId="6">
        <row r="5">
          <cell r="DV5">
            <v>7.6462116920067213E-2</v>
          </cell>
          <cell r="EH5">
            <v>5.9872216173519899E-2</v>
          </cell>
        </row>
        <row r="6">
          <cell r="DV6">
            <v>6.5788417801570631E-2</v>
          </cell>
          <cell r="EH6">
            <v>7.2835956277979008E-2</v>
          </cell>
        </row>
        <row r="7">
          <cell r="DV7">
            <v>7.6190447017061125E-2</v>
          </cell>
          <cell r="EH7">
            <v>3.3307811557128142E-2</v>
          </cell>
        </row>
        <row r="8">
          <cell r="DV8">
            <v>0.18468692159116462</v>
          </cell>
          <cell r="EH8">
            <v>-2.3583645801826925E-2</v>
          </cell>
        </row>
      </sheetData>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A253-1359-4093-B1E9-8824D4DC411F}">
  <sheetPr>
    <tabColor rgb="FF0000FF"/>
  </sheetPr>
  <dimension ref="A1:Z215"/>
  <sheetViews>
    <sheetView showGridLines="0" tabSelected="1" zoomScaleNormal="100" zoomScaleSheetLayoutView="110" workbookViewId="0">
      <pane ySplit="1" topLeftCell="A2" activePane="bottomLeft" state="frozenSplit"/>
      <selection activeCell="O7" sqref="O7"/>
      <selection pane="bottomLeft" sqref="A1:D1"/>
    </sheetView>
  </sheetViews>
  <sheetFormatPr baseColWidth="10" defaultColWidth="11.44140625" defaultRowHeight="13.2" x14ac:dyDescent="0.25"/>
  <cols>
    <col min="1" max="7" width="14.44140625" style="6" customWidth="1"/>
    <col min="8" max="9" width="13.44140625" style="6" customWidth="1"/>
    <col min="10" max="12" width="14.44140625" style="6" customWidth="1"/>
    <col min="13" max="13" width="2.5546875" style="6" customWidth="1"/>
    <col min="14" max="14" width="11.5546875" style="6" customWidth="1"/>
    <col min="15" max="16384" width="11.44140625" style="6"/>
  </cols>
  <sheetData>
    <row r="1" spans="1:15" s="3" customFormat="1" ht="15" x14ac:dyDescent="0.25">
      <c r="A1" s="2" t="s">
        <v>0</v>
      </c>
      <c r="B1" s="2"/>
      <c r="C1" s="2"/>
      <c r="D1" s="2"/>
      <c r="E1" s="2" t="s">
        <v>1</v>
      </c>
      <c r="F1" s="2"/>
      <c r="G1" s="2"/>
      <c r="H1" s="2"/>
      <c r="I1" s="2" t="s">
        <v>2</v>
      </c>
      <c r="J1" s="2"/>
      <c r="K1" s="2"/>
      <c r="L1" s="2"/>
    </row>
    <row r="2" spans="1:15" ht="15" x14ac:dyDescent="0.25">
      <c r="A2" s="4" t="s">
        <v>3</v>
      </c>
      <c r="B2" s="4"/>
      <c r="C2" s="4"/>
      <c r="D2" s="4"/>
      <c r="E2" s="5"/>
      <c r="G2" s="7"/>
      <c r="H2" s="5"/>
      <c r="I2" s="8"/>
      <c r="J2" s="8"/>
      <c r="K2" s="8"/>
      <c r="N2" s="3"/>
      <c r="O2" s="3"/>
    </row>
    <row r="3" spans="1:15" ht="15" x14ac:dyDescent="0.25">
      <c r="A3" s="9" t="s">
        <v>4</v>
      </c>
      <c r="B3" s="5"/>
      <c r="C3" s="5"/>
      <c r="D3" s="5"/>
      <c r="E3" s="5"/>
      <c r="F3" s="7"/>
      <c r="G3" s="7"/>
      <c r="H3" s="5"/>
      <c r="I3" s="5"/>
      <c r="J3" s="5"/>
      <c r="K3" s="5"/>
      <c r="L3" s="10" t="s">
        <v>5</v>
      </c>
      <c r="N3" s="3"/>
      <c r="O3" s="3"/>
    </row>
    <row r="4" spans="1:15" ht="12.75" customHeight="1" x14ac:dyDescent="0.25">
      <c r="A4" s="6" t="s">
        <v>6</v>
      </c>
      <c r="D4" s="6" t="s">
        <v>7</v>
      </c>
      <c r="N4" s="3"/>
    </row>
    <row r="5" spans="1:15" ht="12.75" customHeight="1" x14ac:dyDescent="0.25">
      <c r="N5" s="3"/>
    </row>
    <row r="6" spans="1:15" ht="12.75" customHeight="1" x14ac:dyDescent="0.25">
      <c r="F6" s="11"/>
      <c r="G6" s="11"/>
    </row>
    <row r="7" spans="1:15" ht="12.75" customHeight="1" x14ac:dyDescent="0.25"/>
    <row r="8" spans="1:15" ht="12.75" customHeight="1" x14ac:dyDescent="0.25"/>
    <row r="9" spans="1:15" ht="12.75" customHeight="1" x14ac:dyDescent="0.25"/>
    <row r="10" spans="1:15" ht="12.75" customHeight="1" x14ac:dyDescent="0.25"/>
    <row r="11" spans="1:15" ht="12.75" customHeight="1" x14ac:dyDescent="0.25">
      <c r="C11" s="12"/>
    </row>
    <row r="12" spans="1:15" ht="12.75" customHeight="1" x14ac:dyDescent="0.25"/>
    <row r="13" spans="1:15" ht="12.75" customHeight="1" x14ac:dyDescent="0.25">
      <c r="A13" s="13"/>
    </row>
    <row r="14" spans="1:15" ht="12.75" customHeight="1" x14ac:dyDescent="0.25"/>
    <row r="15" spans="1:15" ht="12.75" customHeight="1" x14ac:dyDescent="0.25"/>
    <row r="16" spans="1:15" ht="12.75" customHeight="1" x14ac:dyDescent="0.25"/>
    <row r="17" spans="1:1" ht="12.75" customHeight="1" x14ac:dyDescent="0.25"/>
    <row r="18" spans="1:1" ht="12.75" customHeight="1" x14ac:dyDescent="0.25"/>
    <row r="19" spans="1:1" ht="12.75" customHeight="1" x14ac:dyDescent="0.25">
      <c r="A19" s="6" t="str">
        <f>[2]RA_INDICES!$E$28</f>
        <v>TOTAL généralistes</v>
      </c>
    </row>
    <row r="20" spans="1:1" ht="12.75" customHeight="1" x14ac:dyDescent="0.25"/>
    <row r="21" spans="1:1" ht="12.75" customHeight="1" x14ac:dyDescent="0.25"/>
    <row r="22" spans="1:1" ht="12.75" customHeight="1" x14ac:dyDescent="0.25"/>
    <row r="23" spans="1:1" ht="12.75" customHeight="1" x14ac:dyDescent="0.25"/>
    <row r="24" spans="1:1" ht="12.75" customHeight="1" x14ac:dyDescent="0.25"/>
    <row r="25" spans="1:1" ht="12.75" customHeight="1" x14ac:dyDescent="0.25"/>
    <row r="26" spans="1:1" ht="12.75" customHeight="1" x14ac:dyDescent="0.25"/>
    <row r="27" spans="1:1" ht="12.75" customHeight="1" x14ac:dyDescent="0.25"/>
    <row r="28" spans="1:1" ht="12.75" customHeight="1" x14ac:dyDescent="0.25"/>
    <row r="29" spans="1:1" ht="12.75" customHeight="1" x14ac:dyDescent="0.25"/>
    <row r="30" spans="1:1" ht="12.75" customHeight="1" x14ac:dyDescent="0.25"/>
    <row r="31" spans="1:1" ht="12.75" customHeight="1" x14ac:dyDescent="0.25"/>
    <row r="32" spans="1:1" ht="12.75" customHeight="1" x14ac:dyDescent="0.25"/>
    <row r="33" spans="1:26" ht="15.75" customHeight="1" x14ac:dyDescent="0.25"/>
    <row r="34" spans="1:26" ht="12.75" customHeight="1" x14ac:dyDescent="0.25">
      <c r="A34" s="6" t="str">
        <f>+[2]RA_INDICES!$E$51</f>
        <v>TOTAL spécialistes</v>
      </c>
      <c r="F34" s="14"/>
      <c r="G34" s="14"/>
    </row>
    <row r="35" spans="1:26" ht="12.75" customHeight="1" x14ac:dyDescent="0.25"/>
    <row r="36" spans="1:26" ht="12.75" customHeight="1" x14ac:dyDescent="0.25"/>
    <row r="37" spans="1:26" ht="12.75" customHeight="1" x14ac:dyDescent="0.25"/>
    <row r="38" spans="1:26" ht="12.75" customHeight="1" x14ac:dyDescent="0.25"/>
    <row r="39" spans="1:26" ht="12.75" customHeight="1" x14ac:dyDescent="0.25"/>
    <row r="40" spans="1:26" ht="12.75" customHeight="1" x14ac:dyDescent="0.25"/>
    <row r="41" spans="1:26" ht="12.75" customHeight="1" x14ac:dyDescent="0.25"/>
    <row r="42" spans="1:26" ht="12.75" customHeight="1" x14ac:dyDescent="0.25"/>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c r="Z48" s="15"/>
    </row>
    <row r="49" spans="1:12" s="14" customFormat="1" ht="12.75" customHeight="1" x14ac:dyDescent="0.25">
      <c r="A49" s="14" t="str">
        <f>+[2]RA_INDICES!$E$55</f>
        <v>Honoraires de dentistes</v>
      </c>
    </row>
    <row r="50" spans="1:12" s="16" customFormat="1" ht="12.75" customHeight="1" x14ac:dyDescent="0.25">
      <c r="E50" s="14"/>
    </row>
    <row r="51" spans="1:12" s="16" customFormat="1" ht="12.75" customHeight="1" x14ac:dyDescent="0.25">
      <c r="E51" s="14"/>
    </row>
    <row r="52" spans="1:12" s="16" customFormat="1" ht="12.75" customHeight="1" x14ac:dyDescent="0.25">
      <c r="E52" s="14"/>
    </row>
    <row r="53" spans="1:12" s="16" customFormat="1" ht="12.75" customHeight="1" x14ac:dyDescent="0.25">
      <c r="E53" s="14"/>
    </row>
    <row r="54" spans="1:12" s="16" customFormat="1" ht="12.75" customHeight="1" x14ac:dyDescent="0.25">
      <c r="E54" s="14"/>
    </row>
    <row r="55" spans="1:12" s="16" customFormat="1" ht="12.75" customHeight="1" x14ac:dyDescent="0.25">
      <c r="E55" s="14"/>
    </row>
    <row r="56" spans="1:12" s="16" customFormat="1" ht="12.75" customHeight="1" x14ac:dyDescent="0.25">
      <c r="E56" s="14"/>
    </row>
    <row r="57" spans="1:12" s="16" customFormat="1" ht="12.75" customHeight="1" x14ac:dyDescent="0.25">
      <c r="E57" s="14"/>
    </row>
    <row r="58" spans="1:12" s="16" customFormat="1" ht="12.75" customHeight="1" x14ac:dyDescent="0.25">
      <c r="E58" s="14"/>
    </row>
    <row r="59" spans="1:12" s="16" customFormat="1" ht="12.75" customHeight="1" x14ac:dyDescent="0.25">
      <c r="E59" s="14"/>
    </row>
    <row r="60" spans="1:12" s="16" customFormat="1" ht="12.75" customHeight="1" x14ac:dyDescent="0.25">
      <c r="E60" s="14"/>
    </row>
    <row r="61" spans="1:12" s="16" customFormat="1" ht="12.75" customHeight="1" x14ac:dyDescent="0.25">
      <c r="E61" s="14"/>
    </row>
    <row r="62" spans="1:12" s="16" customFormat="1" ht="12.75" customHeight="1" x14ac:dyDescent="0.25">
      <c r="E62" s="14"/>
    </row>
    <row r="63" spans="1:12" s="16" customFormat="1" ht="12.75" customHeight="1" x14ac:dyDescent="0.25">
      <c r="E63" s="14"/>
    </row>
    <row r="64" spans="1:12" ht="12.75" customHeight="1" x14ac:dyDescent="0.25">
      <c r="A64" s="6" t="str">
        <f>+[2]RA_INDICES!$E$74</f>
        <v>Montants masseurs-kiné</v>
      </c>
      <c r="E64" s="17"/>
      <c r="F64" s="17"/>
      <c r="G64" s="17"/>
      <c r="H64" s="18"/>
      <c r="L64" s="18"/>
    </row>
    <row r="65" spans="1:1" ht="12.75" customHeight="1" x14ac:dyDescent="0.25"/>
    <row r="66" spans="1:1" ht="12.75" customHeight="1" x14ac:dyDescent="0.25"/>
    <row r="67" spans="1:1" ht="12.75" customHeight="1" x14ac:dyDescent="0.25"/>
    <row r="68" spans="1:1" ht="12.75" customHeight="1" x14ac:dyDescent="0.25"/>
    <row r="69" spans="1:1" ht="12.75" customHeight="1" x14ac:dyDescent="0.25"/>
    <row r="70" spans="1:1" ht="12.75" customHeight="1" x14ac:dyDescent="0.25"/>
    <row r="71" spans="1:1" ht="12.75" customHeight="1" x14ac:dyDescent="0.25"/>
    <row r="72" spans="1:1" ht="12.75" customHeight="1" x14ac:dyDescent="0.25"/>
    <row r="73" spans="1:1" ht="12.75" customHeight="1" x14ac:dyDescent="0.25"/>
    <row r="74" spans="1:1" ht="12.75" customHeight="1" x14ac:dyDescent="0.25"/>
    <row r="75" spans="1:1" ht="12.75" customHeight="1" x14ac:dyDescent="0.25"/>
    <row r="76" spans="1:1" ht="12.75" customHeight="1" x14ac:dyDescent="0.25"/>
    <row r="77" spans="1:1" ht="12.75" customHeight="1" x14ac:dyDescent="0.25"/>
    <row r="78" spans="1:1" ht="12.75" customHeight="1" x14ac:dyDescent="0.25"/>
    <row r="79" spans="1:1" ht="12.75" customHeight="1" x14ac:dyDescent="0.25">
      <c r="A79" s="6" t="s">
        <v>8</v>
      </c>
    </row>
    <row r="80" spans="1:1" ht="12.75" customHeight="1" x14ac:dyDescent="0.25"/>
    <row r="81" spans="1:1" ht="12.75" customHeight="1" x14ac:dyDescent="0.25"/>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c r="A94" s="6" t="s">
        <v>9</v>
      </c>
    </row>
    <row r="95" spans="1:1" ht="12.75" customHeight="1" x14ac:dyDescent="0.25"/>
    <row r="96" spans="1:1" ht="12.75" customHeight="1" x14ac:dyDescent="0.25"/>
    <row r="97" spans="1:1" ht="12.75" customHeight="1" x14ac:dyDescent="0.25"/>
    <row r="98" spans="1:1" ht="12.75" customHeight="1" x14ac:dyDescent="0.25"/>
    <row r="99" spans="1:1" ht="12.75" customHeight="1" x14ac:dyDescent="0.25"/>
    <row r="100" spans="1:1" ht="12.75" customHeight="1" x14ac:dyDescent="0.25"/>
    <row r="101" spans="1:1" ht="12.75" customHeight="1" x14ac:dyDescent="0.25"/>
    <row r="102" spans="1:1" ht="12.75" customHeight="1" x14ac:dyDescent="0.25"/>
    <row r="103" spans="1:1" ht="12.75" customHeight="1" x14ac:dyDescent="0.25"/>
    <row r="104" spans="1:1" ht="12.75" customHeight="1" x14ac:dyDescent="0.25"/>
    <row r="105" spans="1:1" ht="12.75" customHeight="1" x14ac:dyDescent="0.25"/>
    <row r="106" spans="1:1" ht="12.75" customHeight="1" x14ac:dyDescent="0.25"/>
    <row r="107" spans="1:1" ht="12.75" customHeight="1" x14ac:dyDescent="0.25"/>
    <row r="108" spans="1:1" ht="12.75" customHeight="1" x14ac:dyDescent="0.25"/>
    <row r="109" spans="1:1" s="14" customFormat="1" ht="12.75" customHeight="1" x14ac:dyDescent="0.25">
      <c r="A109" s="14" t="str">
        <f>+[2]RA_INDICES!$E$89</f>
        <v>TOTAL transports</v>
      </c>
    </row>
    <row r="110" spans="1:1" s="16" customFormat="1" ht="12.75" customHeight="1" x14ac:dyDescent="0.25"/>
    <row r="111" spans="1:1" s="16" customFormat="1" ht="12.75" customHeight="1" x14ac:dyDescent="0.25"/>
    <row r="112" spans="1:1" s="16" customFormat="1" ht="12.75" customHeight="1" x14ac:dyDescent="0.25"/>
    <row r="113" spans="1:1" s="16" customFormat="1" ht="12.75" customHeight="1" x14ac:dyDescent="0.25"/>
    <row r="114" spans="1:1" s="16" customFormat="1" ht="12.75" customHeight="1" x14ac:dyDescent="0.25"/>
    <row r="115" spans="1:1" s="16" customFormat="1" ht="12.75" customHeight="1" x14ac:dyDescent="0.25"/>
    <row r="116" spans="1:1" s="16" customFormat="1" ht="12.75" customHeight="1" x14ac:dyDescent="0.25"/>
    <row r="117" spans="1:1" s="16" customFormat="1" ht="12.75" customHeight="1" x14ac:dyDescent="0.25"/>
    <row r="118" spans="1:1" s="16" customFormat="1" ht="12.75" customHeight="1" x14ac:dyDescent="0.25"/>
    <row r="119" spans="1:1" s="16" customFormat="1" ht="12.75" customHeight="1" x14ac:dyDescent="0.25"/>
    <row r="120" spans="1:1" s="16" customFormat="1" ht="12.75" customHeight="1" x14ac:dyDescent="0.25"/>
    <row r="121" spans="1:1" s="16" customFormat="1" ht="12.75" customHeight="1" x14ac:dyDescent="0.25"/>
    <row r="122" spans="1:1" s="16" customFormat="1" ht="12.75" customHeight="1" x14ac:dyDescent="0.25"/>
    <row r="123" spans="1:1" s="16" customFormat="1" ht="12.75" customHeight="1" x14ac:dyDescent="0.25"/>
    <row r="124" spans="1:1" ht="12.75" customHeight="1" x14ac:dyDescent="0.25">
      <c r="A124" s="6" t="s">
        <v>10</v>
      </c>
    </row>
    <row r="125" spans="1:1" ht="12.75" customHeight="1" x14ac:dyDescent="0.25"/>
    <row r="126" spans="1:1" ht="12.75" customHeight="1" x14ac:dyDescent="0.25"/>
    <row r="127" spans="1:1" ht="12.75" customHeight="1" x14ac:dyDescent="0.25"/>
    <row r="128" spans="1:1" ht="12.75" customHeight="1" x14ac:dyDescent="0.25"/>
    <row r="129" spans="1:8" ht="12.75" customHeight="1" x14ac:dyDescent="0.25"/>
    <row r="130" spans="1:8" s="19" customFormat="1" ht="12.75" customHeight="1" x14ac:dyDescent="0.25">
      <c r="H130" s="20"/>
    </row>
    <row r="131" spans="1:8" ht="12.75" customHeight="1" x14ac:dyDescent="0.25"/>
    <row r="132" spans="1:8" ht="12.75" customHeight="1" x14ac:dyDescent="0.25"/>
    <row r="133" spans="1:8" ht="12.75" customHeight="1" x14ac:dyDescent="0.25"/>
    <row r="134" spans="1:8" ht="12.75" customHeight="1" x14ac:dyDescent="0.25"/>
    <row r="135" spans="1:8" ht="12.75" customHeight="1" x14ac:dyDescent="0.25"/>
    <row r="136" spans="1:8" ht="12.75" customHeight="1" x14ac:dyDescent="0.25"/>
    <row r="137" spans="1:8" ht="12.75" customHeight="1" x14ac:dyDescent="0.25"/>
    <row r="138" spans="1:8" ht="12.75" customHeight="1" x14ac:dyDescent="0.25"/>
    <row r="139" spans="1:8" s="14" customFormat="1" ht="12.75" customHeight="1" x14ac:dyDescent="0.25">
      <c r="A139" s="14" t="str">
        <f>+[2]RA_INDICES!$E$91</f>
        <v>IJ AT</v>
      </c>
    </row>
    <row r="140" spans="1:8" s="16" customFormat="1" ht="12.75" customHeight="1" x14ac:dyDescent="0.25"/>
    <row r="141" spans="1:8" s="16" customFormat="1" ht="12.75" customHeight="1" x14ac:dyDescent="0.25"/>
    <row r="142" spans="1:8" s="16" customFormat="1" ht="12.75" customHeight="1" x14ac:dyDescent="0.25"/>
    <row r="143" spans="1:8" s="16" customFormat="1" ht="12.75" customHeight="1" x14ac:dyDescent="0.25"/>
    <row r="144" spans="1:8" s="16" customFormat="1" ht="12.75" customHeight="1" x14ac:dyDescent="0.25"/>
    <row r="145" spans="1:4" s="16" customFormat="1" ht="12.75" customHeight="1" x14ac:dyDescent="0.25"/>
    <row r="146" spans="1:4" s="16" customFormat="1" ht="12.75" customHeight="1" x14ac:dyDescent="0.25"/>
    <row r="147" spans="1:4" s="16" customFormat="1" ht="12.75" customHeight="1" x14ac:dyDescent="0.25"/>
    <row r="148" spans="1:4" s="16" customFormat="1" ht="12.75" customHeight="1" x14ac:dyDescent="0.25"/>
    <row r="149" spans="1:4" s="16" customFormat="1" ht="12.75" customHeight="1" x14ac:dyDescent="0.25"/>
    <row r="150" spans="1:4" s="16" customFormat="1" ht="12.75" customHeight="1" x14ac:dyDescent="0.25"/>
    <row r="151" spans="1:4" s="16" customFormat="1" ht="12.75" customHeight="1" x14ac:dyDescent="0.25"/>
    <row r="152" spans="1:4" s="16" customFormat="1" ht="12.75" customHeight="1" x14ac:dyDescent="0.25"/>
    <row r="153" spans="1:4" s="16" customFormat="1" ht="12.75" customHeight="1" x14ac:dyDescent="0.25"/>
    <row r="154" spans="1:4" s="21" customFormat="1" ht="12.75" customHeight="1" x14ac:dyDescent="0.25">
      <c r="A154" s="21" t="s">
        <v>11</v>
      </c>
      <c r="D154" s="22"/>
    </row>
    <row r="155" spans="1:4" ht="12.75" customHeight="1" x14ac:dyDescent="0.25"/>
    <row r="156" spans="1:4" ht="12.75" customHeight="1" x14ac:dyDescent="0.25"/>
    <row r="157" spans="1:4" ht="12.75" customHeight="1" x14ac:dyDescent="0.25"/>
    <row r="158" spans="1:4" ht="12.75" customHeight="1" x14ac:dyDescent="0.25"/>
    <row r="159" spans="1:4" ht="12.75" customHeight="1" x14ac:dyDescent="0.25"/>
    <row r="160" spans="1:4" ht="12.75" customHeight="1" x14ac:dyDescent="0.25"/>
    <row r="161" spans="1:1" ht="12.75" customHeight="1" x14ac:dyDescent="0.25"/>
    <row r="162" spans="1:1" ht="12.75" customHeight="1" x14ac:dyDescent="0.25"/>
    <row r="163" spans="1:1" ht="12.75" customHeight="1" x14ac:dyDescent="0.25"/>
    <row r="164" spans="1:1" ht="12.75" customHeight="1" x14ac:dyDescent="0.25"/>
    <row r="165" spans="1:1" ht="12.75" customHeight="1" x14ac:dyDescent="0.25"/>
    <row r="166" spans="1:1" ht="12.75" customHeight="1" x14ac:dyDescent="0.25"/>
    <row r="167" spans="1:1" ht="12.75" customHeight="1" x14ac:dyDescent="0.25"/>
    <row r="168" spans="1:1" ht="12.75" customHeight="1" x14ac:dyDescent="0.25"/>
    <row r="169" spans="1:1" s="14" customFormat="1" ht="12.75" customHeight="1" x14ac:dyDescent="0.25">
      <c r="A169" s="14" t="str">
        <f>+[2]RA_INDICES!$E$108</f>
        <v>Médicaments rétrocédés</v>
      </c>
    </row>
    <row r="170" spans="1:1" s="16" customFormat="1" ht="12.75" customHeight="1" x14ac:dyDescent="0.25"/>
    <row r="171" spans="1:1" s="16" customFormat="1" ht="12.75" customHeight="1" x14ac:dyDescent="0.25"/>
    <row r="172" spans="1:1" s="16" customFormat="1" ht="12.75" customHeight="1" x14ac:dyDescent="0.25"/>
    <row r="173" spans="1:1" s="16" customFormat="1" ht="12.75" customHeight="1" x14ac:dyDescent="0.25"/>
    <row r="174" spans="1:1" s="16" customFormat="1" ht="12.75" customHeight="1" x14ac:dyDescent="0.25"/>
    <row r="175" spans="1:1" s="16" customFormat="1" ht="12.75" customHeight="1" x14ac:dyDescent="0.25"/>
    <row r="176" spans="1:1" s="16" customFormat="1" ht="12.75" customHeight="1" x14ac:dyDescent="0.25"/>
    <row r="177" spans="1:8" s="16" customFormat="1" ht="12.75" customHeight="1" x14ac:dyDescent="0.25"/>
    <row r="178" spans="1:8" s="16" customFormat="1" ht="12.75" customHeight="1" x14ac:dyDescent="0.25"/>
    <row r="179" spans="1:8" s="16" customFormat="1" ht="12.75" customHeight="1" x14ac:dyDescent="0.25"/>
    <row r="180" spans="1:8" s="16" customFormat="1" ht="12.75" customHeight="1" x14ac:dyDescent="0.25"/>
    <row r="181" spans="1:8" s="16" customFormat="1" ht="12.75" customHeight="1" x14ac:dyDescent="0.25"/>
    <row r="182" spans="1:8" s="16" customFormat="1" ht="12.75" customHeight="1" x14ac:dyDescent="0.25"/>
    <row r="183" spans="1:8" s="21" customFormat="1" ht="12.75" customHeight="1" x14ac:dyDescent="0.25">
      <c r="A183" s="21" t="s">
        <v>12</v>
      </c>
      <c r="D183" s="22"/>
      <c r="H183" s="6"/>
    </row>
    <row r="184" spans="1:8" ht="12.75" customHeight="1" x14ac:dyDescent="0.25"/>
    <row r="185" spans="1:8" ht="12.75" customHeight="1" x14ac:dyDescent="0.25"/>
    <row r="186" spans="1:8" ht="12.75" customHeight="1" x14ac:dyDescent="0.25"/>
    <row r="187" spans="1:8" ht="12.75" customHeight="1" x14ac:dyDescent="0.25"/>
    <row r="188" spans="1:8" ht="12.75" customHeight="1" x14ac:dyDescent="0.25"/>
    <row r="189" spans="1:8" ht="12.75" customHeight="1" x14ac:dyDescent="0.25"/>
    <row r="190" spans="1:8" ht="12.75" customHeight="1" x14ac:dyDescent="0.25"/>
    <row r="191" spans="1:8" ht="12.75" customHeight="1" x14ac:dyDescent="0.25"/>
    <row r="192" spans="1:8" ht="12.75" customHeight="1" x14ac:dyDescent="0.25"/>
    <row r="193" spans="1:12" ht="12.75" customHeight="1" x14ac:dyDescent="0.25"/>
    <row r="194" spans="1:12" ht="12.75" customHeight="1" x14ac:dyDescent="0.25"/>
    <row r="195" spans="1:12" ht="12.75" customHeight="1" x14ac:dyDescent="0.25"/>
    <row r="196" spans="1:12" ht="12.75" customHeight="1" x14ac:dyDescent="0.25"/>
    <row r="197" spans="1:12" ht="12.75" customHeight="1" x14ac:dyDescent="0.25"/>
    <row r="198" spans="1:12" s="16" customFormat="1" ht="12.75" customHeight="1" x14ac:dyDescent="0.25">
      <c r="A198" s="14" t="str">
        <f>+[2]RA_INDICES!$E$126</f>
        <v>Produits de LPP</v>
      </c>
      <c r="B198" s="14"/>
      <c r="C198" s="14"/>
      <c r="D198" s="18"/>
      <c r="E198" s="14"/>
      <c r="F198" s="14"/>
      <c r="G198" s="14"/>
      <c r="H198" s="14"/>
      <c r="I198" s="14"/>
      <c r="J198" s="14"/>
      <c r="K198" s="14"/>
      <c r="L198" s="14"/>
    </row>
    <row r="199" spans="1:12" s="16" customFormat="1" ht="12.75" customHeight="1" x14ac:dyDescent="0.25"/>
    <row r="200" spans="1:12" s="16" customFormat="1" ht="12.75" customHeight="1" x14ac:dyDescent="0.25"/>
    <row r="201" spans="1:12" s="16" customFormat="1" ht="12.75" customHeight="1" x14ac:dyDescent="0.25"/>
    <row r="202" spans="1:12" s="16" customFormat="1" ht="12.75" customHeight="1" x14ac:dyDescent="0.25"/>
    <row r="203" spans="1:12" s="16" customFormat="1" ht="12.75" customHeight="1" x14ac:dyDescent="0.25"/>
    <row r="204" spans="1:12" s="16" customFormat="1" ht="12.75" customHeight="1" x14ac:dyDescent="0.25"/>
    <row r="205" spans="1:12" s="16" customFormat="1" ht="12.75" customHeight="1" x14ac:dyDescent="0.25"/>
    <row r="206" spans="1:12" s="16" customFormat="1" ht="12.75" customHeight="1" x14ac:dyDescent="0.25"/>
    <row r="207" spans="1:12" s="16" customFormat="1" ht="12.75" customHeight="1" x14ac:dyDescent="0.25"/>
    <row r="208" spans="1:12" s="16" customFormat="1" ht="12.75" customHeight="1" x14ac:dyDescent="0.25"/>
    <row r="209" spans="1:1" s="16" customFormat="1" ht="12.75" customHeight="1" x14ac:dyDescent="0.25"/>
    <row r="210" spans="1:1" s="16" customFormat="1" ht="12.75" customHeight="1" x14ac:dyDescent="0.25"/>
    <row r="211" spans="1:1" s="16" customFormat="1" ht="12.75" customHeight="1" x14ac:dyDescent="0.25"/>
    <row r="212" spans="1:1" s="16" customFormat="1" ht="12.75" customHeight="1" x14ac:dyDescent="0.25">
      <c r="A212" s="14"/>
    </row>
    <row r="213" spans="1:1" ht="12.75" customHeight="1" x14ac:dyDescent="0.25"/>
    <row r="214" spans="1:1" ht="12.75" customHeight="1" x14ac:dyDescent="0.25"/>
    <row r="215" spans="1:1" ht="12.75" customHeight="1" x14ac:dyDescent="0.25"/>
  </sheetData>
  <mergeCells count="3">
    <mergeCell ref="A1:D1"/>
    <mergeCell ref="E1:H1"/>
    <mergeCell ref="I1:L1"/>
  </mergeCells>
  <pageMargins left="0" right="0" top="0.19685039370078741" bottom="0.19685039370078741" header="0.15748031496062992" footer="0.15748031496062992"/>
  <pageSetup paperSize="9" scale="80" orientation="landscape" r:id="rId1"/>
  <headerFooter>
    <oddHeader xml:space="preserve">&amp;L&amp;"Arial,Gras"&amp;9
</oddHeader>
    <oddFooter>&amp;CPage &amp;P&amp;R&amp;Z&amp;F</oddFooter>
  </headerFooter>
  <rowBreaks count="4" manualBreakCount="4">
    <brk id="48" max="16383" man="1"/>
    <brk id="93" max="16383" man="1"/>
    <brk id="138" max="16383" man="1"/>
    <brk id="1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A3BBF-8096-4547-B537-F75BC2B11B29}">
  <sheetPr>
    <tabColor rgb="FF0000FF"/>
  </sheetPr>
  <dimension ref="A1:GH105"/>
  <sheetViews>
    <sheetView zoomScaleNormal="100" workbookViewId="0"/>
  </sheetViews>
  <sheetFormatPr baseColWidth="10" defaultColWidth="11.44140625" defaultRowHeight="11.4" x14ac:dyDescent="0.2"/>
  <cols>
    <col min="1" max="2" width="2.44140625" style="1" customWidth="1"/>
    <col min="3" max="3" width="44.5546875" style="1" bestFit="1" customWidth="1"/>
    <col min="4" max="4" width="10.44140625" style="1" customWidth="1"/>
    <col min="5" max="5" width="9.5546875" style="1" customWidth="1"/>
    <col min="6" max="6" width="9.5546875" style="1" bestFit="1" customWidth="1"/>
    <col min="7" max="7" width="10.44140625" style="1" customWidth="1"/>
    <col min="8" max="8" width="9.5546875" style="1" customWidth="1"/>
    <col min="9" max="9" width="10.5546875" style="1" customWidth="1"/>
    <col min="10" max="10" width="9.5546875" style="1" customWidth="1"/>
    <col min="11" max="11" width="8.5546875" style="1" bestFit="1" customWidth="1"/>
    <col min="12" max="13" width="9.5546875" style="1" customWidth="1"/>
    <col min="14" max="190" width="11.44140625" style="1"/>
    <col min="191" max="16384" width="11.44140625" style="123"/>
  </cols>
  <sheetData>
    <row r="1" spans="1:13" s="1" customFormat="1" x14ac:dyDescent="0.2">
      <c r="A1" s="23"/>
      <c r="C1" s="24"/>
      <c r="E1" s="25"/>
      <c r="G1" s="26"/>
    </row>
    <row r="2" spans="1:13" s="25" customFormat="1" x14ac:dyDescent="0.2">
      <c r="A2" s="23"/>
      <c r="G2" s="27"/>
    </row>
    <row r="3" spans="1:13" s="25" customFormat="1" x14ac:dyDescent="0.2">
      <c r="A3" s="23"/>
    </row>
    <row r="4" spans="1:13" s="25" customFormat="1" ht="24" customHeight="1" x14ac:dyDescent="0.2">
      <c r="A4" s="23"/>
      <c r="C4" s="28" t="s">
        <v>13</v>
      </c>
      <c r="D4" s="29" t="s">
        <v>7</v>
      </c>
      <c r="E4" s="30"/>
      <c r="F4" s="30"/>
      <c r="G4" s="31"/>
      <c r="H4" s="29" t="s">
        <v>14</v>
      </c>
      <c r="I4" s="30"/>
      <c r="J4" s="30"/>
      <c r="K4" s="31"/>
      <c r="L4" s="29" t="s">
        <v>15</v>
      </c>
      <c r="M4" s="31"/>
    </row>
    <row r="5" spans="1:13" s="25" customFormat="1" ht="53.25" customHeight="1" x14ac:dyDescent="0.2">
      <c r="A5" s="23"/>
      <c r="C5" s="32"/>
      <c r="D5" s="33" t="str">
        <f>"Données brutes  "&amp;[1]Titres!A9&amp;" "&amp;[1]Titres!A19</f>
        <v>Données brutes  mai 2026</v>
      </c>
      <c r="E5" s="34" t="str">
        <f>"Taux de croissance  "&amp;[1]Titres!B9&amp;" "&amp;[1]Titres!$A$19&amp;" / "&amp;[1]Titres!B9&amp;" "&amp;[1]Titres!$A$19-1</f>
        <v>Taux de croissance  mai 2026 / mai 2025</v>
      </c>
      <c r="F5" s="35"/>
      <c r="G5" s="36" t="str">
        <f>"Taux de croissance  "&amp;[1]Titres!B9&amp;" "&amp;[1]Titres!A19&amp;" / "&amp;[1]Titres!B8&amp;" "&amp;[1]Titres!A23</f>
        <v>Taux de croissance  mai 2026 / avril 2026</v>
      </c>
      <c r="H5" s="37" t="str">
        <f>"Rappel :
Taux ACM CVS-CJO à fin "&amp;[1]Titres!A9&amp;" "&amp;[1]Titres!$A$19-1</f>
        <v>Rappel :
Taux ACM CVS-CJO à fin mai 2025</v>
      </c>
      <c r="I5" s="38" t="str">
        <f>"Données brutes "&amp;[1]Titres!B10&amp; " "&amp;[1]Titres!A21&amp;" - "&amp;[1]Titres!B9&amp;" "&amp;[1]Titres!$A$19</f>
        <v>Données brutes juin 2025 - mai 2026</v>
      </c>
      <c r="J5" s="34" t="str">
        <f>"Taux ACM ("&amp;[1]Titres!B10&amp; " "&amp;[1]Titres!A21&amp;" - "&amp;[1]Titres!B9&amp;" "&amp;[1]Titres!$A$19&amp;" / "&amp;[1]Titres!B10&amp; " "&amp;[1]Titres!A21-1&amp;" - "&amp;[1]Titres!B9&amp; " "&amp;[1]Titres!$A$19-1&amp;")"</f>
        <v>Taux ACM (juin 2025 - mai 2026 / juin 2024 - mai 2025)</v>
      </c>
      <c r="K5" s="39"/>
      <c r="L5" s="34" t="str">
        <f>"(janv à "&amp;[1]Titres!B9&amp;" "&amp;[1]Titres!$A$19&amp;" ) /
(janv à "&amp;[1]Titres!B9&amp;" "&amp;[1]Titres!$A$19-1&amp;" )"</f>
        <v>(janv à mai 2026 ) /
(janv à mai 2025 )</v>
      </c>
      <c r="M5" s="40"/>
    </row>
    <row r="6" spans="1:13" s="25" customFormat="1" ht="36" customHeight="1" x14ac:dyDescent="0.2">
      <c r="A6" s="23"/>
      <c r="C6" s="41"/>
      <c r="D6" s="42"/>
      <c r="E6" s="36" t="s">
        <v>16</v>
      </c>
      <c r="F6" s="43" t="s">
        <v>17</v>
      </c>
      <c r="G6" s="36" t="s">
        <v>17</v>
      </c>
      <c r="H6" s="44"/>
      <c r="I6" s="45"/>
      <c r="J6" s="36" t="s">
        <v>16</v>
      </c>
      <c r="K6" s="36" t="s">
        <v>17</v>
      </c>
      <c r="L6" s="36" t="s">
        <v>16</v>
      </c>
      <c r="M6" s="36" t="s">
        <v>17</v>
      </c>
    </row>
    <row r="7" spans="1:13" s="25" customFormat="1" ht="13.8" x14ac:dyDescent="0.2">
      <c r="A7" s="23"/>
      <c r="C7" s="46" t="s">
        <v>18</v>
      </c>
      <c r="D7" s="47">
        <f>[3]RA_DTR!$FS5</f>
        <v>400.09506816999999</v>
      </c>
      <c r="E7" s="48">
        <f>[3]RA_DTR!$FS55</f>
        <v>-0.11656712135263159</v>
      </c>
      <c r="F7" s="49">
        <f>[3]RA_DTR!$FS80</f>
        <v>-7.9240725594921568E-2</v>
      </c>
      <c r="G7" s="50">
        <f>[3]RA_DTR!$FS305</f>
        <v>-4.0122541750920115E-2</v>
      </c>
      <c r="H7" s="51">
        <f>[3]RA_DTR!$FS255</f>
        <v>2.0308003084393178E-2</v>
      </c>
      <c r="I7" s="52">
        <f>[3]RA_DTR!$FS130</f>
        <v>5344.4860820500007</v>
      </c>
      <c r="J7" s="48">
        <f>[3]RA_DTR!$FS155</f>
        <v>2.0596762294609272E-2</v>
      </c>
      <c r="K7" s="50">
        <f>[3]RA_DTR!$FS180</f>
        <v>2.385851029956032E-2</v>
      </c>
      <c r="L7" s="48">
        <f>[3]RA_DTR!$FS205</f>
        <v>-4.2139092301486381E-3</v>
      </c>
      <c r="M7" s="48">
        <f>[3]RA_DTR!$FS230</f>
        <v>5.602068013664141E-3</v>
      </c>
    </row>
    <row r="8" spans="1:13" s="25" customFormat="1" x14ac:dyDescent="0.2">
      <c r="A8" s="23"/>
      <c r="C8" s="53" t="s">
        <v>19</v>
      </c>
      <c r="D8" s="54">
        <f>[3]RA_DTR!$FS6</f>
        <v>241.07664330999995</v>
      </c>
      <c r="E8" s="55">
        <f>[3]RA_DTR!$FS56</f>
        <v>-0.15580699136888265</v>
      </c>
      <c r="F8" s="56">
        <f>[3]RA_DTR!$FS81</f>
        <v>-0.1146244644433001</v>
      </c>
      <c r="G8" s="57">
        <f>[3]RA_DTR!$FS306</f>
        <v>-5.5700718703675767E-2</v>
      </c>
      <c r="H8" s="58">
        <f>[3]RA_DTR!$FS256</f>
        <v>1.5298916363262638E-2</v>
      </c>
      <c r="I8" s="59">
        <f>[3]RA_DTR!$FS131</f>
        <v>3261.9303540599994</v>
      </c>
      <c r="J8" s="57">
        <f>[3]RA_DTR!$FS156</f>
        <v>2.0526456632010692E-3</v>
      </c>
      <c r="K8" s="56">
        <f>[3]RA_DTR!$FS181</f>
        <v>5.9797386750211068E-3</v>
      </c>
      <c r="L8" s="57">
        <f>[3]RA_DTR!$FS206</f>
        <v>-2.1690958222286838E-2</v>
      </c>
      <c r="M8" s="57">
        <f>[3]RA_DTR!$FS231</f>
        <v>-1.1040446544231086E-2</v>
      </c>
    </row>
    <row r="9" spans="1:13" s="25" customFormat="1" x14ac:dyDescent="0.2">
      <c r="A9" s="23"/>
      <c r="C9" s="60" t="s">
        <v>20</v>
      </c>
      <c r="D9" s="61">
        <f>[3]RA_DTR!$FS7</f>
        <v>78.462598659999983</v>
      </c>
      <c r="E9" s="62">
        <f>[3]RA_DTR!$FS58</f>
        <v>-0.12398846381800721</v>
      </c>
      <c r="F9" s="63">
        <f>[3]RA_DTR!$FS82</f>
        <v>-0.21608849200197089</v>
      </c>
      <c r="G9" s="64">
        <f>[3]RA_DTR!$FS307</f>
        <v>-0.11269927503037958</v>
      </c>
      <c r="H9" s="65">
        <f>[3]RA_DTR!$FS257</f>
        <v>3.0333234624460692E-2</v>
      </c>
      <c r="I9" s="66">
        <f>[3]RA_DTR!$FS132</f>
        <v>1070.1992147400001</v>
      </c>
      <c r="J9" s="64">
        <f>[3]RA_DTR!$FS157</f>
        <v>2.3320889998345473E-2</v>
      </c>
      <c r="K9" s="63">
        <f>[3]RA_DTR!$FS182</f>
        <v>3.0412463654973632E-2</v>
      </c>
      <c r="L9" s="64">
        <f>[3]RA_DTR!$FS207</f>
        <v>-8.7036925709355062E-3</v>
      </c>
      <c r="M9" s="64">
        <f>[3]RA_DTR!$FS232</f>
        <v>8.1318940557393304E-3</v>
      </c>
    </row>
    <row r="10" spans="1:13" s="25" customFormat="1" x14ac:dyDescent="0.2">
      <c r="A10" s="23"/>
      <c r="C10" s="67" t="s">
        <v>21</v>
      </c>
      <c r="D10" s="61">
        <f>[3]RA_DTR!$FS8</f>
        <v>19.725940739999999</v>
      </c>
      <c r="E10" s="62">
        <f>[3]RA_DTR!$FS58</f>
        <v>-0.12398846381800721</v>
      </c>
      <c r="F10" s="63">
        <f>[3]RA_DTR!$FS83</f>
        <v>-7.3854106358102856E-2</v>
      </c>
      <c r="G10" s="64">
        <f>[3]RA_DTR!$FS308</f>
        <v>-5.8105759740597618E-3</v>
      </c>
      <c r="H10" s="65">
        <f>[3]RA_DTR!$FS258</f>
        <v>-8.0031580662858204E-3</v>
      </c>
      <c r="I10" s="66">
        <f>[3]RA_DTR!$FS133</f>
        <v>272.29859597000001</v>
      </c>
      <c r="J10" s="64">
        <f>[3]RA_DTR!$FS158</f>
        <v>3.2625370248582364E-3</v>
      </c>
      <c r="K10" s="63">
        <f>[3]RA_DTR!$FS183</f>
        <v>7.3523080970290255E-3</v>
      </c>
      <c r="L10" s="64">
        <f>[3]RA_DTR!$FS208</f>
        <v>-5.9014337969158337E-2</v>
      </c>
      <c r="M10" s="64">
        <f>[3]RA_DTR!$FS233</f>
        <v>-4.9639456586733743E-2</v>
      </c>
    </row>
    <row r="11" spans="1:13" s="25" customFormat="1" x14ac:dyDescent="0.2">
      <c r="A11" s="23"/>
      <c r="C11" s="68" t="s">
        <v>22</v>
      </c>
      <c r="D11" s="61">
        <f>[3]RA_DTR!$FS9</f>
        <v>45.560480699999992</v>
      </c>
      <c r="E11" s="62">
        <f>[3]RA_DTR!$FS59</f>
        <v>-0.33786507886093564</v>
      </c>
      <c r="F11" s="63">
        <f>[3]RA_DTR!$FS84</f>
        <v>-0.30499563213932834</v>
      </c>
      <c r="G11" s="64">
        <f>[3]RA_DTR!$FS309</f>
        <v>-0.1777911683473764</v>
      </c>
      <c r="H11" s="65">
        <f>[3]RA_DTR!$FS259</f>
        <v>5.8614558256995908E-2</v>
      </c>
      <c r="I11" s="66">
        <f>[3]RA_DTR!$FS134</f>
        <v>624.58613016999993</v>
      </c>
      <c r="J11" s="64">
        <f>[3]RA_DTR!$FS159</f>
        <v>2.8248245101648584E-2</v>
      </c>
      <c r="K11" s="63">
        <f>[3]RA_DTR!$FS184</f>
        <v>3.7121106645068291E-2</v>
      </c>
      <c r="L11" s="64">
        <f>[3]RA_DTR!$FS209</f>
        <v>1.1773424534891497E-2</v>
      </c>
      <c r="M11" s="64">
        <f>[3]RA_DTR!$FS234</f>
        <v>3.2794986067056664E-2</v>
      </c>
    </row>
    <row r="12" spans="1:13" s="25" customFormat="1" x14ac:dyDescent="0.2">
      <c r="C12" s="67" t="s">
        <v>23</v>
      </c>
      <c r="D12" s="61">
        <f>[3]RA_DTR!$FS10</f>
        <v>12.050446560000001</v>
      </c>
      <c r="E12" s="62">
        <f>[3]RA_DTR!$FS60</f>
        <v>-8.4718277007316045E-2</v>
      </c>
      <c r="F12" s="63">
        <f>[3]RA_DTR!$FS85</f>
        <v>-8.4722068061388045E-3</v>
      </c>
      <c r="G12" s="64">
        <f>[3]RA_DTR!$FS310</f>
        <v>-2.6505911414382854E-3</v>
      </c>
      <c r="H12" s="65">
        <f>[3]RA_DTR!$FS260</f>
        <v>-1.476224655793823E-2</v>
      </c>
      <c r="I12" s="66">
        <f>[3]RA_DTR!$FS135</f>
        <v>158.95433626000002</v>
      </c>
      <c r="J12" s="64">
        <f>[3]RA_DTR!$FS160</f>
        <v>3.7754044980277124E-2</v>
      </c>
      <c r="K12" s="63">
        <f>[3]RA_DTR!$FS185</f>
        <v>4.317837794224566E-2</v>
      </c>
      <c r="L12" s="64">
        <f>[3]RA_DTR!$FS210</f>
        <v>-1.0521450095689611E-3</v>
      </c>
      <c r="M12" s="64">
        <f>[3]RA_DTR!$FS235</f>
        <v>1.1560481311417625E-2</v>
      </c>
    </row>
    <row r="13" spans="1:13" s="25" customFormat="1" ht="13.2" x14ac:dyDescent="0.25">
      <c r="A13" s="69"/>
      <c r="C13" s="70" t="s">
        <v>24</v>
      </c>
      <c r="D13" s="61">
        <f>[3]RA_DTR!$FS12</f>
        <v>72.330393190000009</v>
      </c>
      <c r="E13" s="62">
        <f>[3]RA_DTR!$FS62</f>
        <v>-5.8527711753399103E-2</v>
      </c>
      <c r="F13" s="63">
        <f>[3]RA_DTR!$FS87</f>
        <v>-4.5518324293436274E-2</v>
      </c>
      <c r="G13" s="64">
        <f>[3]RA_DTR!$FS312</f>
        <v>-4.2920952197283757E-2</v>
      </c>
      <c r="H13" s="65">
        <f>[3]RA_DTR!$FS262</f>
        <v>1.1668123075043724E-3</v>
      </c>
      <c r="I13" s="66">
        <f>[3]RA_DTR!$FS137</f>
        <v>954.15768241000001</v>
      </c>
      <c r="J13" s="64">
        <f>[3]RA_DTR!$FS162</f>
        <v>3.138393266356454E-3</v>
      </c>
      <c r="K13" s="63">
        <f>[3]RA_DTR!$FS187</f>
        <v>3.5488387826039247E-3</v>
      </c>
      <c r="L13" s="64">
        <f>[3]RA_DTR!$FS212</f>
        <v>-1.3190109342205769E-2</v>
      </c>
      <c r="M13" s="64">
        <f>[3]RA_DTR!$FS237</f>
        <v>-1.002076226790316E-2</v>
      </c>
    </row>
    <row r="14" spans="1:13" s="25" customFormat="1" x14ac:dyDescent="0.2">
      <c r="C14" s="71" t="s">
        <v>25</v>
      </c>
      <c r="D14" s="61">
        <f>[3]RA_DTR!$FS13</f>
        <v>17.36993476</v>
      </c>
      <c r="E14" s="62">
        <f>[3]RA_DTR!$FS63</f>
        <v>-9.3402558012756876E-2</v>
      </c>
      <c r="F14" s="63">
        <f>[3]RA_DTR!$FS88</f>
        <v>-2.8542223509807507E-2</v>
      </c>
      <c r="G14" s="64">
        <f>[3]RA_DTR!$FS313</f>
        <v>-3.5300406434306542E-2</v>
      </c>
      <c r="H14" s="65">
        <f>[3]RA_DTR!$FS263</f>
        <v>2.2187197800492608E-2</v>
      </c>
      <c r="I14" s="66">
        <f>[3]RA_DTR!$FS138</f>
        <v>235.70949157000001</v>
      </c>
      <c r="J14" s="64">
        <f>[3]RA_DTR!$FS163</f>
        <v>1.5230360301626167E-2</v>
      </c>
      <c r="K14" s="63">
        <f>[3]RA_DTR!$FS188</f>
        <v>1.900372481088608E-2</v>
      </c>
      <c r="L14" s="64">
        <f>[3]RA_DTR!$FS213</f>
        <v>4.9559891880293083E-3</v>
      </c>
      <c r="M14" s="64">
        <f>[3]RA_DTR!$FS238</f>
        <v>1.8430428542961508E-2</v>
      </c>
    </row>
    <row r="15" spans="1:13" s="25" customFormat="1" x14ac:dyDescent="0.2">
      <c r="C15" s="71" t="s">
        <v>26</v>
      </c>
      <c r="D15" s="61">
        <f>[3]RA_DTR!$FS14</f>
        <v>51.145485360000002</v>
      </c>
      <c r="E15" s="62">
        <f>[3]RA_DTR!$FS64</f>
        <v>-4.7427805110423882E-2</v>
      </c>
      <c r="F15" s="63">
        <f>[3]RA_DTR!$FS89</f>
        <v>-5.6543412449903907E-2</v>
      </c>
      <c r="G15" s="64">
        <f>[3]RA_DTR!$FS314</f>
        <v>-5.0026884109632741E-2</v>
      </c>
      <c r="H15" s="65">
        <f>[3]RA_DTR!$FS264</f>
        <v>-1.3532259100328292E-2</v>
      </c>
      <c r="I15" s="66">
        <f>[3]RA_DTR!$FS139</f>
        <v>670.36901839999996</v>
      </c>
      <c r="J15" s="64">
        <f>[3]RA_DTR!$FS164</f>
        <v>-5.6584531579737529E-3</v>
      </c>
      <c r="K15" s="63">
        <f>[3]RA_DTR!$FS189</f>
        <v>-6.8356899821958583E-3</v>
      </c>
      <c r="L15" s="64">
        <f>[3]RA_DTR!$FS214</f>
        <v>-2.3642245238767678E-2</v>
      </c>
      <c r="M15" s="64">
        <f>[3]RA_DTR!$FS239</f>
        <v>-2.4819473724939867E-2</v>
      </c>
    </row>
    <row r="16" spans="1:13" s="25" customFormat="1" x14ac:dyDescent="0.2">
      <c r="C16" s="72" t="s">
        <v>27</v>
      </c>
      <c r="D16" s="61">
        <f>[3]RA_DTR!$FS16</f>
        <v>9.763515159999999</v>
      </c>
      <c r="E16" s="62">
        <f>[3]RA_DTR!$FS66</f>
        <v>-0.16502521691766248</v>
      </c>
      <c r="F16" s="63">
        <f>[3]RA_DTR!$FS91</f>
        <v>-9.9569730943747103E-2</v>
      </c>
      <c r="G16" s="64">
        <f>[3]RA_DTR!$FS316</f>
        <v>4.3188093855195397E-3</v>
      </c>
      <c r="H16" s="65">
        <f>[3]RA_DTR!$FS266</f>
        <v>-0.12241877650808208</v>
      </c>
      <c r="I16" s="66">
        <f>[3]RA_DTR!$FS141</f>
        <v>135.24202089000002</v>
      </c>
      <c r="J16" s="64">
        <f>[3]RA_DTR!$FS166</f>
        <v>-1.4654343414761684E-3</v>
      </c>
      <c r="K16" s="63">
        <f>[3]RA_DTR!$FS191</f>
        <v>4.6565286404831596E-4</v>
      </c>
      <c r="L16" s="64">
        <f>[3]RA_DTR!$FS216</f>
        <v>-4.9916428452242423E-3</v>
      </c>
      <c r="M16" s="64">
        <f>[3]RA_DTR!$FS241</f>
        <v>5.432148266600656E-3</v>
      </c>
    </row>
    <row r="17" spans="1:14" s="25" customFormat="1" x14ac:dyDescent="0.2">
      <c r="C17" s="60" t="s">
        <v>28</v>
      </c>
      <c r="D17" s="61">
        <f>[3]RA_DTR!$FS17</f>
        <v>22.820496619999997</v>
      </c>
      <c r="E17" s="62">
        <f>[3]RA_DTR!$FS67</f>
        <v>-0.12733969271470247</v>
      </c>
      <c r="F17" s="63">
        <f>[3]RA_DTR!$FS92</f>
        <v>-7.9362574630330363E-2</v>
      </c>
      <c r="G17" s="64">
        <f>[3]RA_DTR!$FS317</f>
        <v>-1.6573747950865858E-2</v>
      </c>
      <c r="H17" s="73">
        <f>[3]RA_DTR!$FS267</f>
        <v>3.3843015186000969E-2</v>
      </c>
      <c r="I17" s="66">
        <f>[3]RA_DTR!$FS142</f>
        <v>315.92091671999998</v>
      </c>
      <c r="J17" s="74">
        <f>[3]RA_DTR!$FS167</f>
        <v>-3.4616407954258244E-2</v>
      </c>
      <c r="K17" s="63">
        <f>[3]RA_DTR!$FS192</f>
        <v>-3.1869660368160968E-2</v>
      </c>
      <c r="L17" s="64">
        <f>[3]RA_DTR!$FS217</f>
        <v>-6.3349849269144443E-2</v>
      </c>
      <c r="M17" s="64">
        <f>[3]RA_DTR!$FS242</f>
        <v>-5.473729158734908E-2</v>
      </c>
    </row>
    <row r="18" spans="1:14" s="25" customFormat="1" x14ac:dyDescent="0.2">
      <c r="C18" s="60" t="s">
        <v>29</v>
      </c>
      <c r="D18" s="61">
        <f>[3]RA_DTR!$FS18</f>
        <v>52.801170689999999</v>
      </c>
      <c r="E18" s="62">
        <f>[3]RA_DTR!$FS68</f>
        <v>-0.10978452529444138</v>
      </c>
      <c r="F18" s="63">
        <f>[3]RA_DTR!$FS93</f>
        <v>-3.4478420026260781E-2</v>
      </c>
      <c r="G18" s="64">
        <f>[3]RA_DTR!$FS318</f>
        <v>-9.4127161160701966E-3</v>
      </c>
      <c r="H18" s="65">
        <f>[3]RA_DTR!$FS268</f>
        <v>3.0852001628603798E-2</v>
      </c>
      <c r="I18" s="66">
        <f>[3]RA_DTR!$FS143</f>
        <v>720.32232285999987</v>
      </c>
      <c r="J18" s="64">
        <f>[3]RA_DTR!$FS168</f>
        <v>-1.6562342938542307E-2</v>
      </c>
      <c r="K18" s="63">
        <f>[3]RA_DTR!$FS193</f>
        <v>-1.1524445918959736E-2</v>
      </c>
      <c r="L18" s="64">
        <f>[3]RA_DTR!$FS218</f>
        <v>-3.9703553036960271E-2</v>
      </c>
      <c r="M18" s="64">
        <f>[3]RA_DTR!$FS243</f>
        <v>-2.6921014047340264E-2</v>
      </c>
    </row>
    <row r="19" spans="1:14" s="25" customFormat="1" x14ac:dyDescent="0.2">
      <c r="A19" s="1"/>
      <c r="C19" s="67" t="s">
        <v>30</v>
      </c>
      <c r="D19" s="61">
        <f>[3]RA_DTR!$FS19</f>
        <v>34.799938170000004</v>
      </c>
      <c r="E19" s="62">
        <f>[3]RA_DTR!$FS69</f>
        <v>-9.6211303573480955E-2</v>
      </c>
      <c r="F19" s="63">
        <f>[3]RA_DTR!$FS94</f>
        <v>-1.5182480473405757E-2</v>
      </c>
      <c r="G19" s="64">
        <f>[3]RA_DTR!$FS319</f>
        <v>-1.133198365340804E-2</v>
      </c>
      <c r="H19" s="65">
        <f>[3]RA_DTR!$FS269</f>
        <v>4.0559351500684793E-2</v>
      </c>
      <c r="I19" s="66">
        <f>[3]RA_DTR!$FS144</f>
        <v>463.51014142999998</v>
      </c>
      <c r="J19" s="64">
        <f>[3]RA_DTR!$FS169</f>
        <v>-1.4502130707497729E-2</v>
      </c>
      <c r="K19" s="63">
        <f>[3]RA_DTR!$FS194</f>
        <v>-9.6625328407006217E-3</v>
      </c>
      <c r="L19" s="64">
        <f>[3]RA_DTR!$FS219</f>
        <v>-3.4895997167826875E-2</v>
      </c>
      <c r="M19" s="64">
        <f>[3]RA_DTR!$FS244</f>
        <v>-2.190066846849914E-2</v>
      </c>
    </row>
    <row r="20" spans="1:14" s="25" customFormat="1" x14ac:dyDescent="0.2">
      <c r="A20" s="1"/>
      <c r="C20" s="67" t="s">
        <v>31</v>
      </c>
      <c r="D20" s="61">
        <f>[3]RA_DTR!$FS20</f>
        <v>18.001232519999999</v>
      </c>
      <c r="E20" s="62">
        <f>[3]RA_DTR!$FS70</f>
        <v>-0.13490096605525725</v>
      </c>
      <c r="F20" s="63">
        <f>[3]RA_DTR!$FS95</f>
        <v>-6.8539183986142782E-2</v>
      </c>
      <c r="G20" s="64">
        <f>[3]RA_DTR!$FS320</f>
        <v>-5.8107990845875923E-3</v>
      </c>
      <c r="H20" s="65">
        <f>[3]RA_DTR!$FS270</f>
        <v>1.3880974021184489E-2</v>
      </c>
      <c r="I20" s="66">
        <f>[3]RA_DTR!$FS145</f>
        <v>256.81218143000001</v>
      </c>
      <c r="J20" s="64">
        <f>[3]RA_DTR!$FS170</f>
        <v>-2.0259017062724927E-2</v>
      </c>
      <c r="K20" s="63">
        <f>[3]RA_DTR!$FS195</f>
        <v>-1.4865217194492963E-2</v>
      </c>
      <c r="L20" s="64">
        <f>[3]RA_DTR!$FS220</f>
        <v>-4.8480272779962807E-2</v>
      </c>
      <c r="M20" s="64">
        <f>[3]RA_DTR!$FS245</f>
        <v>-3.5918995784733454E-2</v>
      </c>
    </row>
    <row r="21" spans="1:14" s="25" customFormat="1" x14ac:dyDescent="0.2">
      <c r="C21" s="75" t="s">
        <v>32</v>
      </c>
      <c r="D21" s="54">
        <f>[3]RA_DTR!$FS22</f>
        <v>159.01842486000004</v>
      </c>
      <c r="E21" s="55">
        <f>[3]RA_DTR!$FS72</f>
        <v>-4.9593647168844068E-2</v>
      </c>
      <c r="F21" s="56">
        <f>[3]RA_DTR!$FS97</f>
        <v>-1.9676728094675355E-2</v>
      </c>
      <c r="G21" s="57">
        <f>[3]RA_DTR!$FS322</f>
        <v>-1.542847804458003E-2</v>
      </c>
      <c r="H21" s="76">
        <f>[3]RA_DTR!$FS272</f>
        <v>2.8650204116914768E-2</v>
      </c>
      <c r="I21" s="59">
        <f>[3]RA_DTR!$FS147</f>
        <v>2082.5557279899999</v>
      </c>
      <c r="J21" s="57">
        <f>[3]RA_DTR!$FS172</f>
        <v>5.1063259026582264E-2</v>
      </c>
      <c r="K21" s="56">
        <f>[3]RA_DTR!$FS197</f>
        <v>5.3247589805943907E-2</v>
      </c>
      <c r="L21" s="57">
        <f>[3]RA_DTR!$FS222</f>
        <v>2.4947834603251673E-2</v>
      </c>
      <c r="M21" s="57">
        <f>[3]RA_DTR!$FS247</f>
        <v>3.2817209283743987E-2</v>
      </c>
    </row>
    <row r="22" spans="1:14" s="25" customFormat="1" ht="12.75" customHeight="1" x14ac:dyDescent="0.2">
      <c r="C22" s="77" t="s">
        <v>33</v>
      </c>
      <c r="D22" s="61">
        <f>[3]RA_DTR!$FS23</f>
        <v>121.95520472999999</v>
      </c>
      <c r="E22" s="62">
        <f>[3]RA_DTR!$FS73</f>
        <v>-5.8141710257485268E-2</v>
      </c>
      <c r="F22" s="63">
        <f>[3]RA_DTR!$FS98</f>
        <v>-2.7908036244859158E-2</v>
      </c>
      <c r="G22" s="64">
        <f>[3]RA_DTR!$FS323</f>
        <v>-1.745133243335073E-2</v>
      </c>
      <c r="H22" s="65">
        <f>[3]RA_DTR!$FS273</f>
        <v>2.9085035177299989E-2</v>
      </c>
      <c r="I22" s="66">
        <f>[3]RA_DTR!$FS148</f>
        <v>1598.1667634999999</v>
      </c>
      <c r="J22" s="64">
        <f>[3]RA_DTR!$FS173</f>
        <v>5.7309954713453237E-2</v>
      </c>
      <c r="K22" s="63">
        <f>[3]RA_DTR!$FS198</f>
        <v>5.9370297575843889E-2</v>
      </c>
      <c r="L22" s="64">
        <f>[3]RA_DTR!$FS223</f>
        <v>2.9842143994985415E-2</v>
      </c>
      <c r="M22" s="64">
        <f>[3]RA_DTR!$FS248</f>
        <v>3.7686972504319183E-2</v>
      </c>
    </row>
    <row r="23" spans="1:14" s="25" customFormat="1" ht="12.75" customHeight="1" x14ac:dyDescent="0.2">
      <c r="C23" s="78" t="s">
        <v>34</v>
      </c>
      <c r="D23" s="61">
        <f>[3]RA_DTR!$FS24</f>
        <v>115.40481132000001</v>
      </c>
      <c r="E23" s="62">
        <f>[3]RA_DTR!$FS74</f>
        <v>-2.4722831146010482E-2</v>
      </c>
      <c r="F23" s="63">
        <f>[3]RA_DTR!$FS99</f>
        <v>6.8665919500725536E-3</v>
      </c>
      <c r="G23" s="64">
        <f>[3]RA_DTR!$FS324</f>
        <v>-8.202861554762686E-3</v>
      </c>
      <c r="H23" s="65">
        <f>[3]RA_DTR!$FS274</f>
        <v>3.3480245471345205E-2</v>
      </c>
      <c r="I23" s="66">
        <f>[3]RA_DTR!$FS149</f>
        <v>1509.0975357699999</v>
      </c>
      <c r="J23" s="64">
        <f>[3]RA_DTR!$FS174</f>
        <v>5.8596719677631359E-2</v>
      </c>
      <c r="K23" s="63">
        <f>[3]RA_DTR!$FS199</f>
        <v>6.0534007580203442E-2</v>
      </c>
      <c r="L23" s="64">
        <f>[3]RA_DTR!$FS224</f>
        <v>2.997780487830104E-2</v>
      </c>
      <c r="M23" s="64">
        <f>[3]RA_DTR!$FS249</f>
        <v>3.7694229170817772E-2</v>
      </c>
    </row>
    <row r="24" spans="1:14" s="25" customFormat="1" ht="12.75" customHeight="1" x14ac:dyDescent="0.2">
      <c r="A24" s="1"/>
      <c r="C24" s="71" t="s">
        <v>35</v>
      </c>
      <c r="D24" s="79">
        <f>[3]RA_DTR!$FS25</f>
        <v>6.5503934100000007</v>
      </c>
      <c r="E24" s="62">
        <f>[3]RA_DTR!$FS75</f>
        <v>-0.41269628888298604</v>
      </c>
      <c r="F24" s="63">
        <f>[3]RA_DTR!$FS100</f>
        <v>-0.38362186972706147</v>
      </c>
      <c r="G24" s="64">
        <f>[3]RA_DTR!$FS325</f>
        <v>-0.14990856911407247</v>
      </c>
      <c r="H24" s="65">
        <f>[3]RA_DTR!$FS275</f>
        <v>-3.8579099431572117E-2</v>
      </c>
      <c r="I24" s="66">
        <f>[3]RA_DTR!$FS150</f>
        <v>89.069227729999994</v>
      </c>
      <c r="J24" s="64">
        <f>[3]RA_DTR!$FS175</f>
        <v>3.5974236740817123E-2</v>
      </c>
      <c r="K24" s="63">
        <f>[3]RA_DTR!$FS200</f>
        <v>4.0112249744161055E-2</v>
      </c>
      <c r="L24" s="64">
        <f>[3]RA_DTR!$FS225</f>
        <v>2.7569606634441746E-2</v>
      </c>
      <c r="M24" s="64">
        <f>[3]RA_DTR!$FS250</f>
        <v>3.7568290044945218E-2</v>
      </c>
    </row>
    <row r="25" spans="1:14" s="25" customFormat="1" ht="12.75" customHeight="1" x14ac:dyDescent="0.2">
      <c r="C25" s="77" t="s">
        <v>36</v>
      </c>
      <c r="D25" s="61">
        <f>[3]RA_DTR!$FS26</f>
        <v>37.063220130000005</v>
      </c>
      <c r="E25" s="62">
        <f>[3]RA_DTR!$FS76</f>
        <v>-2.0337590475371758E-2</v>
      </c>
      <c r="F25" s="63">
        <f>[3]RA_DTR!$FS101</f>
        <v>8.4572876927462293E-3</v>
      </c>
      <c r="G25" s="64">
        <f>[3]RA_DTR!$FS326</f>
        <v>-8.7044982928214942E-3</v>
      </c>
      <c r="H25" s="65">
        <f>[3]RA_DTR!$FS276</f>
        <v>2.7254213530063298E-2</v>
      </c>
      <c r="I25" s="66">
        <f>[3]RA_DTR!$FS151</f>
        <v>484.38896449000003</v>
      </c>
      <c r="J25" s="64">
        <f>[3]RA_DTR!$FS176</f>
        <v>3.096675367873214E-2</v>
      </c>
      <c r="K25" s="63">
        <f>[3]RA_DTR!$FS201</f>
        <v>3.3556090054429832E-2</v>
      </c>
      <c r="L25" s="64">
        <f>[3]RA_DTR!$FS226</f>
        <v>9.3987472373759928E-3</v>
      </c>
      <c r="M25" s="64">
        <f>[3]RA_DTR!$FS251</f>
        <v>1.700358588345785E-2</v>
      </c>
    </row>
    <row r="26" spans="1:14" s="25" customFormat="1" ht="12.75" customHeight="1" x14ac:dyDescent="0.2">
      <c r="C26" s="80" t="s">
        <v>37</v>
      </c>
      <c r="D26" s="81">
        <f>[3]RA_DTR!$FS27</f>
        <v>347.29389748</v>
      </c>
      <c r="E26" s="82">
        <f>[3]RA_DTR!$FS77</f>
        <v>-0.11758927925180729</v>
      </c>
      <c r="F26" s="83">
        <f>[3]RA_DTR!$FS102</f>
        <v>-8.5774253806106926E-2</v>
      </c>
      <c r="G26" s="84">
        <f>[3]RA_DTR!$FS327</f>
        <v>-4.468788826263137E-2</v>
      </c>
      <c r="H26" s="85">
        <f>[3]RA_DTR!$FS277</f>
        <v>1.8615037764448505E-2</v>
      </c>
      <c r="I26" s="86">
        <f>[3]RA_DTR!$FS152</f>
        <v>4624.1637591899998</v>
      </c>
      <c r="J26" s="84">
        <f>[3]RA_DTR!$FS177</f>
        <v>2.6639448331629234E-2</v>
      </c>
      <c r="K26" s="83">
        <f>[3]RA_DTR!$FS202</f>
        <v>2.9607917581789822E-2</v>
      </c>
      <c r="L26" s="84">
        <f>[3]RA_DTR!$FS227</f>
        <v>1.6340638299754406E-3</v>
      </c>
      <c r="M26" s="84">
        <f>[3]RA_DTR!$FS252</f>
        <v>1.0834916863768029E-2</v>
      </c>
    </row>
    <row r="27" spans="1:14" s="25" customFormat="1" ht="12.75" hidden="1" customHeight="1" x14ac:dyDescent="0.2">
      <c r="C27" s="60"/>
      <c r="D27" s="61"/>
      <c r="E27" s="62"/>
      <c r="F27" s="63"/>
      <c r="G27" s="64"/>
      <c r="H27" s="87"/>
      <c r="I27" s="88"/>
      <c r="J27" s="89"/>
      <c r="K27" s="90"/>
      <c r="L27" s="89"/>
      <c r="M27" s="89"/>
    </row>
    <row r="28" spans="1:14" s="25" customFormat="1" ht="12.75" hidden="1" customHeight="1" x14ac:dyDescent="0.2">
      <c r="C28" s="60"/>
      <c r="D28" s="61"/>
      <c r="E28" s="62"/>
      <c r="F28" s="63"/>
      <c r="G28" s="64"/>
      <c r="H28" s="87"/>
      <c r="I28" s="88"/>
      <c r="J28" s="89"/>
      <c r="K28" s="90"/>
      <c r="L28" s="89"/>
      <c r="M28" s="89"/>
    </row>
    <row r="29" spans="1:14" s="25" customFormat="1" ht="12.75" hidden="1" customHeight="1" x14ac:dyDescent="0.2">
      <c r="C29" s="60"/>
      <c r="D29" s="61"/>
      <c r="E29" s="62"/>
      <c r="F29" s="63"/>
      <c r="G29" s="64"/>
      <c r="H29" s="87"/>
      <c r="I29" s="88"/>
      <c r="J29" s="89"/>
      <c r="K29" s="90"/>
      <c r="L29" s="89"/>
      <c r="M29" s="89"/>
    </row>
    <row r="30" spans="1:14" s="25" customFormat="1" ht="12.75" customHeight="1" x14ac:dyDescent="0.2">
      <c r="C30" s="91"/>
      <c r="D30" s="47"/>
      <c r="E30" s="48"/>
      <c r="F30" s="92"/>
      <c r="G30" s="48"/>
      <c r="H30" s="51"/>
      <c r="I30" s="93"/>
      <c r="J30" s="92"/>
      <c r="K30" s="48"/>
      <c r="L30" s="94"/>
      <c r="M30" s="48"/>
    </row>
    <row r="31" spans="1:14" s="25" customFormat="1" ht="12.75" customHeight="1" x14ac:dyDescent="0.2">
      <c r="C31" s="95" t="s">
        <v>38</v>
      </c>
      <c r="D31" s="96">
        <f>[4]Mois!$EH$25/1000000</f>
        <v>49.018876179999999</v>
      </c>
      <c r="E31" s="64">
        <f>IF('[4]Evo Mois'!$EH$25&gt;100%,"ns",'[4]Evo Mois'!$EH$25)</f>
        <v>-0.5582816371634729</v>
      </c>
      <c r="F31" s="97">
        <f>IF('[5]Evo Mois'!$EH$5&gt;100%,"ns",'[5]Evo Mois'!$EH$5)</f>
        <v>-0.67259570876750552</v>
      </c>
      <c r="G31" s="98">
        <f>IF('[5]Evo Mois-1'!$EH5&gt;100%," ns",'[5]Evo Mois-1'!$EH5)</f>
        <v>-0.74462881593143804</v>
      </c>
      <c r="H31" s="62">
        <f>IF('[5]Evo ACM'!$DV$5&gt;100%,"ns",'[5]Evo ACM'!$DV$5)</f>
        <v>6.4161515323877483E-2</v>
      </c>
      <c r="I31" s="99">
        <f>'[4]Cumul ACM'!$EH$25/1000000</f>
        <v>722.97021203999998</v>
      </c>
      <c r="J31" s="64">
        <f>IF('[4]Evo ACM'!$EH$25&gt;100%,"ns",'[4]Evo ACM'!$EH$25)</f>
        <v>2.3051175991652739E-2</v>
      </c>
      <c r="K31" s="64">
        <f>IF('[5]Evo ACM'!$EH$5&gt;100%,"ns",'[5]Evo ACM'!$EH$5)</f>
        <v>2.8539934165876746E-2</v>
      </c>
      <c r="L31" s="64">
        <f>IF('[4]Evo PCAP'!$EH$25&gt;100%,"ns",'[4]Evo PCAP'!$EH$25)</f>
        <v>7.2369667884643274E-2</v>
      </c>
      <c r="M31" s="64">
        <f>IF('[5]Evo PCAP'!$EH$5&gt;100%,"ns",'[5]Evo PCAP'!$EH$5)</f>
        <v>8.2709492367025739E-2</v>
      </c>
      <c r="N31" s="100"/>
    </row>
    <row r="32" spans="1:14" s="25" customFormat="1" ht="12.75" customHeight="1" x14ac:dyDescent="0.2">
      <c r="C32" s="101" t="s">
        <v>39</v>
      </c>
      <c r="D32" s="61">
        <f>[4]Mois!$EH$18/1000000</f>
        <v>39.716304569999998</v>
      </c>
      <c r="E32" s="64">
        <f>IF('[4]Evo Mois'!$EH$18&gt;100%,"ns",'[4]Evo Mois'!$EH$18)</f>
        <v>-0.5389460564894587</v>
      </c>
      <c r="F32" s="97">
        <f>IF('[5]Evo Mois'!$EH$6&gt;100%,"ns",'[5]Evo Mois'!$EH$6)</f>
        <v>-0.66917814763005101</v>
      </c>
      <c r="G32" s="64">
        <f>IF('[5]Evo Mois-1'!$EH6&gt;100%," ns",'[5]Evo Mois-1'!$EH6)</f>
        <v>-0.76832356373401023</v>
      </c>
      <c r="H32" s="62">
        <f>IF('[5]Evo ACM'!$DV$6&gt;100%,"ns",'[5]Evo ACM'!$DV$6)</f>
        <v>5.1066727148122437E-2</v>
      </c>
      <c r="I32" s="99">
        <f>'[4]Cumul ACM'!$EH$18/1000000</f>
        <v>578.38030732000004</v>
      </c>
      <c r="J32" s="64">
        <f>IF('[4]Evo ACM'!$EH$18&gt;100%,"ns",'[4]Evo ACM'!$EH$18)</f>
        <v>2.9803352451481802E-2</v>
      </c>
      <c r="K32" s="64">
        <f>IF('[5]Evo ACM'!$EH$6&gt;100%,"ns",'[5]Evo ACM'!$EH$6)</f>
        <v>3.7628294132699969E-2</v>
      </c>
      <c r="L32" s="64">
        <f>IF('[4]Evo PCAP'!$EH$18&gt;100%,"ns",'[4]Evo PCAP'!$EH$18)</f>
        <v>8.0728193609055365E-2</v>
      </c>
      <c r="M32" s="64">
        <f>IF('[5]Evo PCAP'!$EH$6&gt;100%,"ns",'[5]Evo PCAP'!$EH$6)</f>
        <v>9.4378407433002076E-2</v>
      </c>
      <c r="N32" s="100"/>
    </row>
    <row r="33" spans="2:14" s="25" customFormat="1" ht="12.75" customHeight="1" x14ac:dyDescent="0.2">
      <c r="C33" s="101" t="s">
        <v>40</v>
      </c>
      <c r="D33" s="61">
        <f>[4]Mois!$EH$19/1000000</f>
        <v>4.6796694900000002</v>
      </c>
      <c r="E33" s="64">
        <f>IF('[4]Evo Mois'!$EH$19&gt;100%,"ns",'[4]Evo Mois'!$EH$19)</f>
        <v>-0.62784784322331189</v>
      </c>
      <c r="F33" s="97">
        <f>IF('[5]Evo Mois'!$EH$7&gt;100%,"ns",'[5]Evo Mois'!$EH$7)</f>
        <v>-0.8539813302501974</v>
      </c>
      <c r="G33" s="64">
        <f>IF('[5]Evo Mois-1'!$EH7&gt;100%," ns",'[5]Evo Mois-1'!$EH7)</f>
        <v>-0.83083257752788608</v>
      </c>
      <c r="H33" s="62">
        <f>IF('[5]Evo ACM'!$DV$7&gt;100%,"ns",'[5]Evo ACM'!$DV$7)</f>
        <v>0.1180143338988251</v>
      </c>
      <c r="I33" s="99">
        <f>'[4]Cumul ACM'!$EH$19/1000000</f>
        <v>68.00304847999999</v>
      </c>
      <c r="J33" s="64">
        <f>IF('[4]Evo ACM'!$EH$19&gt;100%,"ns",'[4]Evo ACM'!$EH$19)</f>
        <v>4.20784186113623E-2</v>
      </c>
      <c r="K33" s="64">
        <f>IF('[5]Evo ACM'!$EH$7&gt;100%,"ns",'[5]Evo ACM'!$EH$7)</f>
        <v>3.5855564155827135E-2</v>
      </c>
      <c r="L33" s="64">
        <f>IF('[4]Evo PCAP'!$EH$18&gt;100%,"ns",'[4]Evo PCAP'!$EH$18)</f>
        <v>8.0728193609055365E-2</v>
      </c>
      <c r="M33" s="64">
        <f>IF('[5]Evo PCAP'!$EH$7&gt;100%,"ns",'[5]Evo PCAP'!$EH$7)</f>
        <v>5.8532322477945931E-2</v>
      </c>
      <c r="N33" s="100"/>
    </row>
    <row r="34" spans="2:14" s="25" customFormat="1" ht="12.75" customHeight="1" x14ac:dyDescent="0.2">
      <c r="C34" s="102" t="s">
        <v>41</v>
      </c>
      <c r="D34" s="103">
        <f>[4]Mois!$EH$20/1000000</f>
        <v>4.1767499700000004</v>
      </c>
      <c r="E34" s="104">
        <f>IF('[4]Evo Mois'!$EH$20&gt;100%,"ns",'[4]Evo Mois'!$EH$20)</f>
        <v>-0.62209707271889148</v>
      </c>
      <c r="F34" s="105">
        <f>IF('[5]Evo Mois'!$EH$8&gt;100%,"ns",'[5]Evo Mois'!$EH$8)</f>
        <v>-0.52522916332607283</v>
      </c>
      <c r="G34" s="104">
        <f>IF('[5]Evo Mois-1'!$EH8&gt;100%," ns",'[5]Evo Mois-1'!$EH8)</f>
        <v>-0.4534489505612832</v>
      </c>
      <c r="H34" s="104">
        <f>IF('[5]Evo ACM'!$DV$8&gt;100%,"ns",'[5]Evo ACM'!$DV$8)</f>
        <v>0.11814841026560807</v>
      </c>
      <c r="I34" s="106">
        <f>'[4]Cumul ACM'!$EH$20/1000000</f>
        <v>68.442002400000007</v>
      </c>
      <c r="J34" s="104">
        <f>IF('[4]Evo ACM'!$EH$20&gt;100%,"ns",'[4]Evo ACM'!$EH$20)</f>
        <v>-4.3408560845540789E-2</v>
      </c>
      <c r="K34" s="104">
        <f>IF('[5]Evo ACM'!$EH$8&gt;100%,"ns",'[5]Evo ACM'!$EH$8)</f>
        <v>0.39305873724789664</v>
      </c>
      <c r="L34" s="104">
        <f>IF('[4]Evo PCAP'!$EH$20&gt;100%,"ns",'[4]Evo PCAP'!$EH$20)</f>
        <v>1.5575982957859225E-2</v>
      </c>
      <c r="M34" s="104">
        <f>IF('[5]Evo PCAP'!$EH$8&gt;100%,"ns",'[5]Evo PCAP'!$EH$8)</f>
        <v>1.6096436374082312E-2</v>
      </c>
      <c r="N34" s="100"/>
    </row>
    <row r="35" spans="2:14" s="25" customFormat="1" ht="12.75" customHeight="1" x14ac:dyDescent="0.2">
      <c r="C35" s="107"/>
      <c r="D35" s="66"/>
      <c r="E35" s="90"/>
      <c r="F35" s="90"/>
      <c r="G35" s="63"/>
      <c r="H35" s="63"/>
      <c r="I35" s="66"/>
      <c r="J35" s="63"/>
      <c r="K35" s="63"/>
      <c r="L35" s="63"/>
      <c r="M35" s="63"/>
      <c r="N35" s="100"/>
    </row>
    <row r="36" spans="2:14" s="25" customFormat="1" ht="12.75" customHeight="1" x14ac:dyDescent="0.25">
      <c r="B36" s="69"/>
      <c r="C36" s="108"/>
      <c r="E36" s="109"/>
      <c r="F36" s="109"/>
      <c r="G36" s="109"/>
      <c r="H36" s="109"/>
      <c r="I36" s="110"/>
      <c r="J36" s="109"/>
      <c r="K36" s="109"/>
      <c r="L36" s="109"/>
      <c r="M36" s="109"/>
    </row>
    <row r="37" spans="2:14" s="25" customFormat="1" ht="29.25" customHeight="1" x14ac:dyDescent="0.25">
      <c r="B37" s="69"/>
      <c r="C37" s="28" t="s">
        <v>42</v>
      </c>
      <c r="D37" s="29" t="s">
        <v>7</v>
      </c>
      <c r="E37" s="30"/>
      <c r="F37" s="30"/>
      <c r="G37" s="31"/>
      <c r="H37" s="29" t="s">
        <v>14</v>
      </c>
      <c r="I37" s="30"/>
      <c r="J37" s="30"/>
      <c r="K37" s="31"/>
      <c r="L37" s="29" t="s">
        <v>15</v>
      </c>
      <c r="M37" s="31"/>
    </row>
    <row r="38" spans="2:14" s="25" customFormat="1" ht="53.25" customHeight="1" x14ac:dyDescent="0.25">
      <c r="B38" s="69"/>
      <c r="C38" s="32"/>
      <c r="D38" s="33" t="str">
        <f>D5</f>
        <v>Données brutes  mai 2026</v>
      </c>
      <c r="E38" s="111" t="str">
        <f>E5</f>
        <v>Taux de croissance  mai 2026 / mai 2025</v>
      </c>
      <c r="F38" s="112"/>
      <c r="G38" s="36" t="str">
        <f>G5</f>
        <v>Taux de croissance  mai 2026 / avril 2026</v>
      </c>
      <c r="H38" s="37" t="str">
        <f>H5</f>
        <v>Rappel :
Taux ACM CVS-CJO à fin mai 2025</v>
      </c>
      <c r="I38" s="38" t="str">
        <f>I5</f>
        <v>Données brutes juin 2025 - mai 2026</v>
      </c>
      <c r="J38" s="111" t="str">
        <f>J5</f>
        <v>Taux ACM (juin 2025 - mai 2026 / juin 2024 - mai 2025)</v>
      </c>
      <c r="K38" s="113"/>
      <c r="L38" s="34" t="str">
        <f>L5</f>
        <v>(janv à mai 2026 ) /
(janv à mai 2025 )</v>
      </c>
      <c r="M38" s="40"/>
    </row>
    <row r="39" spans="2:14" s="25" customFormat="1" ht="40.5" customHeight="1" x14ac:dyDescent="0.25">
      <c r="B39" s="69"/>
      <c r="C39" s="41"/>
      <c r="D39" s="42"/>
      <c r="E39" s="36" t="s">
        <v>16</v>
      </c>
      <c r="F39" s="43" t="s">
        <v>17</v>
      </c>
      <c r="G39" s="36" t="s">
        <v>17</v>
      </c>
      <c r="H39" s="44"/>
      <c r="I39" s="45"/>
      <c r="J39" s="36" t="s">
        <v>16</v>
      </c>
      <c r="K39" s="36" t="s">
        <v>17</v>
      </c>
      <c r="L39" s="36" t="s">
        <v>16</v>
      </c>
      <c r="M39" s="36" t="s">
        <v>17</v>
      </c>
    </row>
    <row r="40" spans="2:14" s="25" customFormat="1" ht="12.75" customHeight="1" x14ac:dyDescent="0.25">
      <c r="B40" s="69"/>
      <c r="C40" s="46" t="s">
        <v>18</v>
      </c>
      <c r="D40" s="47">
        <f>[3]NSA_DTR!$FS5</f>
        <v>176.98700382999999</v>
      </c>
      <c r="E40" s="48">
        <f>[3]NSA_DTR!$FS55</f>
        <v>-0.12857249697990503</v>
      </c>
      <c r="F40" s="49">
        <f>[3]NSA_DTR!$FS80</f>
        <v>-9.6954362667776128E-2</v>
      </c>
      <c r="G40" s="50">
        <f>[3]NSA_DTR!$FS305</f>
        <v>-2.5170665374209977E-2</v>
      </c>
      <c r="H40" s="51">
        <f>[3]NSA_DTR!$FS255</f>
        <v>-6.8016599263946986E-3</v>
      </c>
      <c r="I40" s="114">
        <f>[3]NSA_DTR!$FS130</f>
        <v>2383.5291306700001</v>
      </c>
      <c r="J40" s="48">
        <f>[3]NSA_DTR!$FS155</f>
        <v>-7.5766258453202617E-4</v>
      </c>
      <c r="K40" s="50">
        <f>[3]NSA_DTR!$FS180</f>
        <v>1.2297687607623065E-3</v>
      </c>
      <c r="L40" s="48">
        <f>[3]NSA_DTR!$FS205</f>
        <v>-2.4964432303905326E-2</v>
      </c>
      <c r="M40" s="48">
        <f>[3]NSA_DTR!$FS230</f>
        <v>-1.8135092516087803E-2</v>
      </c>
    </row>
    <row r="41" spans="2:14" s="25" customFormat="1" ht="12.75" customHeight="1" x14ac:dyDescent="0.25">
      <c r="B41" s="69"/>
      <c r="C41" s="53" t="s">
        <v>19</v>
      </c>
      <c r="D41" s="54">
        <f>[3]NSA_DTR!$FS6</f>
        <v>99.227876489999986</v>
      </c>
      <c r="E41" s="55">
        <f>[3]NSA_DTR!$FS56</f>
        <v>-0.17153709564075292</v>
      </c>
      <c r="F41" s="56">
        <f>[3]NSA_DTR!$FS81</f>
        <v>-0.13954035509041163</v>
      </c>
      <c r="G41" s="57">
        <f>[3]NSA_DTR!$FS306</f>
        <v>-3.1255029663525669E-2</v>
      </c>
      <c r="H41" s="58">
        <f>[3]NSA_DTR!$FS256</f>
        <v>-1.6500371017855175E-2</v>
      </c>
      <c r="I41" s="59">
        <f>[3]NSA_DTR!$FS131</f>
        <v>1354.7112498899999</v>
      </c>
      <c r="J41" s="57">
        <f>[3]NSA_DTR!$FS156</f>
        <v>-2.0571660202017505E-2</v>
      </c>
      <c r="K41" s="56">
        <f>[3]NSA_DTR!$FS181</f>
        <v>-1.8618824184842286E-2</v>
      </c>
      <c r="L41" s="57">
        <f>[3]NSA_DTR!$FS206</f>
        <v>-4.2146997121204621E-2</v>
      </c>
      <c r="M41" s="57">
        <f>[3]NSA_DTR!$FS231</f>
        <v>-3.6435742194380172E-2</v>
      </c>
    </row>
    <row r="42" spans="2:14" s="25" customFormat="1" ht="12.75" customHeight="1" x14ac:dyDescent="0.25">
      <c r="B42" s="69"/>
      <c r="C42" s="60" t="s">
        <v>20</v>
      </c>
      <c r="D42" s="61">
        <f>[3]NSA_DTR!$FS7</f>
        <v>31.80275718</v>
      </c>
      <c r="E42" s="62">
        <f>[3]NSA_DTR!$FS57</f>
        <v>-0.28350944320406346</v>
      </c>
      <c r="F42" s="63">
        <f>[3]NSA_DTR!$FS82</f>
        <v>-0.24130666039535753</v>
      </c>
      <c r="G42" s="64">
        <f>[3]NSA_DTR!$FS307</f>
        <v>-2.8643818229482698E-2</v>
      </c>
      <c r="H42" s="65">
        <f>[3]NSA_DTR!$FS257</f>
        <v>-3.6201336401837647E-3</v>
      </c>
      <c r="I42" s="66">
        <f>[3]NSA_DTR!$FS132</f>
        <v>441.18057769999996</v>
      </c>
      <c r="J42" s="64">
        <f>[3]NSA_DTR!$FS157</f>
        <v>-3.0431097759406889E-3</v>
      </c>
      <c r="K42" s="63">
        <f>[3]NSA_DTR!$FS182</f>
        <v>9.6844780065730163E-4</v>
      </c>
      <c r="L42" s="64">
        <f>[3]NSA_DTR!$FS207</f>
        <v>-3.1944446243044378E-2</v>
      </c>
      <c r="M42" s="64">
        <f>[3]NSA_DTR!$FS232</f>
        <v>-2.4345193322216518E-2</v>
      </c>
    </row>
    <row r="43" spans="2:14" s="25" customFormat="1" ht="12.75" customHeight="1" x14ac:dyDescent="0.25">
      <c r="B43" s="69"/>
      <c r="C43" s="67" t="s">
        <v>21</v>
      </c>
      <c r="D43" s="61">
        <f>[3]NSA_DTR!$FS8</f>
        <v>8.3478445899999993</v>
      </c>
      <c r="E43" s="62">
        <f>[3]NSA_DTR!$FS58</f>
        <v>-0.13936428699809078</v>
      </c>
      <c r="F43" s="63">
        <f>[3]NSA_DTR!$FS83</f>
        <v>-9.0865343301120949E-2</v>
      </c>
      <c r="G43" s="64">
        <f>[3]NSA_DTR!$FS308</f>
        <v>-1.0717721659037283E-2</v>
      </c>
      <c r="H43" s="65">
        <f>[3]NSA_DTR!$FS258</f>
        <v>-4.5194772569342456E-2</v>
      </c>
      <c r="I43" s="66">
        <f>[3]NSA_DTR!$FS133</f>
        <v>115.63442968</v>
      </c>
      <c r="J43" s="64">
        <f>[3]NSA_DTR!$FS158</f>
        <v>-2.6932092091465298E-2</v>
      </c>
      <c r="K43" s="63">
        <f>[3]NSA_DTR!$FS183</f>
        <v>-2.3260021491509852E-2</v>
      </c>
      <c r="L43" s="64">
        <f>[3]NSA_DTR!$FS208</f>
        <v>-8.1189080048876816E-2</v>
      </c>
      <c r="M43" s="64">
        <f>[3]NSA_DTR!$FS233</f>
        <v>-7.1417099383957017E-2</v>
      </c>
    </row>
    <row r="44" spans="2:14" s="25" customFormat="1" ht="12.75" customHeight="1" x14ac:dyDescent="0.25">
      <c r="B44" s="69"/>
      <c r="C44" s="67" t="s">
        <v>22</v>
      </c>
      <c r="D44" s="61">
        <f>[3]NSA_DTR!$FS9</f>
        <v>18.762639050000001</v>
      </c>
      <c r="E44" s="62">
        <f>[3]NSA_DTR!$FS59</f>
        <v>-0.36484753525451485</v>
      </c>
      <c r="F44" s="63">
        <f>[3]NSA_DTR!$FS84</f>
        <v>-0.3283508323256259</v>
      </c>
      <c r="G44" s="64">
        <f>[3]NSA_DTR!$FS309</f>
        <v>-4.4568699190706829E-2</v>
      </c>
      <c r="H44" s="65">
        <f>[3]NSA_DTR!$FS259</f>
        <v>2.7414308755371986E-2</v>
      </c>
      <c r="I44" s="66">
        <f>[3]NSA_DTR!$FS134</f>
        <v>263.38197856999994</v>
      </c>
      <c r="J44" s="64">
        <f>[3]NSA_DTR!$FS159</f>
        <v>5.4974331507477991E-3</v>
      </c>
      <c r="K44" s="63">
        <f>[3]NSA_DTR!$FS184</f>
        <v>9.2974746322189716E-3</v>
      </c>
      <c r="L44" s="64">
        <f>[3]NSA_DTR!$FS209</f>
        <v>-1.1711533372488647E-2</v>
      </c>
      <c r="M44" s="64">
        <f>[3]NSA_DTR!$FS234</f>
        <v>-6.4055336430099974E-3</v>
      </c>
    </row>
    <row r="45" spans="2:14" s="25" customFormat="1" ht="12.75" customHeight="1" x14ac:dyDescent="0.25">
      <c r="B45" s="69"/>
      <c r="C45" s="67" t="s">
        <v>23</v>
      </c>
      <c r="D45" s="61">
        <f>[3]NSA_DTR!$FS10</f>
        <v>4.5118892199999996</v>
      </c>
      <c r="E45" s="62">
        <f>[3]NSA_DTR!$FS60</f>
        <v>-9.1727065011835363E-2</v>
      </c>
      <c r="F45" s="63">
        <f>[3]NSA_DTR!$FS85</f>
        <v>-1.9097613769712307E-2</v>
      </c>
      <c r="G45" s="64">
        <f>[3]NSA_DTR!$FS310</f>
        <v>5.1321781625564E-3</v>
      </c>
      <c r="H45" s="65">
        <f>[3]NSA_DTR!$FS260</f>
        <v>-5.176653654325658E-2</v>
      </c>
      <c r="I45" s="66">
        <f>[3]NSA_DTR!$FS135</f>
        <v>59.912601089999995</v>
      </c>
      <c r="J45" s="64">
        <f>[3]NSA_DTR!$FS160</f>
        <v>5.3899865962916405E-3</v>
      </c>
      <c r="K45" s="63">
        <f>[3]NSA_DTR!$FS185</f>
        <v>1.080845093014271E-2</v>
      </c>
      <c r="L45" s="64">
        <f>[3]NSA_DTR!$FS210</f>
        <v>-2.3285092234076266E-2</v>
      </c>
      <c r="M45" s="64">
        <f>[3]NSA_DTR!$FS235</f>
        <v>-1.0319641271998137E-2</v>
      </c>
    </row>
    <row r="46" spans="2:14" s="25" customFormat="1" ht="12.75" customHeight="1" x14ac:dyDescent="0.25">
      <c r="B46" s="69"/>
      <c r="C46" s="70" t="s">
        <v>24</v>
      </c>
      <c r="D46" s="61">
        <f>[3]NSA_DTR!$FS12</f>
        <v>41.414690669999999</v>
      </c>
      <c r="E46" s="62">
        <f>[3]NSA_DTR!$FS62</f>
        <v>-8.4489027270125194E-2</v>
      </c>
      <c r="F46" s="63">
        <f>[3]NSA_DTR!$FS87</f>
        <v>-7.645999938045811E-2</v>
      </c>
      <c r="G46" s="64">
        <f>[3]NSA_DTR!$FS312</f>
        <v>-5.118854631126879E-2</v>
      </c>
      <c r="H46" s="65">
        <f>[3]NSA_DTR!$FS262</f>
        <v>-2.6915009905417953E-2</v>
      </c>
      <c r="I46" s="66">
        <f>[3]NSA_DTR!$FS137</f>
        <v>556.56167671000014</v>
      </c>
      <c r="J46" s="64">
        <f>[3]NSA_DTR!$FS162</f>
        <v>-2.3703092635515288E-2</v>
      </c>
      <c r="K46" s="63">
        <f>[3]NSA_DTR!$FS187</f>
        <v>-2.3763148905246889E-2</v>
      </c>
      <c r="L46" s="64">
        <f>[3]NSA_DTR!$FS212</f>
        <v>-3.9955554100105983E-2</v>
      </c>
      <c r="M46" s="64">
        <f>[3]NSA_DTR!$FS237</f>
        <v>-3.7445005026217171E-2</v>
      </c>
    </row>
    <row r="47" spans="2:14" s="25" customFormat="1" ht="12.75" customHeight="1" x14ac:dyDescent="0.25">
      <c r="B47" s="69"/>
      <c r="C47" s="71" t="s">
        <v>25</v>
      </c>
      <c r="D47" s="61">
        <f>[3]NSA_DTR!$FS13</f>
        <v>8.5475612000000005</v>
      </c>
      <c r="E47" s="62">
        <f>[3]NSA_DTR!$FS63</f>
        <v>-0.12567855425110752</v>
      </c>
      <c r="F47" s="63">
        <f>[3]NSA_DTR!$FS88</f>
        <v>-6.5215784958388312E-2</v>
      </c>
      <c r="G47" s="64">
        <f>[3]NSA_DTR!$FS313</f>
        <v>-4.7589155361900448E-2</v>
      </c>
      <c r="H47" s="65">
        <f>[3]NSA_DTR!$FS263</f>
        <v>-7.8481585139573706E-3</v>
      </c>
      <c r="I47" s="66">
        <f>[3]NSA_DTR!$FS138</f>
        <v>119.20404759</v>
      </c>
      <c r="J47" s="64">
        <f>[3]NSA_DTR!$FS163</f>
        <v>-1.5414908114062098E-2</v>
      </c>
      <c r="K47" s="63">
        <f>[3]NSA_DTR!$FS188</f>
        <v>-1.1916281450265909E-2</v>
      </c>
      <c r="L47" s="64">
        <f>[3]NSA_DTR!$FS213</f>
        <v>-2.4636968513022661E-2</v>
      </c>
      <c r="M47" s="64">
        <f>[3]NSA_DTR!$FS238</f>
        <v>-1.1712554312663048E-2</v>
      </c>
    </row>
    <row r="48" spans="2:14" s="25" customFormat="1" ht="12.75" customHeight="1" x14ac:dyDescent="0.25">
      <c r="B48" s="69"/>
      <c r="C48" s="71" t="s">
        <v>26</v>
      </c>
      <c r="D48" s="61">
        <f>[3]NSA_DTR!$FS14</f>
        <v>31.504343949999999</v>
      </c>
      <c r="E48" s="62">
        <f>[3]NSA_DTR!$FS64</f>
        <v>-7.4450979115248117E-2</v>
      </c>
      <c r="F48" s="63">
        <f>[3]NSA_DTR!$FS89</f>
        <v>-8.3818477571135586E-2</v>
      </c>
      <c r="G48" s="64">
        <f>[3]NSA_DTR!$FS314</f>
        <v>-5.5118913041925954E-2</v>
      </c>
      <c r="H48" s="65">
        <f>[3]NSA_DTR!$FS264</f>
        <v>-3.6314315391344776E-2</v>
      </c>
      <c r="I48" s="66">
        <f>[3]NSA_DTR!$FS139</f>
        <v>419.97943758000002</v>
      </c>
      <c r="J48" s="64">
        <f>[3]NSA_DTR!$FS164</f>
        <v>-2.8344142337375255E-2</v>
      </c>
      <c r="K48" s="63">
        <f>[3]NSA_DTR!$FS189</f>
        <v>-2.9590360762444701E-2</v>
      </c>
      <c r="L48" s="64">
        <f>[3]NSA_DTR!$FS214</f>
        <v>-4.6771826061007937E-2</v>
      </c>
      <c r="M48" s="64">
        <f>[3]NSA_DTR!$FS239</f>
        <v>-4.7662030989229276E-2</v>
      </c>
    </row>
    <row r="49" spans="2:13" s="25" customFormat="1" ht="12.75" customHeight="1" x14ac:dyDescent="0.25">
      <c r="B49" s="69"/>
      <c r="C49" s="72" t="s">
        <v>27</v>
      </c>
      <c r="D49" s="61">
        <f>[3]NSA_DTR!$FS16</f>
        <v>4.1264780099999996</v>
      </c>
      <c r="E49" s="62">
        <f>[3]NSA_DTR!$FS66</f>
        <v>-0.19143458034269001</v>
      </c>
      <c r="F49" s="63">
        <f>[3]NSA_DTR!$FS91</f>
        <v>-0.12816995140174026</v>
      </c>
      <c r="G49" s="64">
        <f>[3]NSA_DTR!$FS316</f>
        <v>9.1378918992017777E-3</v>
      </c>
      <c r="H49" s="65">
        <f>[3]NSA_DTR!$FS266</f>
        <v>-0.16029225353064791</v>
      </c>
      <c r="I49" s="66">
        <f>[3]NSA_DTR!$FS141</f>
        <v>57.713101150000007</v>
      </c>
      <c r="J49" s="64">
        <f>[3]NSA_DTR!$FS166</f>
        <v>-4.2643429154448964E-2</v>
      </c>
      <c r="K49" s="63">
        <f>[3]NSA_DTR!$FS191</f>
        <v>-4.1323667175145351E-2</v>
      </c>
      <c r="L49" s="64">
        <f>[3]NSA_DTR!$FS216</f>
        <v>-4.178329538484582E-2</v>
      </c>
      <c r="M49" s="64">
        <f>[3]NSA_DTR!$FS241</f>
        <v>-3.1077007712271065E-2</v>
      </c>
    </row>
    <row r="50" spans="2:13" s="25" customFormat="1" ht="12.75" customHeight="1" x14ac:dyDescent="0.25">
      <c r="B50" s="69"/>
      <c r="C50" s="60" t="s">
        <v>28</v>
      </c>
      <c r="D50" s="61">
        <f>[3]NSA_DTR!$FS17</f>
        <v>11.058923329999999</v>
      </c>
      <c r="E50" s="62">
        <f>[3]NSA_DTR!$FS67</f>
        <v>-0.15186191287313455</v>
      </c>
      <c r="F50" s="63">
        <f>[3]NSA_DTR!$FS92</f>
        <v>-0.10139384408899432</v>
      </c>
      <c r="G50" s="64">
        <f>[3]NSA_DTR!$FS317</f>
        <v>-1.6205044216531683E-2</v>
      </c>
      <c r="H50" s="73">
        <f>[3]NSA_DTR!$FS267</f>
        <v>1.4176372323699837E-2</v>
      </c>
      <c r="I50" s="66">
        <f>[3]NSA_DTR!$FS142</f>
        <v>155.23112975000001</v>
      </c>
      <c r="J50" s="74">
        <f>[3]NSA_DTR!$FS167</f>
        <v>-6.2804485745738381E-2</v>
      </c>
      <c r="K50" s="63">
        <f>[3]NSA_DTR!$FS192</f>
        <v>-5.9894026725365479E-2</v>
      </c>
      <c r="L50" s="64">
        <f>[3]NSA_DTR!$FS217</f>
        <v>-9.5871742636894686E-2</v>
      </c>
      <c r="M50" s="64">
        <f>[3]NSA_DTR!$FS242</f>
        <v>-8.6174160497589081E-2</v>
      </c>
    </row>
    <row r="51" spans="2:13" s="25" customFormat="1" ht="12.75" customHeight="1" x14ac:dyDescent="0.25">
      <c r="B51" s="69"/>
      <c r="C51" s="60" t="s">
        <v>29</v>
      </c>
      <c r="D51" s="61">
        <f>[3]NSA_DTR!$FS18</f>
        <v>8.7086038900000009</v>
      </c>
      <c r="E51" s="62">
        <f>[3]NSA_DTR!$FS68</f>
        <v>-6.8764017482017992E-2</v>
      </c>
      <c r="F51" s="63">
        <f>[3]NSA_DTR!$FS93</f>
        <v>-4.1474955459497309E-4</v>
      </c>
      <c r="G51" s="64">
        <f>[3]NSA_DTR!$FS318</f>
        <v>1.3375030488651074E-2</v>
      </c>
      <c r="H51" s="65">
        <f>[3]NSA_DTR!$FS268</f>
        <v>2.9357222077231127E-2</v>
      </c>
      <c r="I51" s="66">
        <f>[3]NSA_DTR!$FS143</f>
        <v>115.37668302000002</v>
      </c>
      <c r="J51" s="64">
        <f>[3]NSA_DTR!$FS168</f>
        <v>-5.6974457291962821E-3</v>
      </c>
      <c r="K51" s="63">
        <f>[3]NSA_DTR!$FS193</f>
        <v>-2.8702019003742363E-3</v>
      </c>
      <c r="L51" s="64">
        <f>[3]NSA_DTR!$FS218</f>
        <v>-2.3023113053916466E-2</v>
      </c>
      <c r="M51" s="64">
        <f>[3]NSA_DTR!$FS243</f>
        <v>-1.4289751253645955E-2</v>
      </c>
    </row>
    <row r="52" spans="2:13" s="25" customFormat="1" ht="12.75" customHeight="1" x14ac:dyDescent="0.25">
      <c r="B52" s="69"/>
      <c r="C52" s="67" t="s">
        <v>30</v>
      </c>
      <c r="D52" s="61">
        <f>[3]NSA_DTR!$FS19</f>
        <v>5.8750011500000001</v>
      </c>
      <c r="E52" s="62">
        <f>[3]NSA_DTR!$FS69</f>
        <v>-4.6135977808220541E-2</v>
      </c>
      <c r="F52" s="63">
        <f>[3]NSA_DTR!$FS94</f>
        <v>3.0151235954730904E-2</v>
      </c>
      <c r="G52" s="64">
        <f>[3]NSA_DTR!$FS319</f>
        <v>-1.702503414473977E-2</v>
      </c>
      <c r="H52" s="65">
        <f>[3]NSA_DTR!$FS269</f>
        <v>3.632054705720078E-2</v>
      </c>
      <c r="I52" s="66">
        <f>[3]NSA_DTR!$FS144</f>
        <v>77.237543530000011</v>
      </c>
      <c r="J52" s="64">
        <f>[3]NSA_DTR!$FS169</f>
        <v>2.0746290218524477E-2</v>
      </c>
      <c r="K52" s="63">
        <f>[3]NSA_DTR!$FS194</f>
        <v>2.2616050137504784E-2</v>
      </c>
      <c r="L52" s="64">
        <f>[3]NSA_DTR!$FS219</f>
        <v>1.4826366332074237E-2</v>
      </c>
      <c r="M52" s="64">
        <f>[3]NSA_DTR!$FS244</f>
        <v>2.3271012253703649E-2</v>
      </c>
    </row>
    <row r="53" spans="2:13" s="25" customFormat="1" ht="12.75" customHeight="1" x14ac:dyDescent="0.25">
      <c r="B53" s="69"/>
      <c r="C53" s="67" t="s">
        <v>31</v>
      </c>
      <c r="D53" s="61">
        <f>[3]NSA_DTR!$FS20</f>
        <v>2.8336027400000003</v>
      </c>
      <c r="E53" s="62">
        <f>[3]NSA_DTR!$FS70</f>
        <v>-0.11241934812438781</v>
      </c>
      <c r="F53" s="63">
        <f>[3]NSA_DTR!$FS95</f>
        <v>-5.6116117168728885E-2</v>
      </c>
      <c r="G53" s="64">
        <f>[3]NSA_DTR!$FS320</f>
        <v>7.979248436366615E-2</v>
      </c>
      <c r="H53" s="65">
        <f>[3]NSA_DTR!$FS270</f>
        <v>1.6603062161972826E-2</v>
      </c>
      <c r="I53" s="66">
        <f>[3]NSA_DTR!$FS145</f>
        <v>38.139139489999998</v>
      </c>
      <c r="J53" s="64">
        <f>[3]NSA_DTR!$FS170</f>
        <v>-5.5262297537068017E-2</v>
      </c>
      <c r="K53" s="63">
        <f>[3]NSA_DTR!$FS195</f>
        <v>-5.0456712777180557E-2</v>
      </c>
      <c r="L53" s="64">
        <f>[3]NSA_DTR!$FS220</f>
        <v>-9.3990779381817435E-2</v>
      </c>
      <c r="M53" s="64">
        <f>[3]NSA_DTR!$FS245</f>
        <v>-8.3115973159557766E-2</v>
      </c>
    </row>
    <row r="54" spans="2:13" s="25" customFormat="1" ht="12.75" customHeight="1" x14ac:dyDescent="0.25">
      <c r="B54" s="69"/>
      <c r="C54" s="75" t="s">
        <v>32</v>
      </c>
      <c r="D54" s="54">
        <f>[3]NSA_DTR!$FS22</f>
        <v>77.759127340000006</v>
      </c>
      <c r="E54" s="55">
        <f>[3]NSA_DTR!$FS72</f>
        <v>-6.6815293104244278E-2</v>
      </c>
      <c r="F54" s="56">
        <f>[3]NSA_DTR!$FS97</f>
        <v>-3.626073642407357E-2</v>
      </c>
      <c r="G54" s="57">
        <f>[3]NSA_DTR!$FS322</f>
        <v>-1.7317108182780316E-2</v>
      </c>
      <c r="H54" s="76">
        <f>[3]NSA_DTR!$FS272</f>
        <v>6.908716499792078E-3</v>
      </c>
      <c r="I54" s="59">
        <f>[3]NSA_DTR!$FS147</f>
        <v>1028.81788078</v>
      </c>
      <c r="J54" s="57">
        <f>[3]NSA_DTR!$FS172</f>
        <v>2.658899664926917E-2</v>
      </c>
      <c r="K54" s="56">
        <f>[3]NSA_DTR!$FS197</f>
        <v>2.8635991399452276E-2</v>
      </c>
      <c r="L54" s="57">
        <f>[3]NSA_DTR!$FS222</f>
        <v>-1.0490799412761209E-3</v>
      </c>
      <c r="M54" s="57">
        <f>[3]NSA_DTR!$FS247</f>
        <v>6.8884041778507488E-3</v>
      </c>
    </row>
    <row r="55" spans="2:13" s="25" customFormat="1" ht="12.75" customHeight="1" x14ac:dyDescent="0.25">
      <c r="B55" s="69"/>
      <c r="C55" s="77" t="s">
        <v>33</v>
      </c>
      <c r="D55" s="61">
        <f>[3]NSA_DTR!$FS23</f>
        <v>59.237468710000002</v>
      </c>
      <c r="E55" s="62">
        <f>[3]NSA_DTR!$FS73</f>
        <v>-7.1961257499469244E-2</v>
      </c>
      <c r="F55" s="63">
        <f>[3]NSA_DTR!$FS98</f>
        <v>-4.0348851710490519E-2</v>
      </c>
      <c r="G55" s="64">
        <f>[3]NSA_DTR!$FS323</f>
        <v>-2.3683239280936852E-2</v>
      </c>
      <c r="H55" s="65">
        <f>[3]NSA_DTR!$FS273</f>
        <v>1.1276539385851381E-2</v>
      </c>
      <c r="I55" s="66">
        <f>[3]NSA_DTR!$FS148</f>
        <v>783.25284555999997</v>
      </c>
      <c r="J55" s="64">
        <f>[3]NSA_DTR!$FS173</f>
        <v>3.7102369263951385E-2</v>
      </c>
      <c r="K55" s="63">
        <f>[3]NSA_DTR!$FS198</f>
        <v>3.8989121152663619E-2</v>
      </c>
      <c r="L55" s="64">
        <f>[3]NSA_DTR!$FS223</f>
        <v>8.9078448137782651E-3</v>
      </c>
      <c r="M55" s="64">
        <f>[3]NSA_DTR!$FS248</f>
        <v>1.666781071241985E-2</v>
      </c>
    </row>
    <row r="56" spans="2:13" s="25" customFormat="1" ht="12.75" customHeight="1" x14ac:dyDescent="0.25">
      <c r="B56" s="69"/>
      <c r="C56" s="78" t="s">
        <v>34</v>
      </c>
      <c r="D56" s="61">
        <f>[3]NSA_DTR!$FS24</f>
        <v>56.761346459999999</v>
      </c>
      <c r="E56" s="62">
        <f>[3]NSA_DTR!$FS74</f>
        <v>-4.8785498753945444E-2</v>
      </c>
      <c r="F56" s="63">
        <f>[3]NSA_DTR!$FS99</f>
        <v>-1.8438745796843237E-2</v>
      </c>
      <c r="G56" s="64">
        <f>[3]NSA_DTR!$FS324</f>
        <v>-2.0593864158038655E-2</v>
      </c>
      <c r="H56" s="65">
        <f>[3]NSA_DTR!$FS274</f>
        <v>1.7721593037563155E-2</v>
      </c>
      <c r="I56" s="66">
        <f>[3]NSA_DTR!$FS149</f>
        <v>750.58953751000001</v>
      </c>
      <c r="J56" s="64">
        <f>[3]NSA_DTR!$FS174</f>
        <v>3.8332818535128599E-2</v>
      </c>
      <c r="K56" s="63">
        <f>[3]NSA_DTR!$FS199</f>
        <v>4.0002540294437283E-2</v>
      </c>
      <c r="L56" s="64">
        <f>[3]NSA_DTR!$FS224</f>
        <v>1.0074205318667762E-2</v>
      </c>
      <c r="M56" s="64">
        <f>[3]NSA_DTR!$FS249</f>
        <v>1.7387726106142587E-2</v>
      </c>
    </row>
    <row r="57" spans="2:13" s="25" customFormat="1" ht="12.75" customHeight="1" x14ac:dyDescent="0.25">
      <c r="B57" s="69"/>
      <c r="C57" s="71" t="s">
        <v>35</v>
      </c>
      <c r="D57" s="79">
        <f>[3]NSA_DTR!$FS25</f>
        <v>2.47612225</v>
      </c>
      <c r="E57" s="62">
        <f>[3]NSA_DTR!$FS75</f>
        <v>-0.40453715571913751</v>
      </c>
      <c r="F57" s="63">
        <f>[3]NSA_DTR!$FS100</f>
        <v>-0.35934839516223149</v>
      </c>
      <c r="G57" s="64">
        <f>[3]NSA_DTR!$FS325</f>
        <v>-8.786450173126259E-2</v>
      </c>
      <c r="H57" s="65">
        <f>[3]NSA_DTR!$FS275</f>
        <v>-0.11417670247552592</v>
      </c>
      <c r="I57" s="66">
        <f>[3]NSA_DTR!$FS150</f>
        <v>32.663308049999998</v>
      </c>
      <c r="J57" s="64">
        <f>[3]NSA_DTR!$FS175</f>
        <v>9.6093253706270865E-3</v>
      </c>
      <c r="K57" s="63">
        <f>[3]NSA_DTR!$FS200</f>
        <v>1.6325654279394364E-2</v>
      </c>
      <c r="L57" s="64">
        <f>[3]NSA_DTR!$FS225</f>
        <v>-1.7318206937882996E-2</v>
      </c>
      <c r="M57" s="64">
        <f>[3]NSA_DTR!$FS250</f>
        <v>3.9342017944532515E-4</v>
      </c>
    </row>
    <row r="58" spans="2:13" s="25" customFormat="1" ht="12.75" customHeight="1" x14ac:dyDescent="0.25">
      <c r="B58" s="69"/>
      <c r="C58" s="77" t="s">
        <v>36</v>
      </c>
      <c r="D58" s="61">
        <f>[3]NSA_DTR!$FS26</f>
        <v>18.521658629999997</v>
      </c>
      <c r="E58" s="62">
        <f>[3]NSA_DTR!$FS76</f>
        <v>-4.9966997285630033E-2</v>
      </c>
      <c r="F58" s="63">
        <f>[3]NSA_DTR!$FS101</f>
        <v>-2.2976376830368239E-2</v>
      </c>
      <c r="G58" s="64">
        <f>[3]NSA_DTR!$FS326</f>
        <v>3.5690176033453813E-3</v>
      </c>
      <c r="H58" s="65">
        <f>[3]NSA_DTR!$FS276</f>
        <v>-6.2062573040078117E-3</v>
      </c>
      <c r="I58" s="66">
        <f>[3]NSA_DTR!$FS151</f>
        <v>245.56503522</v>
      </c>
      <c r="J58" s="64">
        <f>[3]NSA_DTR!$FS176</f>
        <v>-5.564807876743072E-3</v>
      </c>
      <c r="K58" s="63">
        <f>[3]NSA_DTR!$FS201</f>
        <v>-2.9975445259302624E-3</v>
      </c>
      <c r="L58" s="64">
        <f>[3]NSA_DTR!$FS226</f>
        <v>-3.1143892621143365E-2</v>
      </c>
      <c r="M58" s="64">
        <f>[3]NSA_DTR!$FS251</f>
        <v>-2.3321432433143552E-2</v>
      </c>
    </row>
    <row r="59" spans="2:13" s="25" customFormat="1" ht="12.75" customHeight="1" x14ac:dyDescent="0.25">
      <c r="B59" s="69"/>
      <c r="C59" s="80" t="s">
        <v>37</v>
      </c>
      <c r="D59" s="81">
        <f>[3]NSA_DTR!$FS27</f>
        <v>168.27839993999999</v>
      </c>
      <c r="E59" s="82">
        <f>[3]NSA_DTR!$FS77</f>
        <v>-0.13145927482242503</v>
      </c>
      <c r="F59" s="83">
        <f>[3]NSA_DTR!$FS102</f>
        <v>-0.10137628512044505</v>
      </c>
      <c r="G59" s="84">
        <f>[3]NSA_DTR!$FS327</f>
        <v>-2.7056228017548589E-2</v>
      </c>
      <c r="H59" s="85">
        <f>[3]NSA_DTR!$FS277</f>
        <v>-8.5761451744340578E-3</v>
      </c>
      <c r="I59" s="86">
        <f>[3]NSA_DTR!$FS152</f>
        <v>2268.1524476499999</v>
      </c>
      <c r="J59" s="84">
        <f>[3]NSA_DTR!$FS177</f>
        <v>-5.0507282981426815E-4</v>
      </c>
      <c r="K59" s="83">
        <f>[3]NSA_DTR!$FS202</f>
        <v>1.4386718680001742E-3</v>
      </c>
      <c r="L59" s="84">
        <f>[3]NSA_DTR!$FS227</f>
        <v>-2.5067403225525586E-2</v>
      </c>
      <c r="M59" s="84">
        <f>[3]NSA_DTR!$FS252</f>
        <v>-1.8329695704631166E-2</v>
      </c>
    </row>
    <row r="60" spans="2:13" s="25" customFormat="1" ht="12.75" hidden="1" customHeight="1" x14ac:dyDescent="0.25">
      <c r="B60" s="69"/>
      <c r="C60" s="60"/>
      <c r="D60" s="61"/>
      <c r="E60" s="62"/>
      <c r="F60" s="63"/>
      <c r="G60" s="64"/>
      <c r="H60" s="64"/>
      <c r="I60" s="88"/>
      <c r="J60" s="89"/>
      <c r="K60" s="90"/>
      <c r="L60" s="89"/>
      <c r="M60" s="89"/>
    </row>
    <row r="61" spans="2:13" s="25" customFormat="1" ht="12.75" hidden="1" customHeight="1" x14ac:dyDescent="0.25">
      <c r="B61" s="69"/>
      <c r="C61" s="60"/>
      <c r="D61" s="61"/>
      <c r="E61" s="62"/>
      <c r="F61" s="63"/>
      <c r="G61" s="64"/>
      <c r="H61" s="64"/>
      <c r="I61" s="88"/>
      <c r="J61" s="89"/>
      <c r="K61" s="90"/>
      <c r="L61" s="89"/>
      <c r="M61" s="89"/>
    </row>
    <row r="62" spans="2:13" s="25" customFormat="1" ht="57" hidden="1" customHeight="1" x14ac:dyDescent="0.25">
      <c r="B62" s="69"/>
      <c r="C62" s="60"/>
      <c r="D62" s="61"/>
      <c r="E62" s="62"/>
      <c r="F62" s="63"/>
      <c r="G62" s="64"/>
      <c r="H62" s="64"/>
      <c r="I62" s="88"/>
      <c r="J62" s="89"/>
      <c r="K62" s="90"/>
      <c r="L62" s="89"/>
      <c r="M62" s="89"/>
    </row>
    <row r="63" spans="2:13" s="25" customFormat="1" ht="12.75" customHeight="1" x14ac:dyDescent="0.2">
      <c r="C63" s="91"/>
      <c r="D63" s="47"/>
      <c r="E63" s="48"/>
      <c r="F63" s="92"/>
      <c r="G63" s="48"/>
      <c r="H63" s="51"/>
      <c r="I63" s="93"/>
      <c r="J63" s="92"/>
      <c r="K63" s="48"/>
      <c r="L63" s="94"/>
      <c r="M63" s="48"/>
    </row>
    <row r="64" spans="2:13" s="25" customFormat="1" ht="12.75" customHeight="1" x14ac:dyDescent="0.25">
      <c r="B64" s="69"/>
      <c r="C64" s="95" t="s">
        <v>38</v>
      </c>
      <c r="D64" s="96">
        <f>[6]Mois!$EH$25/1000000</f>
        <v>23.105281559999998</v>
      </c>
      <c r="E64" s="64">
        <f>IF('[6]Evo Mois'!$EH$25&gt;100%,"ns",'[6]Evo Mois'!$EH$25)</f>
        <v>-0.57341510834113751</v>
      </c>
      <c r="F64" s="97">
        <f>IF('[7]Evo Mois'!$EH$5&gt;100%,"ns",'[7]Evo Mois'!$EH$5)</f>
        <v>-0.54075289095198087</v>
      </c>
      <c r="G64" s="98">
        <f>IF('[7]Evo Mois-1'!$EH$5&gt;500%," ns",'[7]Evo Mois-1'!$EH$5)</f>
        <v>-0.58374443871999282</v>
      </c>
      <c r="H64" s="62">
        <f>IF('[7]Evo ACM'!$DV$5&gt;100%,"ns",'[7]Evo ACM'!$DV$5)</f>
        <v>5.1975712139469499E-2</v>
      </c>
      <c r="I64" s="99">
        <f>'[6]Cumul ACM'!$EH$25/1000000</f>
        <v>347.57912751999999</v>
      </c>
      <c r="J64" s="64">
        <f>IF('[6]Evo ACM'!$EH$25&gt;100%,"ns",'[6]Evo ACM'!$EH$25)</f>
        <v>-2.7064862224526198E-3</v>
      </c>
      <c r="K64" s="64">
        <f>IF('[7]Evo ACM'!$EH$5&gt;100%,"ns",'[7]Evo ACM'!$EH$5)</f>
        <v>-3.2224337101204314E-3</v>
      </c>
      <c r="L64" s="64">
        <f>IF('[6]Evo PCAP'!$EH$25&gt;100%,"ns",'[6]Evo PCAP'!$EH$25)</f>
        <v>2.7560837042677422E-2</v>
      </c>
      <c r="M64" s="64">
        <f>IF('[7]Evo PCAP'!$EH$5&gt;100%,"ns",'[7]Evo PCAP'!$EH$5)</f>
        <v>4.7504912833753021E-2</v>
      </c>
    </row>
    <row r="65" spans="2:14" s="25" customFormat="1" ht="12.75" customHeight="1" x14ac:dyDescent="0.25">
      <c r="B65" s="69"/>
      <c r="C65" s="101" t="s">
        <v>39</v>
      </c>
      <c r="D65" s="61">
        <f>[6]Mois!$EH$18/1000000</f>
        <v>18.72882486</v>
      </c>
      <c r="E65" s="64">
        <f>IF('[6]Evo Mois'!$EH$18&gt;100%,"ns",'[6]Evo Mois'!$EH$18)</f>
        <v>-0.55019480248824415</v>
      </c>
      <c r="F65" s="97">
        <f>IF('[7]Evo Mois'!$EH$6&gt;100%,"ns",'[7]Evo Mois'!$EH$6)</f>
        <v>-0.4654972336052009</v>
      </c>
      <c r="G65" s="64">
        <f>IF('[7]Evo Mois-1'!$EH$6&gt;500%," ns",'[7]Evo Mois-1'!$EH$6)</f>
        <v>-0.50821813239490576</v>
      </c>
      <c r="H65" s="62">
        <f>IF('[7]Evo ACM'!$DV$6&gt;100%,"ns",'[7]Evo ACM'!$DV$6)</f>
        <v>3.6414550312655614E-2</v>
      </c>
      <c r="I65" s="99">
        <f>'[6]Cumul ACM'!$EH$18/1000000</f>
        <v>275.34554180000003</v>
      </c>
      <c r="J65" s="64">
        <f>IF('[6]Evo ACM'!$EH$18&gt;100%,"ns",'[6]Evo ACM'!$EH$18)</f>
        <v>1.4832820057542051E-3</v>
      </c>
      <c r="K65" s="64">
        <f>IF('[7]Evo ACM'!$EH$6&gt;100%,"ns",'[7]Evo ACM'!$EH$6)</f>
        <v>1.5937404987556025E-3</v>
      </c>
      <c r="L65" s="64">
        <f>IF('[6]Evo PCAP'!$EH$18&gt;100%,"ns",'[6]Evo PCAP'!$EH$18)</f>
        <v>3.3595742997550637E-2</v>
      </c>
      <c r="M65" s="64">
        <f>IF('[7]Evo PCAP'!$EH$6&gt;100%,"ns",'[7]Evo PCAP'!$EH$6)</f>
        <v>6.2589260177649431E-2</v>
      </c>
    </row>
    <row r="66" spans="2:14" s="25" customFormat="1" ht="12.75" customHeight="1" x14ac:dyDescent="0.25">
      <c r="B66" s="69"/>
      <c r="C66" s="101" t="s">
        <v>40</v>
      </c>
      <c r="D66" s="61">
        <f>[6]Mois!$EH$19/1000000</f>
        <v>1.9146031699999999</v>
      </c>
      <c r="E66" s="64">
        <f>IF('[6]Evo Mois'!$EH$19&gt;100%,"ns",'[6]Evo Mois'!$EH$19)</f>
        <v>-0.66606593517367529</v>
      </c>
      <c r="F66" s="97">
        <f>IF('[7]Evo Mois'!$EH$7&gt;100%,"ns",'[7]Evo Mois'!$EH$7)</f>
        <v>-1.5103389535639886</v>
      </c>
      <c r="G66" s="64" t="str">
        <f>IF('[7]Evo Mois-1'!$EH$7&lt;500%," ns",'[7]Evo Mois-1'!$EH$7)</f>
        <v xml:space="preserve"> ns</v>
      </c>
      <c r="H66" s="62">
        <f>IF('[7]Evo ACM'!$DV$7&gt;100%,"ns",'[7]Evo ACM'!$DV$7)</f>
        <v>0.17405050798362143</v>
      </c>
      <c r="I66" s="99">
        <f>'[6]Cumul ACM'!$EH$19/1000000</f>
        <v>30.049052599999992</v>
      </c>
      <c r="J66" s="64">
        <f>IF('[6]Evo ACM'!$EH$19&gt;100%,"ns",'[6]Evo ACM'!$EH$19)</f>
        <v>1.7594751375949791E-2</v>
      </c>
      <c r="K66" s="64">
        <f>IF('[7]Evo ACM'!$EH$7&gt;100%,"ns",'[7]Evo ACM'!$EH$7)</f>
        <v>3.8984550657495509E-2</v>
      </c>
      <c r="L66" s="64">
        <f>IF('[6]Evo PCAP'!$EH$19&gt;100%,"ns",'[6]Evo PCAP'!$EH$19)</f>
        <v>9.8409708057072276E-3</v>
      </c>
      <c r="M66" s="64">
        <f>IF('[7]Evo PCAP'!$EH$7&gt;100%,"ns",'[7]Evo PCAP'!$EH$7)</f>
        <v>2.2165939875042451E-2</v>
      </c>
    </row>
    <row r="67" spans="2:14" s="25" customFormat="1" ht="12.75" customHeight="1" x14ac:dyDescent="0.25">
      <c r="B67" s="69"/>
      <c r="C67" s="102" t="s">
        <v>41</v>
      </c>
      <c r="D67" s="103">
        <f>[6]Mois!$EH$20/1000000</f>
        <v>2.2264866400000001</v>
      </c>
      <c r="E67" s="104">
        <f>IF('[6]Evo Mois'!$EH$20&gt;100%,"ns",'[6]Evo Mois'!$EH$20)</f>
        <v>-0.64180542090890746</v>
      </c>
      <c r="F67" s="104">
        <f>IF('[7]Evo Mois'!$EH$8&gt;100%,"ns",'[7]Evo Mois'!$EH$8)</f>
        <v>-0.54290651772003251</v>
      </c>
      <c r="G67" s="104">
        <f>IF('[7]Evo Mois-1'!$EH$8&gt;500%," ns",'[7]Evo Mois-1'!$EH$8)</f>
        <v>-0.46032661261675067</v>
      </c>
      <c r="H67" s="104">
        <f>IF('[7]Evo ACM'!$DV$8&gt;100%,"ns",'[7]Evo ACM'!$DV$8)</f>
        <v>7.1662146667520688E-2</v>
      </c>
      <c r="I67" s="106">
        <f>'[6]Cumul ACM'!$EH$20/1000000</f>
        <v>37.92274295</v>
      </c>
      <c r="J67" s="104">
        <f>IF('[6]Evo ACM'!$EH$20&gt;100%,"ns",'[6]Evo ACM'!$EH$20)</f>
        <v>-6.5552358379048714E-2</v>
      </c>
      <c r="K67" s="104">
        <f>IF('[7]Evo ACM'!$EH$8&gt;100%,"ns",'[7]Evo ACM'!$EH$8)</f>
        <v>-7.059963799773461E-2</v>
      </c>
      <c r="L67" s="104">
        <f>IF('[6]Evo PCAP'!$EH$20&gt;100%,"ns",'[6]Evo PCAP'!$EH$20)</f>
        <v>-1.744146320205886E-2</v>
      </c>
      <c r="M67" s="104">
        <f>IF('[7]Evo PCAP'!$EH$8&gt;100%,"ns",'[7]Evo PCAP'!$EH$8)</f>
        <v>-3.6740075037407394E-2</v>
      </c>
    </row>
    <row r="68" spans="2:14" s="25" customFormat="1" ht="12.75" customHeight="1" x14ac:dyDescent="0.2">
      <c r="C68" s="107"/>
      <c r="D68" s="66"/>
      <c r="E68" s="63"/>
      <c r="F68" s="63"/>
      <c r="G68" s="63"/>
      <c r="H68" s="63"/>
      <c r="I68" s="66"/>
      <c r="J68" s="63"/>
      <c r="K68" s="63"/>
      <c r="L68" s="63"/>
      <c r="M68" s="63"/>
      <c r="N68" s="100"/>
    </row>
    <row r="69" spans="2:14" s="25" customFormat="1" ht="12.75" customHeight="1" x14ac:dyDescent="0.25">
      <c r="B69" s="69"/>
      <c r="C69" s="108"/>
      <c r="D69" s="115"/>
      <c r="E69" s="109"/>
      <c r="F69" s="109"/>
      <c r="G69" s="109"/>
      <c r="H69" s="109"/>
      <c r="I69" s="110"/>
      <c r="J69" s="109"/>
      <c r="K69" s="109"/>
      <c r="L69" s="109"/>
      <c r="M69" s="109"/>
    </row>
    <row r="70" spans="2:14" s="25" customFormat="1" ht="27" customHeight="1" x14ac:dyDescent="0.25">
      <c r="B70" s="69"/>
      <c r="C70" s="28" t="s">
        <v>43</v>
      </c>
      <c r="D70" s="29" t="s">
        <v>7</v>
      </c>
      <c r="E70" s="30"/>
      <c r="F70" s="30"/>
      <c r="G70" s="31"/>
      <c r="H70" s="29" t="s">
        <v>14</v>
      </c>
      <c r="I70" s="30"/>
      <c r="J70" s="30"/>
      <c r="K70" s="31"/>
      <c r="L70" s="29" t="s">
        <v>15</v>
      </c>
      <c r="M70" s="31"/>
    </row>
    <row r="71" spans="2:14" s="25" customFormat="1" ht="53.25" customHeight="1" x14ac:dyDescent="0.25">
      <c r="B71" s="69"/>
      <c r="C71" s="32"/>
      <c r="D71" s="33" t="str">
        <f>D38</f>
        <v>Données brutes  mai 2026</v>
      </c>
      <c r="E71" s="34" t="str">
        <f>E38</f>
        <v>Taux de croissance  mai 2026 / mai 2025</v>
      </c>
      <c r="F71" s="116"/>
      <c r="G71" s="36" t="str">
        <f>G5</f>
        <v>Taux de croissance  mai 2026 / avril 2026</v>
      </c>
      <c r="H71" s="37" t="str">
        <f>H38</f>
        <v>Rappel :
Taux ACM CVS-CJO à fin mai 2025</v>
      </c>
      <c r="I71" s="38" t="str">
        <f>I38</f>
        <v>Données brutes juin 2025 - mai 2026</v>
      </c>
      <c r="J71" s="34" t="str">
        <f>J38</f>
        <v>Taux ACM (juin 2025 - mai 2026 / juin 2024 - mai 2025)</v>
      </c>
      <c r="K71" s="40"/>
      <c r="L71" s="34" t="str">
        <f>L38</f>
        <v>(janv à mai 2026 ) /
(janv à mai 2025 )</v>
      </c>
      <c r="M71" s="40"/>
    </row>
    <row r="72" spans="2:14" s="25" customFormat="1" ht="38.25" customHeight="1" x14ac:dyDescent="0.25">
      <c r="B72" s="69"/>
      <c r="C72" s="41"/>
      <c r="D72" s="42"/>
      <c r="E72" s="36" t="s">
        <v>16</v>
      </c>
      <c r="F72" s="43" t="s">
        <v>17</v>
      </c>
      <c r="G72" s="36" t="s">
        <v>17</v>
      </c>
      <c r="H72" s="44"/>
      <c r="I72" s="45"/>
      <c r="J72" s="36" t="s">
        <v>16</v>
      </c>
      <c r="K72" s="36" t="s">
        <v>17</v>
      </c>
      <c r="L72" s="36" t="s">
        <v>16</v>
      </c>
      <c r="M72" s="36" t="s">
        <v>17</v>
      </c>
    </row>
    <row r="73" spans="2:14" s="25" customFormat="1" ht="12.75" customHeight="1" x14ac:dyDescent="0.25">
      <c r="B73" s="69"/>
      <c r="C73" s="46" t="s">
        <v>18</v>
      </c>
      <c r="D73" s="47">
        <f>[3]SA_DTR!$FS5</f>
        <v>223.10806434</v>
      </c>
      <c r="E73" s="48">
        <f>[3]SA_DTR!$FS55</f>
        <v>-0.10680562085603462</v>
      </c>
      <c r="F73" s="49">
        <f>[3]SA_DTR!$FS80</f>
        <v>-6.4849027421224226E-2</v>
      </c>
      <c r="G73" s="50">
        <f>[3]SA_DTR!$FS305</f>
        <v>-5.1536077227180122E-2</v>
      </c>
      <c r="H73" s="51">
        <f>[3]SA_DTR!$FS255</f>
        <v>4.4125350931839113E-2</v>
      </c>
      <c r="I73" s="114">
        <f>[3]SA_DTR!$FS130</f>
        <v>2960.9569513799997</v>
      </c>
      <c r="J73" s="48">
        <f>[3]SA_DTR!$FS155</f>
        <v>3.8461465658916838E-2</v>
      </c>
      <c r="K73" s="50">
        <f>[3]SA_DTR!$FS180</f>
        <v>4.2769446398082334E-2</v>
      </c>
      <c r="L73" s="48">
        <f>[3]SA_DTR!$FS205</f>
        <v>1.2701888075413281E-2</v>
      </c>
      <c r="M73" s="48">
        <f>[3]SA_DTR!$FS230</f>
        <v>2.5078229511669381E-2</v>
      </c>
    </row>
    <row r="74" spans="2:14" s="25" customFormat="1" ht="12.75" customHeight="1" x14ac:dyDescent="0.25">
      <c r="B74" s="69"/>
      <c r="C74" s="53" t="s">
        <v>19</v>
      </c>
      <c r="D74" s="54">
        <f>[3]SA_DTR!$FS6</f>
        <v>141.84876681999998</v>
      </c>
      <c r="E74" s="55">
        <f>[3]SA_DTR!$FS56</f>
        <v>-0.14444340517121512</v>
      </c>
      <c r="F74" s="56">
        <f>[3]SA_DTR!$FS81</f>
        <v>-9.6588025554615764E-2</v>
      </c>
      <c r="G74" s="57">
        <f>[3]SA_DTR!$FS306</f>
        <v>-7.1849153352057216E-2</v>
      </c>
      <c r="H74" s="58">
        <f>[3]SA_DTR!$FS256</f>
        <v>4.012046653253698E-2</v>
      </c>
      <c r="I74" s="59">
        <f>[3]SA_DTR!$FS131</f>
        <v>1907.2191041700005</v>
      </c>
      <c r="J74" s="57">
        <f>[3]SA_DTR!$FS156</f>
        <v>1.8768330817813483E-2</v>
      </c>
      <c r="K74" s="56">
        <f>[3]SA_DTR!$FS181</f>
        <v>2.4135388856013185E-2</v>
      </c>
      <c r="L74" s="57">
        <f>[3]SA_DTR!$FS206</f>
        <v>-7.0018503939460741E-3</v>
      </c>
      <c r="M74" s="57">
        <f>[3]SA_DTR!$FS231</f>
        <v>7.3120140840892134E-3</v>
      </c>
    </row>
    <row r="75" spans="2:14" s="25" customFormat="1" ht="12.75" customHeight="1" x14ac:dyDescent="0.25">
      <c r="B75" s="69"/>
      <c r="C75" s="60" t="s">
        <v>20</v>
      </c>
      <c r="D75" s="61">
        <f>[3]SA_DTR!$FS7</f>
        <v>46.65984147999999</v>
      </c>
      <c r="E75" s="62">
        <f>[3]SA_DTR!$FS57</f>
        <v>-0.23870414069974999</v>
      </c>
      <c r="F75" s="63">
        <f>[3]SA_DTR!$FS82</f>
        <v>-0.19781169018364519</v>
      </c>
      <c r="G75" s="64">
        <f>[3]SA_DTR!$FS307</f>
        <v>-0.16238249710322816</v>
      </c>
      <c r="H75" s="65">
        <f>[3]SA_DTR!$FS257</f>
        <v>5.6719017669903504E-2</v>
      </c>
      <c r="I75" s="66">
        <f>[3]SA_DTR!$FS132</f>
        <v>629.01863703999982</v>
      </c>
      <c r="J75" s="64">
        <f>[3]SA_DTR!$FS157</f>
        <v>4.265972872406909E-2</v>
      </c>
      <c r="K75" s="63">
        <f>[3]SA_DTR!$FS182</f>
        <v>5.1987403125799414E-2</v>
      </c>
      <c r="L75" s="64">
        <f>[3]SA_DTR!$FS207</f>
        <v>7.8853780133751883E-3</v>
      </c>
      <c r="M75" s="64">
        <f>[3]SA_DTR!$FS232</f>
        <v>3.1160603575546286E-2</v>
      </c>
    </row>
    <row r="76" spans="2:14" s="25" customFormat="1" ht="12.75" customHeight="1" x14ac:dyDescent="0.25">
      <c r="B76" s="69"/>
      <c r="C76" s="67" t="s">
        <v>21</v>
      </c>
      <c r="D76" s="61">
        <f>[3]SA_DTR!$FS8</f>
        <v>11.378096150000001</v>
      </c>
      <c r="E76" s="62">
        <f>[3]SA_DTR!$FS58</f>
        <v>-0.11235353322228991</v>
      </c>
      <c r="F76" s="63">
        <f>[3]SA_DTR!$FS83</f>
        <v>-6.122707784653203E-2</v>
      </c>
      <c r="G76" s="64">
        <f>[3]SA_DTR!$FS308</f>
        <v>-2.2529350862758868E-3</v>
      </c>
      <c r="H76" s="65">
        <f>[3]SA_DTR!$FS258</f>
        <v>2.302571330590597E-2</v>
      </c>
      <c r="I76" s="66">
        <f>[3]SA_DTR!$FS133</f>
        <v>156.66416629</v>
      </c>
      <c r="J76" s="64">
        <f>[3]SA_DTR!$FS158</f>
        <v>2.6779499698991183E-2</v>
      </c>
      <c r="K76" s="63">
        <f>[3]SA_DTR!$FS183</f>
        <v>3.118897712401747E-2</v>
      </c>
      <c r="L76" s="64">
        <f>[3]SA_DTR!$FS208</f>
        <v>-4.2232520586145017E-2</v>
      </c>
      <c r="M76" s="64">
        <f>[3]SA_DTR!$FS233</f>
        <v>-3.3082281033330885E-2</v>
      </c>
    </row>
    <row r="77" spans="2:14" s="25" customFormat="1" ht="12.75" customHeight="1" x14ac:dyDescent="0.25">
      <c r="B77" s="69"/>
      <c r="C77" s="67" t="s">
        <v>22</v>
      </c>
      <c r="D77" s="61">
        <f>[3]SA_DTR!$FS9</f>
        <v>26.797841649999992</v>
      </c>
      <c r="E77" s="62">
        <f>[3]SA_DTR!$FS59</f>
        <v>-0.31756687053805877</v>
      </c>
      <c r="F77" s="63">
        <f>[3]SA_DTR!$FS84</f>
        <v>-0.28737765760313883</v>
      </c>
      <c r="G77" s="64">
        <f>[3]SA_DTR!$FS309</f>
        <v>-0.25195018520631696</v>
      </c>
      <c r="H77" s="65">
        <f>[3]SA_DTR!$FS259</f>
        <v>8.3498145942381585E-2</v>
      </c>
      <c r="I77" s="66">
        <f>[3]SA_DTR!$FS134</f>
        <v>361.20415160000005</v>
      </c>
      <c r="J77" s="64">
        <f>[3]SA_DTR!$FS159</f>
        <v>4.549757736340454E-2</v>
      </c>
      <c r="K77" s="63">
        <f>[3]SA_DTR!$FS184</f>
        <v>5.8163066503570837E-2</v>
      </c>
      <c r="L77" s="64">
        <f>[3]SA_DTR!$FS209</f>
        <v>2.9065733205747568E-2</v>
      </c>
      <c r="M77" s="64">
        <f>[3]SA_DTR!$FS234</f>
        <v>6.1279523638346545E-2</v>
      </c>
    </row>
    <row r="78" spans="2:14" s="25" customFormat="1" ht="12.75" customHeight="1" x14ac:dyDescent="0.25">
      <c r="B78" s="69"/>
      <c r="C78" s="67" t="s">
        <v>23</v>
      </c>
      <c r="D78" s="61">
        <f>[3]SA_DTR!$FS10</f>
        <v>7.5385573400000006</v>
      </c>
      <c r="E78" s="62">
        <f>[3]SA_DTR!$FS60</f>
        <v>-8.0471475702345585E-2</v>
      </c>
      <c r="F78" s="63">
        <f>[3]SA_DTR!$FS85</f>
        <v>-1.9499662489010916E-3</v>
      </c>
      <c r="G78" s="64">
        <f>[3]SA_DTR!$FS310</f>
        <v>-7.287825508582868E-3</v>
      </c>
      <c r="H78" s="65">
        <f>[3]SA_DTR!$FS260</f>
        <v>1.0404064398432888E-2</v>
      </c>
      <c r="I78" s="66">
        <f>[3]SA_DTR!$FS135</f>
        <v>99.041735169999995</v>
      </c>
      <c r="J78" s="64">
        <f>[3]SA_DTR!$FS160</f>
        <v>5.8363340333665414E-2</v>
      </c>
      <c r="K78" s="63">
        <f>[3]SA_DTR!$FS185</f>
        <v>6.3838334124233453E-2</v>
      </c>
      <c r="L78" s="64">
        <f>[3]SA_DTR!$FS210</f>
        <v>1.28558518374009E-2</v>
      </c>
      <c r="M78" s="64">
        <f>[3]SA_DTR!$FS235</f>
        <v>2.5191513567407231E-2</v>
      </c>
    </row>
    <row r="79" spans="2:14" s="25" customFormat="1" ht="12.75" customHeight="1" x14ac:dyDescent="0.25">
      <c r="B79" s="69"/>
      <c r="C79" s="70" t="s">
        <v>24</v>
      </c>
      <c r="D79" s="61">
        <f>[3]SA_DTR!$FS12</f>
        <v>30.91570252</v>
      </c>
      <c r="E79" s="62">
        <f>[3]SA_DTR!$FS62</f>
        <v>-2.1351495971635659E-2</v>
      </c>
      <c r="F79" s="63">
        <f>[3]SA_DTR!$FS87</f>
        <v>-9.3634438066947379E-4</v>
      </c>
      <c r="G79" s="64">
        <f>[3]SA_DTR!$FS312</f>
        <v>-3.1682798791842548E-2</v>
      </c>
      <c r="H79" s="65">
        <f>[3]SA_DTR!$FS262</f>
        <v>4.6337082299002796E-2</v>
      </c>
      <c r="I79" s="66">
        <f>[3]SA_DTR!$FS137</f>
        <v>397.59600570000003</v>
      </c>
      <c r="J79" s="64">
        <f>[3]SA_DTR!$FS162</f>
        <v>4.3289811737732498E-2</v>
      </c>
      <c r="K79" s="63">
        <f>[3]SA_DTR!$FS187</f>
        <v>4.4405217023785637E-2</v>
      </c>
      <c r="L79" s="64">
        <f>[3]SA_DTR!$FS212</f>
        <v>2.5617565060324976E-2</v>
      </c>
      <c r="M79" s="64">
        <f>[3]SA_DTR!$FS237</f>
        <v>3.0243379403815718E-2</v>
      </c>
    </row>
    <row r="80" spans="2:14" s="25" customFormat="1" ht="12.75" customHeight="1" x14ac:dyDescent="0.25">
      <c r="B80" s="69"/>
      <c r="C80" s="71" t="s">
        <v>25</v>
      </c>
      <c r="D80" s="61">
        <f>[3]SA_DTR!$FS13</f>
        <v>8.8223735600000008</v>
      </c>
      <c r="E80" s="62">
        <f>[3]SA_DTR!$FS63</f>
        <v>-5.9774858245959961E-2</v>
      </c>
      <c r="F80" s="63">
        <f>[3]SA_DTR!$FS88</f>
        <v>1.0255843554244803E-2</v>
      </c>
      <c r="G80" s="64">
        <f>[3]SA_DTR!$FS313</f>
        <v>-2.2959907303369498E-2</v>
      </c>
      <c r="H80" s="65">
        <f>[3]SA_DTR!$FS263</f>
        <v>5.7078981228677161E-2</v>
      </c>
      <c r="I80" s="66">
        <f>[3]SA_DTR!$FS138</f>
        <v>116.50544398000001</v>
      </c>
      <c r="J80" s="64">
        <f>[3]SA_DTR!$FS163</f>
        <v>4.8624873099412547E-2</v>
      </c>
      <c r="K80" s="63">
        <f>[3]SA_DTR!$FS188</f>
        <v>5.2716977696216416E-2</v>
      </c>
      <c r="L80" s="64">
        <f>[3]SA_DTR!$FS213</f>
        <v>3.6253607917962505E-2</v>
      </c>
      <c r="M80" s="64">
        <f>[3]SA_DTR!$FS238</f>
        <v>5.0679965491746248E-2</v>
      </c>
    </row>
    <row r="81" spans="2:13" s="25" customFormat="1" ht="12.75" customHeight="1" x14ac:dyDescent="0.25">
      <c r="B81" s="69"/>
      <c r="C81" s="71" t="s">
        <v>26</v>
      </c>
      <c r="D81" s="61">
        <f>[3]SA_DTR!$FS14</f>
        <v>19.641141409999999</v>
      </c>
      <c r="E81" s="62">
        <f>[3]SA_DTR!$FS64</f>
        <v>-6.2531117594821772E-4</v>
      </c>
      <c r="F81" s="63">
        <f>[3]SA_DTR!$FS89</f>
        <v>-9.1007335574952997E-3</v>
      </c>
      <c r="G81" s="64">
        <f>[3]SA_DTR!$FS314</f>
        <v>-4.1721477666089357E-2</v>
      </c>
      <c r="H81" s="65">
        <f>[3]SA_DTR!$FS264</f>
        <v>2.9976876765768656E-2</v>
      </c>
      <c r="I81" s="66">
        <f>[3]SA_DTR!$FS139</f>
        <v>250.38958081999996</v>
      </c>
      <c r="J81" s="64">
        <f>[3]SA_DTR!$FS164</f>
        <v>3.4867770844710488E-2</v>
      </c>
      <c r="K81" s="63">
        <f>[3]SA_DTR!$FS189</f>
        <v>3.3824183836736355E-2</v>
      </c>
      <c r="L81" s="64">
        <f>[3]SA_DTR!$FS214</f>
        <v>1.6474861072174996E-2</v>
      </c>
      <c r="M81" s="64">
        <f>[3]SA_DTR!$FS239</f>
        <v>1.5345406434183362E-2</v>
      </c>
    </row>
    <row r="82" spans="2:13" s="25" customFormat="1" ht="12.75" customHeight="1" x14ac:dyDescent="0.25">
      <c r="B82" s="69"/>
      <c r="C82" s="72" t="s">
        <v>27</v>
      </c>
      <c r="D82" s="61">
        <f>[3]SA_DTR!$FS16</f>
        <v>5.6370371499999994</v>
      </c>
      <c r="E82" s="62">
        <f>[3]SA_DTR!$FS66</f>
        <v>-0.14457232593318659</v>
      </c>
      <c r="F82" s="63">
        <f>[3]SA_DTR!$FS91</f>
        <v>-7.7694532342190925E-2</v>
      </c>
      <c r="G82" s="64">
        <f>[3]SA_DTR!$FS316</f>
        <v>8.6317146089553987E-4</v>
      </c>
      <c r="H82" s="65">
        <f>[3]SA_DTR!$FS266</f>
        <v>-8.9538790181357686E-2</v>
      </c>
      <c r="I82" s="66">
        <f>[3]SA_DTR!$FS141</f>
        <v>77.528919739999992</v>
      </c>
      <c r="J82" s="64">
        <f>[3]SA_DTR!$FS166</f>
        <v>3.1563779391502678E-2</v>
      </c>
      <c r="K82" s="63">
        <f>[3]SA_DTR!$FS191</f>
        <v>3.3925847840822421E-2</v>
      </c>
      <c r="L82" s="64">
        <f>[3]SA_DTR!$FS216</f>
        <v>2.3443055598842522E-2</v>
      </c>
      <c r="M82" s="64">
        <f>[3]SA_DTR!$FS241</f>
        <v>3.3802825271163073E-2</v>
      </c>
    </row>
    <row r="83" spans="2:13" s="25" customFormat="1" ht="12.75" customHeight="1" x14ac:dyDescent="0.25">
      <c r="B83" s="69"/>
      <c r="C83" s="60" t="s">
        <v>28</v>
      </c>
      <c r="D83" s="61">
        <f>[3]SA_DTR!$FS17</f>
        <v>11.761573289999998</v>
      </c>
      <c r="E83" s="62">
        <f>[3]SA_DTR!$FS67</f>
        <v>-0.10295283024287372</v>
      </c>
      <c r="F83" s="63">
        <f>[3]SA_DTR!$FS92</f>
        <v>-5.7380444703940103E-2</v>
      </c>
      <c r="G83" s="64">
        <f>[3]SA_DTR!$FS317</f>
        <v>-1.6924195594740565E-2</v>
      </c>
      <c r="H83" s="73">
        <f>[3]SA_DTR!$FS267</f>
        <v>5.4820344962932532E-2</v>
      </c>
      <c r="I83" s="66">
        <f>[3]SA_DTR!$FS142</f>
        <v>160.68978697</v>
      </c>
      <c r="J83" s="74">
        <f>[3]SA_DTR!$FS167</f>
        <v>-5.7274927457111602E-3</v>
      </c>
      <c r="K83" s="63">
        <f>[3]SA_DTR!$FS192</f>
        <v>-3.1293954582157779E-3</v>
      </c>
      <c r="L83" s="64">
        <f>[3]SA_DTR!$FS217</f>
        <v>-3.0789404928290298E-2</v>
      </c>
      <c r="M83" s="64">
        <f>[3]SA_DTR!$FS242</f>
        <v>-2.2714710849040087E-2</v>
      </c>
    </row>
    <row r="84" spans="2:13" s="25" customFormat="1" ht="12.75" customHeight="1" x14ac:dyDescent="0.25">
      <c r="B84" s="69"/>
      <c r="C84" s="60" t="s">
        <v>29</v>
      </c>
      <c r="D84" s="61">
        <f>[3]SA_DTR!$FS18</f>
        <v>44.0925668</v>
      </c>
      <c r="E84" s="62">
        <f>[3]SA_DTR!$FS68</f>
        <v>-0.11746269157867151</v>
      </c>
      <c r="F84" s="63">
        <f>[3]SA_DTR!$FS93</f>
        <v>-4.0685951368257811E-2</v>
      </c>
      <c r="G84" s="64">
        <f>[3]SA_DTR!$FS318</f>
        <v>-1.3624441030433365E-2</v>
      </c>
      <c r="H84" s="65">
        <f>[3]SA_DTR!$FS268</f>
        <v>3.1132774640167726E-2</v>
      </c>
      <c r="I84" s="66">
        <f>[3]SA_DTR!$FS143</f>
        <v>604.94563984000001</v>
      </c>
      <c r="J84" s="64">
        <f>[3]SA_DTR!$FS168</f>
        <v>-1.8607616706165508E-2</v>
      </c>
      <c r="K84" s="63">
        <f>[3]SA_DTR!$FS193</f>
        <v>-1.314722303037219E-2</v>
      </c>
      <c r="L84" s="64">
        <f>[3]SA_DTR!$FS218</f>
        <v>-4.287844159494969E-2</v>
      </c>
      <c r="M84" s="64">
        <f>[3]SA_DTR!$FS243</f>
        <v>-2.9267089026672299E-2</v>
      </c>
    </row>
    <row r="85" spans="2:13" s="25" customFormat="1" ht="12.75" customHeight="1" x14ac:dyDescent="0.25">
      <c r="B85" s="69"/>
      <c r="C85" s="67" t="s">
        <v>30</v>
      </c>
      <c r="D85" s="61">
        <f>[3]SA_DTR!$FS19</f>
        <v>28.924937020000002</v>
      </c>
      <c r="E85" s="62">
        <f>[3]SA_DTR!$FS69</f>
        <v>-0.10574658371202084</v>
      </c>
      <c r="F85" s="63">
        <f>[3]SA_DTR!$FS94</f>
        <v>-2.355607048684305E-2</v>
      </c>
      <c r="G85" s="64">
        <f>[3]SA_DTR!$FS319</f>
        <v>-1.0214895259794132E-2</v>
      </c>
      <c r="H85" s="65">
        <f>[3]SA_DTR!$FS269</f>
        <v>4.1371525219491501E-2</v>
      </c>
      <c r="I85" s="66">
        <f>[3]SA_DTR!$FS144</f>
        <v>386.27259789999999</v>
      </c>
      <c r="J85" s="64">
        <f>[3]SA_DTR!$FS169</f>
        <v>-2.1260215717131548E-2</v>
      </c>
      <c r="K85" s="63">
        <f>[3]SA_DTR!$FS194</f>
        <v>-1.5817254578448292E-2</v>
      </c>
      <c r="L85" s="64">
        <f>[3]SA_DTR!$FS219</f>
        <v>-4.446614643746849E-2</v>
      </c>
      <c r="M85" s="64">
        <f>[3]SA_DTR!$FS244</f>
        <v>-3.0369342606736405E-2</v>
      </c>
    </row>
    <row r="86" spans="2:13" s="25" customFormat="1" ht="12.75" customHeight="1" x14ac:dyDescent="0.25">
      <c r="B86" s="69"/>
      <c r="C86" s="67" t="s">
        <v>31</v>
      </c>
      <c r="D86" s="61">
        <f>[3]SA_DTR!$FS20</f>
        <v>15.167629779999999</v>
      </c>
      <c r="E86" s="62">
        <f>[3]SA_DTR!$FS70</f>
        <v>-0.13897529970412548</v>
      </c>
      <c r="F86" s="63">
        <f>[3]SA_DTR!$FS95</f>
        <v>-7.0749078509933505E-2</v>
      </c>
      <c r="G86" s="64">
        <f>[3]SA_DTR!$FS320</f>
        <v>-1.9850910626501128E-2</v>
      </c>
      <c r="H86" s="65">
        <f>[3]SA_DTR!$FS270</f>
        <v>1.3387448561785975E-2</v>
      </c>
      <c r="I86" s="66">
        <f>[3]SA_DTR!$FS145</f>
        <v>218.67304193999999</v>
      </c>
      <c r="J86" s="64">
        <f>[3]SA_DTR!$FS170</f>
        <v>-1.3886661840270098E-2</v>
      </c>
      <c r="K86" s="63">
        <f>[3]SA_DTR!$FS195</f>
        <v>-8.3918609448904169E-3</v>
      </c>
      <c r="L86" s="64">
        <f>[3]SA_DTR!$FS220</f>
        <v>-3.9994533156569534E-2</v>
      </c>
      <c r="M86" s="64">
        <f>[3]SA_DTR!$FS245</f>
        <v>-2.729958718791381E-2</v>
      </c>
    </row>
    <row r="87" spans="2:13" s="25" customFormat="1" ht="12.75" customHeight="1" x14ac:dyDescent="0.25">
      <c r="B87" s="69"/>
      <c r="C87" s="75" t="s">
        <v>32</v>
      </c>
      <c r="D87" s="54">
        <f>[3]SA_DTR!$FS22</f>
        <v>81.259297520000004</v>
      </c>
      <c r="E87" s="55">
        <f>[3]SA_DTR!$FS72</f>
        <v>-3.2507947667364312E-2</v>
      </c>
      <c r="F87" s="56">
        <f>[3]SA_DTR!$FS97</f>
        <v>-3.3569871078648061E-3</v>
      </c>
      <c r="G87" s="57">
        <f>[3]SA_DTR!$FS322</f>
        <v>-1.3624548977546946E-2</v>
      </c>
      <c r="H87" s="76">
        <f>[3]SA_DTR!$FS272</f>
        <v>5.1872173773616082E-2</v>
      </c>
      <c r="I87" s="59">
        <f>[3]SA_DTR!$FS147</f>
        <v>1053.7378472099999</v>
      </c>
      <c r="J87" s="57">
        <f>[3]SA_DTR!$FS172</f>
        <v>7.6111439246449253E-2</v>
      </c>
      <c r="K87" s="56">
        <f>[3]SA_DTR!$FS197</f>
        <v>7.8411420280525057E-2</v>
      </c>
      <c r="L87" s="57">
        <f>[3]SA_DTR!$FS222</f>
        <v>5.1054838892856225E-2</v>
      </c>
      <c r="M87" s="57">
        <f>[3]SA_DTR!$FS247</f>
        <v>5.8923483655043185E-2</v>
      </c>
    </row>
    <row r="88" spans="2:13" s="25" customFormat="1" ht="12.75" customHeight="1" x14ac:dyDescent="0.25">
      <c r="B88" s="69"/>
      <c r="C88" s="77" t="s">
        <v>33</v>
      </c>
      <c r="D88" s="61">
        <f>[3]SA_DTR!$FS23</f>
        <v>62.717736020000004</v>
      </c>
      <c r="E88" s="62">
        <f>[3]SA_DTR!$FS73</f>
        <v>-4.4705678439555863E-2</v>
      </c>
      <c r="F88" s="63">
        <f>[3]SA_DTR!$FS98</f>
        <v>-1.5943946425083233E-2</v>
      </c>
      <c r="G88" s="64">
        <f>[3]SA_DTR!$FS323</f>
        <v>-1.1534132387151508E-2</v>
      </c>
      <c r="H88" s="65">
        <f>[3]SA_DTR!$FS273</f>
        <v>4.7480908428283009E-2</v>
      </c>
      <c r="I88" s="66">
        <f>[3]SA_DTR!$FS148</f>
        <v>814.91391794000003</v>
      </c>
      <c r="J88" s="64">
        <f>[3]SA_DTR!$FS173</f>
        <v>7.7488776214669652E-2</v>
      </c>
      <c r="K88" s="63">
        <f>[3]SA_DTR!$FS198</f>
        <v>7.9696031443731608E-2</v>
      </c>
      <c r="L88" s="64">
        <f>[3]SA_DTR!$FS223</f>
        <v>5.0361892363596672E-2</v>
      </c>
      <c r="M88" s="64">
        <f>[3]SA_DTR!$FS248</f>
        <v>5.8350065446467259E-2</v>
      </c>
    </row>
    <row r="89" spans="2:13" s="25" customFormat="1" ht="12.75" customHeight="1" x14ac:dyDescent="0.25">
      <c r="B89" s="69"/>
      <c r="C89" s="78" t="s">
        <v>34</v>
      </c>
      <c r="D89" s="61">
        <f>[3]SA_DTR!$FS24</f>
        <v>58.643464860000009</v>
      </c>
      <c r="E89" s="62">
        <f>[3]SA_DTR!$FS74</f>
        <v>-2.4390067380364311E-4</v>
      </c>
      <c r="F89" s="63">
        <f>[3]SA_DTR!$FS99</f>
        <v>3.253599660674511E-2</v>
      </c>
      <c r="G89" s="64">
        <f>[3]SA_DTR!$FS324</f>
        <v>4.0464961362607355E-3</v>
      </c>
      <c r="H89" s="65">
        <f>[3]SA_DTR!$FS274</f>
        <v>5.0191967681935346E-2</v>
      </c>
      <c r="I89" s="66">
        <f>[3]SA_DTR!$FS149</f>
        <v>758.50799826000002</v>
      </c>
      <c r="J89" s="64">
        <f>[3]SA_DTR!$FS174</f>
        <v>7.9442998032849932E-2</v>
      </c>
      <c r="K89" s="63">
        <f>[3]SA_DTR!$FS199</f>
        <v>8.1634005631331163E-2</v>
      </c>
      <c r="L89" s="64">
        <f>[3]SA_DTR!$FS224</f>
        <v>5.0058465155934595E-2</v>
      </c>
      <c r="M89" s="64">
        <f>[3]SA_DTR!$FS249</f>
        <v>5.8308062445659559E-2</v>
      </c>
    </row>
    <row r="90" spans="2:13" s="25" customFormat="1" ht="12.75" customHeight="1" x14ac:dyDescent="0.25">
      <c r="B90" s="69"/>
      <c r="C90" s="71" t="s">
        <v>35</v>
      </c>
      <c r="D90" s="79">
        <f>[3]SA_DTR!$FS25</f>
        <v>4.0742711600000003</v>
      </c>
      <c r="E90" s="62">
        <f>[3]SA_DTR!$FS75</f>
        <v>-0.41754663427591354</v>
      </c>
      <c r="F90" s="63">
        <f>[3]SA_DTR!$FS100</f>
        <v>-0.39691159543315557</v>
      </c>
      <c r="G90" s="64">
        <f>[3]SA_DTR!$FS325</f>
        <v>-0.18225911586762744</v>
      </c>
      <c r="H90" s="65">
        <f>[3]SA_DTR!$FS275</f>
        <v>1.3319306712539669E-2</v>
      </c>
      <c r="I90" s="66">
        <f>[3]SA_DTR!$FS150</f>
        <v>56.405919679999997</v>
      </c>
      <c r="J90" s="64">
        <f>[3]SA_DTR!$FS175</f>
        <v>5.1880748514401276E-2</v>
      </c>
      <c r="K90" s="63">
        <f>[3]SA_DTR!$FS200</f>
        <v>5.438734655803068E-2</v>
      </c>
      <c r="L90" s="64">
        <f>[3]SA_DTR!$FS225</f>
        <v>5.4404698323630596E-2</v>
      </c>
      <c r="M90" s="64">
        <f>[3]SA_DTR!$FS250</f>
        <v>5.8886455030731977E-2</v>
      </c>
    </row>
    <row r="91" spans="2:13" s="25" customFormat="1" ht="12.75" customHeight="1" x14ac:dyDescent="0.25">
      <c r="B91" s="69"/>
      <c r="C91" s="77" t="s">
        <v>36</v>
      </c>
      <c r="D91" s="61">
        <f>[3]SA_DTR!$FS26</f>
        <v>18.5415615</v>
      </c>
      <c r="E91" s="62">
        <f>[3]SA_DTR!$FS76</f>
        <v>1.1164520484748364E-2</v>
      </c>
      <c r="F91" s="63">
        <f>[3]SA_DTR!$FS101</f>
        <v>4.1921149741907415E-2</v>
      </c>
      <c r="G91" s="64">
        <f>[3]SA_DTR!$FS326</f>
        <v>-2.0661052271902069E-2</v>
      </c>
      <c r="H91" s="65">
        <f>[3]SA_DTR!$FS276</f>
        <v>6.7055333618405655E-2</v>
      </c>
      <c r="I91" s="66">
        <f>[3]SA_DTR!$FS151</f>
        <v>238.82392927000001</v>
      </c>
      <c r="J91" s="64">
        <f>[3]SA_DTR!$FS176</f>
        <v>7.1438087974368569E-2</v>
      </c>
      <c r="K91" s="63">
        <f>[3]SA_DTR!$FS201</f>
        <v>7.4051251000924356E-2</v>
      </c>
      <c r="L91" s="64">
        <f>[3]SA_DTR!$FS226</f>
        <v>5.3372410501088652E-2</v>
      </c>
      <c r="M91" s="64">
        <f>[3]SA_DTR!$FS251</f>
        <v>6.0884250917705662E-2</v>
      </c>
    </row>
    <row r="92" spans="2:13" s="25" customFormat="1" ht="12.75" customHeight="1" x14ac:dyDescent="0.25">
      <c r="B92" s="69"/>
      <c r="C92" s="80" t="s">
        <v>37</v>
      </c>
      <c r="D92" s="81">
        <f>[3]SA_DTR!$FS27</f>
        <v>179.01549754000001</v>
      </c>
      <c r="E92" s="82">
        <f>[3]SA_DTR!$FS77</f>
        <v>-0.10414109991191345</v>
      </c>
      <c r="F92" s="83">
        <f>[3]SA_DTR!$FS102</f>
        <v>-7.0712206633254948E-2</v>
      </c>
      <c r="G92" s="84">
        <f>[3]SA_DTR!$FS327</f>
        <v>-6.0580509523952997E-2</v>
      </c>
      <c r="H92" s="85">
        <f>[3]SA_DTR!$FS277</f>
        <v>4.7764280383071567E-2</v>
      </c>
      <c r="I92" s="86">
        <f>[3]SA_DTR!$FS152</f>
        <v>2356.0113115400004</v>
      </c>
      <c r="J92" s="84">
        <f>[3]SA_DTR!$FS177</f>
        <v>5.4202057053845287E-2</v>
      </c>
      <c r="K92" s="83">
        <f>[3]SA_DTR!$FS202</f>
        <v>5.818186011356774E-2</v>
      </c>
      <c r="L92" s="84">
        <f>[3]SA_DTR!$FS227</f>
        <v>2.7990607232754261E-2</v>
      </c>
      <c r="M92" s="84">
        <f>[3]SA_DTR!$FS252</f>
        <v>3.9768383281302722E-2</v>
      </c>
    </row>
    <row r="93" spans="2:13" s="25" customFormat="1" ht="12.75" hidden="1" customHeight="1" x14ac:dyDescent="0.25">
      <c r="B93" s="69"/>
      <c r="C93" s="60"/>
      <c r="D93" s="61"/>
      <c r="E93" s="62"/>
      <c r="F93" s="63"/>
      <c r="G93" s="64"/>
      <c r="H93" s="87"/>
      <c r="I93" s="88"/>
      <c r="J93" s="89"/>
      <c r="K93" s="90"/>
      <c r="L93" s="89"/>
      <c r="M93" s="89"/>
    </row>
    <row r="94" spans="2:13" s="25" customFormat="1" ht="12.75" hidden="1" customHeight="1" x14ac:dyDescent="0.25">
      <c r="B94" s="69"/>
      <c r="C94" s="60"/>
      <c r="D94" s="61"/>
      <c r="E94" s="62"/>
      <c r="F94" s="63"/>
      <c r="G94" s="64"/>
      <c r="H94" s="87"/>
      <c r="I94" s="88"/>
      <c r="J94" s="89"/>
      <c r="K94" s="90"/>
      <c r="L94" s="89"/>
      <c r="M94" s="89"/>
    </row>
    <row r="95" spans="2:13" s="25" customFormat="1" ht="12.75" hidden="1" customHeight="1" x14ac:dyDescent="0.25">
      <c r="B95" s="69"/>
      <c r="C95" s="60"/>
      <c r="D95" s="61"/>
      <c r="E95" s="62"/>
      <c r="F95" s="63"/>
      <c r="G95" s="64"/>
      <c r="H95" s="87"/>
      <c r="I95" s="88"/>
      <c r="J95" s="89"/>
      <c r="K95" s="90"/>
      <c r="L95" s="89"/>
      <c r="M95" s="89"/>
    </row>
    <row r="96" spans="2:13" s="25" customFormat="1" ht="12.75" customHeight="1" x14ac:dyDescent="0.2">
      <c r="C96" s="91"/>
      <c r="D96" s="47"/>
      <c r="E96" s="48"/>
      <c r="F96" s="92"/>
      <c r="G96" s="48"/>
      <c r="H96" s="51"/>
      <c r="I96" s="93"/>
      <c r="J96" s="92"/>
      <c r="K96" s="48"/>
      <c r="L96" s="94"/>
      <c r="M96" s="48"/>
    </row>
    <row r="97" spans="2:13" s="25" customFormat="1" ht="12.75" customHeight="1" x14ac:dyDescent="0.25">
      <c r="B97" s="69"/>
      <c r="C97" s="95" t="s">
        <v>38</v>
      </c>
      <c r="D97" s="96">
        <f>[8]Mois!$EH$25/1000000</f>
        <v>25.913594620000001</v>
      </c>
      <c r="E97" s="64">
        <f>IF('[8]Evo Mois'!$EH$25&gt;100%,"ns",'[8]Evo Mois'!$EH$25)</f>
        <v>-0.54385313040117622</v>
      </c>
      <c r="F97" s="97">
        <f>IF('[9]Evo Mois'!$EH$5&gt;100%,"ns",'[9]Evo Mois'!$EH$5)</f>
        <v>-0.83855464190026163</v>
      </c>
      <c r="G97" s="98">
        <f>IF('[9]Evo Mois-1'!$EH$5&gt;500%," ns",'[9]Evo Mois-1'!$EH$5)</f>
        <v>-0.89287874629532615</v>
      </c>
      <c r="H97" s="62">
        <f>IF('[9]Evo ACM'!$DV$5&gt;100%,"ns",'[9]Evo ACM'!$DV$5)</f>
        <v>7.6462116920067213E-2</v>
      </c>
      <c r="I97" s="99">
        <f>'[8]Cumul ACM'!$EH$25/1000000</f>
        <v>375.39108452000005</v>
      </c>
      <c r="J97" s="64">
        <f>IF('[8]Evo ACM'!$EH$25&gt;100%,"ns",'[8]Evo ACM'!$EH$25)</f>
        <v>4.8115874939754111E-2</v>
      </c>
      <c r="K97" s="64">
        <f>IF('[9]Evo ACM'!$EH$5&gt;100%,"ns",'[9]Evo ACM'!$EH$5)</f>
        <v>5.9872216173519899E-2</v>
      </c>
      <c r="L97" s="64">
        <f>IF('[8]Evo PCAP'!$EH$25&gt;100%,"ns",'[8]Evo PCAP'!$EH$25)</f>
        <v>0.11514602845800836</v>
      </c>
      <c r="M97" s="64">
        <f>IF('[9]Evo PCAP'!$EH$5&gt;100%,"ns",'[9]Evo PCAP'!$EH$5)</f>
        <v>0.11901626309190383</v>
      </c>
    </row>
    <row r="98" spans="2:13" s="25" customFormat="1" ht="12.75" customHeight="1" x14ac:dyDescent="0.25">
      <c r="B98" s="69"/>
      <c r="C98" s="101" t="s">
        <v>39</v>
      </c>
      <c r="D98" s="61">
        <f>[8]Mois!$EH$18/1000000</f>
        <v>20.987479710000002</v>
      </c>
      <c r="E98" s="64">
        <f>IF('[8]Evo Mois'!$EH$18&gt;100%,"ns",'[8]Evo Mois'!$EH$18)</f>
        <v>-0.52842199390887079</v>
      </c>
      <c r="F98" s="97">
        <f>IF('[9]Evo Mois'!$EH$6&gt;100%,"ns",'[9]Evo Mois'!$EH$6)</f>
        <v>-0.97811160210173131</v>
      </c>
      <c r="G98" s="64">
        <f>IF('[9]Evo Mois-1'!$EH$6&gt;500%," ns",'[9]Evo Mois-1'!$EH$6)</f>
        <v>-0.98874793791995563</v>
      </c>
      <c r="H98" s="62">
        <f>IF('[9]Evo ACM'!$DV$6&gt;100%,"ns",'[9]Evo ACM'!$DV$6)</f>
        <v>6.5788417801570631E-2</v>
      </c>
      <c r="I98" s="99">
        <f>'[8]Cumul ACM'!$EH$18/1000000</f>
        <v>303.03476552000001</v>
      </c>
      <c r="J98" s="64">
        <f>IF('[8]Evo ACM'!$EH$18&gt;100%,"ns",'[8]Evo ACM'!$EH$18)</f>
        <v>5.6961195248091512E-2</v>
      </c>
      <c r="K98" s="64">
        <f>IF('[9]Evo ACM'!$EH$6&gt;100%,"ns",'[9]Evo ACM'!$EH$6)</f>
        <v>7.2835956277979008E-2</v>
      </c>
      <c r="L98" s="64">
        <f>IF('[8]Evo PCAP'!$EH$18&gt;100%,"ns",'[8]Evo PCAP'!$EH$18)</f>
        <v>0.12519536567653988</v>
      </c>
      <c r="M98" s="64">
        <f>IF('[9]Evo PCAP'!$EH$6&gt;100%,"ns",'[9]Evo PCAP'!$EH$6)</f>
        <v>0.12697051121613012</v>
      </c>
    </row>
    <row r="99" spans="2:13" s="25" customFormat="1" ht="12.75" customHeight="1" x14ac:dyDescent="0.25">
      <c r="B99" s="69"/>
      <c r="C99" s="101" t="s">
        <v>40</v>
      </c>
      <c r="D99" s="61">
        <f>[8]Mois!$EH$19/1000000</f>
        <v>2.7650663199999999</v>
      </c>
      <c r="E99" s="64">
        <f>IF('[8]Evo Mois'!$EH$19&gt;100%,"ns",'[8]Evo Mois'!$EH$19)</f>
        <v>-0.5958177073178238</v>
      </c>
      <c r="F99" s="97">
        <f>IF('[9]Evo Mois'!$EH$7&gt;100%,"ns",'[9]Evo Mois'!$EH$7)</f>
        <v>-0.60154033017144592</v>
      </c>
      <c r="G99" s="64">
        <f>IF('[9]Evo Mois-1'!$EH$7&gt;500%," ns",'[9]Evo Mois-1'!$EH$7)</f>
        <v>-0.15212846669359048</v>
      </c>
      <c r="H99" s="62">
        <f>IF('[9]Evo ACM'!$DV$7&gt;100%,"ns",'[9]Evo ACM'!$DV$7)</f>
        <v>7.6190447017061125E-2</v>
      </c>
      <c r="I99" s="99">
        <f>'[8]Cumul ACM'!$EH$19/1000000</f>
        <v>37.953995880000001</v>
      </c>
      <c r="J99" s="64">
        <f>IF('[8]Evo ACM'!$EH$19&gt;100%,"ns",'[8]Evo ACM'!$EH$19)</f>
        <v>6.2314587525275078E-2</v>
      </c>
      <c r="K99" s="64">
        <f>IF('[9]Evo ACM'!$EH$7&gt;100%,"ns",'[9]Evo ACM'!$EH$7)</f>
        <v>3.3307811557128142E-2</v>
      </c>
      <c r="L99" s="64">
        <f>IF('[8]Evo PCAP'!$EH$19&gt;100%,"ns",'[8]Evo PCAP'!$EH$19)</f>
        <v>0.10051917058436066</v>
      </c>
      <c r="M99" s="64">
        <f>IF('[9]Evo PCAP'!$EH$7&gt;100%,"ns",'[9]Evo PCAP'!$EH$7)</f>
        <v>8.948765934679459E-2</v>
      </c>
    </row>
    <row r="100" spans="2:13" s="25" customFormat="1" ht="12.75" customHeight="1" x14ac:dyDescent="0.25">
      <c r="B100" s="69"/>
      <c r="C100" s="102" t="s">
        <v>41</v>
      </c>
      <c r="D100" s="103">
        <f>[8]Mois!$EH$20/1000000</f>
        <v>1.9502633300000001</v>
      </c>
      <c r="E100" s="104">
        <f>IF('[8]Evo Mois'!$EH$20&gt;100%,"ns",'[8]Evo Mois'!$EH$20)</f>
        <v>-0.59676838863089765</v>
      </c>
      <c r="F100" s="104">
        <f>IF('[9]Evo Mois'!$EH$8&gt;100%,"ns",'[9]Evo Mois'!$EH$8)</f>
        <v>-0.50224807406746197</v>
      </c>
      <c r="G100" s="104">
        <f>IF('[9]Evo Mois-1'!$EH$8&gt;500%," ns",'[9]Evo Mois-1'!$EH$8)</f>
        <v>-0.44500502687213273</v>
      </c>
      <c r="H100" s="117">
        <f>IF('[9]Evo ACM'!$DV$8&gt;100%,"ns",'[9]Evo ACM'!$DV$8)</f>
        <v>0.18468692159116462</v>
      </c>
      <c r="I100" s="106">
        <f>'[8]Cumul ACM'!$EH$20/1000000</f>
        <v>30.519259450000003</v>
      </c>
      <c r="J100" s="104">
        <f>IF('[8]Evo ACM'!$EH$20&gt;100%,"ns",'[8]Evo ACM'!$EH$20)</f>
        <v>-1.4386405152710613E-2</v>
      </c>
      <c r="K100" s="104">
        <f>IF('[9]Evo ACM'!$EH$8&gt;100%,"ns",'[9]Evo ACM'!$EH$8)</f>
        <v>-2.3583645801826925E-2</v>
      </c>
      <c r="L100" s="104">
        <f>IF('[8]Evo PCAP'!$EH$20&gt;100%,"ns",'[8]Evo PCAP'!$EH$20)</f>
        <v>5.6866325480354751E-2</v>
      </c>
      <c r="M100" s="104">
        <f>IF('[9]Evo PCAP'!$EH$8&gt;100%,"ns",'[9]Evo PCAP'!$EH$8)</f>
        <v>8.4391268708106981E-2</v>
      </c>
    </row>
    <row r="101" spans="2:13" s="25" customFormat="1" ht="12.75" customHeight="1" x14ac:dyDescent="0.25">
      <c r="B101" s="69"/>
      <c r="C101" s="108"/>
      <c r="D101" s="115"/>
      <c r="E101" s="109"/>
      <c r="F101" s="118"/>
      <c r="G101" s="63"/>
      <c r="H101" s="63"/>
      <c r="I101" s="119"/>
      <c r="J101" s="118"/>
      <c r="K101" s="63"/>
      <c r="L101" s="118"/>
      <c r="M101" s="120" t="s">
        <v>44</v>
      </c>
    </row>
    <row r="102" spans="2:13" s="25" customFormat="1" ht="12.75" customHeight="1" x14ac:dyDescent="0.25">
      <c r="B102" s="69"/>
      <c r="C102" s="108"/>
      <c r="D102" s="115"/>
      <c r="E102" s="109"/>
      <c r="F102" s="109"/>
      <c r="G102" s="109"/>
      <c r="H102" s="109"/>
      <c r="I102" s="110"/>
      <c r="J102" s="109"/>
      <c r="K102" s="109"/>
      <c r="L102" s="109"/>
      <c r="M102" s="120"/>
    </row>
    <row r="103" spans="2:13" s="1" customFormat="1" x14ac:dyDescent="0.2">
      <c r="C103" s="121" t="s">
        <v>45</v>
      </c>
    </row>
    <row r="104" spans="2:13" s="1" customFormat="1" ht="44.25" customHeight="1" x14ac:dyDescent="0.2">
      <c r="C104" s="122" t="s">
        <v>46</v>
      </c>
      <c r="D104" s="122"/>
      <c r="E104" s="122"/>
      <c r="F104" s="122"/>
      <c r="G104" s="122"/>
      <c r="H104" s="122"/>
      <c r="I104" s="122"/>
      <c r="J104" s="122"/>
      <c r="K104" s="122"/>
      <c r="L104" s="122"/>
      <c r="M104" s="122"/>
    </row>
    <row r="105" spans="2:13" s="1" customFormat="1" ht="8.25" customHeight="1" x14ac:dyDescent="0.2">
      <c r="C105" s="122"/>
      <c r="D105" s="122"/>
      <c r="E105" s="122"/>
      <c r="F105" s="122"/>
      <c r="G105" s="122"/>
      <c r="H105" s="122"/>
      <c r="I105" s="122"/>
      <c r="J105" s="122"/>
      <c r="K105" s="122"/>
      <c r="L105" s="122"/>
      <c r="M105" s="122"/>
    </row>
  </sheetData>
  <mergeCells count="32">
    <mergeCell ref="C104:M104"/>
    <mergeCell ref="C105:M105"/>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006B0-01B8-41D1-B8CA-B30B89A3328D}">
  <sheetPr>
    <tabColor rgb="FF0000FF"/>
  </sheetPr>
  <dimension ref="A1:GM104"/>
  <sheetViews>
    <sheetView zoomScaleNormal="100" workbookViewId="0"/>
  </sheetViews>
  <sheetFormatPr baseColWidth="10" defaultColWidth="11.44140625" defaultRowHeight="11.4" x14ac:dyDescent="0.2"/>
  <cols>
    <col min="1" max="2" width="2.44140625" style="1" customWidth="1"/>
    <col min="3" max="3" width="44.5546875" style="1" bestFit="1" customWidth="1"/>
    <col min="4" max="4" width="11.5546875" style="1" bestFit="1" customWidth="1"/>
    <col min="5" max="6" width="9.5546875" style="1" customWidth="1"/>
    <col min="7" max="7" width="12.44140625" style="1" customWidth="1"/>
    <col min="8" max="8" width="9.5546875" style="1" customWidth="1"/>
    <col min="9" max="9" width="10.44140625" style="1" customWidth="1"/>
    <col min="10" max="11" width="9.5546875" style="1" customWidth="1"/>
    <col min="12" max="12" width="9.5546875" style="1" bestFit="1" customWidth="1"/>
    <col min="13" max="13" width="9.5546875" style="1" customWidth="1"/>
    <col min="14" max="15" width="2.44140625" style="1" customWidth="1"/>
    <col min="16" max="195" width="11.44140625" style="1"/>
    <col min="196" max="16384" width="11.44140625" style="123"/>
  </cols>
  <sheetData>
    <row r="1" spans="1:13" s="1" customFormat="1" x14ac:dyDescent="0.2"/>
    <row r="2" spans="1:13" s="25" customFormat="1" x14ac:dyDescent="0.2">
      <c r="A2" s="124"/>
    </row>
    <row r="3" spans="1:13" s="25" customFormat="1" x14ac:dyDescent="0.2">
      <c r="A3" s="124"/>
    </row>
    <row r="4" spans="1:13" s="25" customFormat="1" ht="24" customHeight="1" x14ac:dyDescent="0.2">
      <c r="A4" s="124"/>
      <c r="C4" s="125" t="s">
        <v>47</v>
      </c>
      <c r="D4" s="126" t="s">
        <v>7</v>
      </c>
      <c r="E4" s="127"/>
      <c r="F4" s="127"/>
      <c r="G4" s="128"/>
      <c r="H4" s="126" t="s">
        <v>14</v>
      </c>
      <c r="I4" s="127"/>
      <c r="J4" s="127"/>
      <c r="K4" s="128"/>
      <c r="L4" s="126" t="s">
        <v>15</v>
      </c>
      <c r="M4" s="128"/>
    </row>
    <row r="5" spans="1:13" s="25" customFormat="1" ht="53.25" customHeight="1" x14ac:dyDescent="0.2">
      <c r="A5" s="124"/>
      <c r="C5" s="129"/>
      <c r="D5" s="130" t="str">
        <f>"Données brutes  "&amp;[1]Titres!B7&amp;" "&amp;[1]Titres!A20</f>
        <v>Données brutes  mars 2026</v>
      </c>
      <c r="E5" s="131" t="str">
        <f>"Taux de croissance  "&amp;[1]Titres!B7&amp;" "&amp;[1]Titres!A20&amp;" / "&amp;[1]Titres!B7&amp;" "&amp;[1]Titres!A20-1</f>
        <v>Taux de croissance  mars 2026 / mars 2025</v>
      </c>
      <c r="F5" s="132"/>
      <c r="G5" s="133" t="str">
        <f>"Taux de croissance  "&amp;[1]Titres!B7&amp;" "&amp;[1]Titres!A20&amp;" / "&amp;[1]Titres!B6&amp;" "&amp;[1]Titres!A24</f>
        <v>Taux de croissance  mars 2026 / fev 2026</v>
      </c>
      <c r="H5" s="134" t="str">
        <f>"Rappel :
Taux ACM CVS-CJO à fin "&amp;[1]Titres!B7&amp;" "&amp;[1]Titres!$A$20-1</f>
        <v>Rappel :
Taux ACM CVS-CJO à fin mars 2025</v>
      </c>
      <c r="I5" s="135" t="str">
        <f>"Données brutes "&amp;[1]Titres!B8&amp; " "&amp;[1]Titres!A22&amp;" - "&amp;[1]Titres!B7&amp;" "&amp;[1]Titres!$A$20</f>
        <v>Données brutes avril 2025 - mars 2026</v>
      </c>
      <c r="J5" s="131" t="str">
        <f>"Taux ACM ("&amp;[1]Titres!B8&amp; " "&amp;[1]Titres!A22&amp;" - "&amp;[1]Titres!B7&amp;" "&amp;[1]Titres!$A$20&amp;" / "&amp;[1]Titres!B8&amp; " "&amp;[1]Titres!A22-1&amp;" - "&amp;[1]Titres!B7&amp; " "&amp;[1]Titres!$A$20-1&amp;")"</f>
        <v>Taux ACM (avril 2025 - mars 2026 / avril 2024 - mars 2025)</v>
      </c>
      <c r="K5" s="136"/>
      <c r="L5" s="131" t="str">
        <f>"(janv à "&amp;[1]Titres!B7&amp;" "&amp;[1]Titres!$A$20&amp;" ) /
(janv à "&amp;[1]Titres!B7&amp;" "&amp;[1]Titres!$A$20-1&amp;" )"</f>
        <v>(janv à mars 2026 ) /
(janv à mars 2025 )</v>
      </c>
      <c r="M5" s="137"/>
    </row>
    <row r="6" spans="1:13" s="25" customFormat="1" ht="36" customHeight="1" x14ac:dyDescent="0.2">
      <c r="A6" s="138"/>
      <c r="C6" s="139"/>
      <c r="D6" s="140"/>
      <c r="E6" s="133" t="s">
        <v>16</v>
      </c>
      <c r="F6" s="133" t="s">
        <v>17</v>
      </c>
      <c r="G6" s="133" t="s">
        <v>17</v>
      </c>
      <c r="H6" s="141"/>
      <c r="I6" s="142"/>
      <c r="J6" s="133" t="s">
        <v>16</v>
      </c>
      <c r="K6" s="133" t="s">
        <v>17</v>
      </c>
      <c r="L6" s="133" t="s">
        <v>16</v>
      </c>
      <c r="M6" s="133" t="s">
        <v>17</v>
      </c>
    </row>
    <row r="7" spans="1:13" s="25" customFormat="1" ht="13.8" x14ac:dyDescent="0.2">
      <c r="A7" s="138"/>
      <c r="C7" s="143" t="s">
        <v>18</v>
      </c>
      <c r="D7" s="144">
        <f>[3]RA_DTS!$FQ$5</f>
        <v>473.56002543641614</v>
      </c>
      <c r="E7" s="145">
        <f>[3]RA_DTS!$FQ$55</f>
        <v>3.3419348467192522E-2</v>
      </c>
      <c r="F7" s="49">
        <f>[3]RA_DTS!$FQ$80</f>
        <v>1.3280534504688912E-2</v>
      </c>
      <c r="G7" s="50">
        <f>[3]RA_DTS!$FQ$305</f>
        <v>6.6311479985741162E-3</v>
      </c>
      <c r="H7" s="146">
        <f>[3]RA_DTS!$FQ$255</f>
        <v>1.8447915592788133E-2</v>
      </c>
      <c r="I7" s="147">
        <f>[3]RA_DTS!$FQ$130</f>
        <v>5362.1287947772189</v>
      </c>
      <c r="J7" s="145">
        <f>[3]RA_DTS!$FQ$155</f>
        <v>2.9479349731018845E-2</v>
      </c>
      <c r="K7" s="50">
        <f>[3]RA_DTS!$FQ$180</f>
        <v>2.8926247543227257E-2</v>
      </c>
      <c r="L7" s="145">
        <f>[3]RA_DTS!$FQ$205</f>
        <v>3.1581709692694027E-3</v>
      </c>
      <c r="M7" s="145">
        <f>[3]RA_DTS!$FQ$230</f>
        <v>2.0813983516188017E-3</v>
      </c>
    </row>
    <row r="8" spans="1:13" s="25" customFormat="1" x14ac:dyDescent="0.2">
      <c r="A8" s="138"/>
      <c r="C8" s="53" t="s">
        <v>19</v>
      </c>
      <c r="D8" s="54">
        <f>[3]RA_DTS!$FQ6</f>
        <v>298.92760516613396</v>
      </c>
      <c r="E8" s="55">
        <f>[3]RA_DTS!$FQ56</f>
        <v>2.0639123921278424E-2</v>
      </c>
      <c r="F8" s="56">
        <f>[3]RA_DTS!$FQ81</f>
        <v>-3.1683149548188405E-3</v>
      </c>
      <c r="G8" s="57">
        <f>[3]RA_DTS!$FQ306</f>
        <v>1.4633026662693949E-2</v>
      </c>
      <c r="H8" s="148">
        <f>[3]RA_DTS!$FQ256</f>
        <v>1.3536440706825692E-2</v>
      </c>
      <c r="I8" s="149">
        <f>[3]RA_DTS!$FQ131</f>
        <v>3278.2991118192735</v>
      </c>
      <c r="J8" s="150">
        <f>[3]RA_DTS!$FQ156</f>
        <v>1.0453200315112321E-2</v>
      </c>
      <c r="K8" s="151">
        <f>[3]RA_DTS!$FQ181</f>
        <v>9.6531789497820153E-3</v>
      </c>
      <c r="L8" s="150">
        <f>[3]RA_DTS!$FQ206</f>
        <v>-1.4522918798420825E-2</v>
      </c>
      <c r="M8" s="150">
        <f>[3]RA_DTS!$FQ231</f>
        <v>-1.7931521524231719E-2</v>
      </c>
    </row>
    <row r="9" spans="1:13" s="25" customFormat="1" x14ac:dyDescent="0.2">
      <c r="A9" s="138"/>
      <c r="C9" s="60" t="s">
        <v>20</v>
      </c>
      <c r="D9" s="61">
        <f>[3]RA_DTS!$FQ7</f>
        <v>106.03415918229989</v>
      </c>
      <c r="E9" s="62">
        <f>[3]RA_DTS!$FQ58</f>
        <v>2.1967826312927263E-2</v>
      </c>
      <c r="F9" s="63">
        <f>[3]RA_DTS!$FQ82</f>
        <v>3.164880238287493E-2</v>
      </c>
      <c r="G9" s="64">
        <f>[3]RA_DTS!$FQ307</f>
        <v>3.1218300461400617E-2</v>
      </c>
      <c r="H9" s="152">
        <f>[3]RA_DTS!$FQ257</f>
        <v>1.05150558883218E-2</v>
      </c>
      <c r="I9" s="88">
        <f>[3]RA_DTS!$FQ132</f>
        <v>1083.2198668092226</v>
      </c>
      <c r="J9" s="89">
        <f>[3]RA_DTS!$FQ157</f>
        <v>4.21144451763793E-2</v>
      </c>
      <c r="K9" s="90">
        <f>[3]RA_DTS!$FQ182</f>
        <v>4.2016069634026376E-2</v>
      </c>
      <c r="L9" s="89">
        <f>[3]RA_DTS!$FQ207</f>
        <v>3.9739805275789131E-3</v>
      </c>
      <c r="M9" s="89">
        <f>[3]RA_DTS!$FQ232</f>
        <v>-4.9409481303264169E-4</v>
      </c>
    </row>
    <row r="10" spans="1:13" s="25" customFormat="1" x14ac:dyDescent="0.2">
      <c r="A10" s="138"/>
      <c r="C10" s="67" t="s">
        <v>21</v>
      </c>
      <c r="D10" s="61">
        <f>[3]RA_DTS!$FQ8</f>
        <v>24.997824126701016</v>
      </c>
      <c r="E10" s="62">
        <f>[3]RA_DTS!$FQ58</f>
        <v>2.1967826312927263E-2</v>
      </c>
      <c r="F10" s="63">
        <f>[3]RA_DTS!$FQ83</f>
        <v>-1.3037408663326366E-2</v>
      </c>
      <c r="G10" s="64">
        <f>[3]RA_DTS!$FQ308</f>
        <v>2.5664766718936916E-2</v>
      </c>
      <c r="H10" s="152">
        <f>[3]RA_DTS!$FQ258</f>
        <v>-7.420094883688666E-3</v>
      </c>
      <c r="I10" s="88">
        <f>[3]RA_DTS!$FQ133</f>
        <v>275.04192665069758</v>
      </c>
      <c r="J10" s="89">
        <f>[3]RA_DTS!$FQ158</f>
        <v>1.9557265566175985E-2</v>
      </c>
      <c r="K10" s="90">
        <f>[3]RA_DTS!$FQ183</f>
        <v>2.0139054106092624E-2</v>
      </c>
      <c r="L10" s="89">
        <f>[3]RA_DTS!$FQ208</f>
        <v>-5.094187671198358E-2</v>
      </c>
      <c r="M10" s="89">
        <f>[3]RA_DTS!$FQ233</f>
        <v>-5.1464572853688439E-2</v>
      </c>
    </row>
    <row r="11" spans="1:13" s="25" customFormat="1" x14ac:dyDescent="0.2">
      <c r="A11" s="138"/>
      <c r="C11" s="68" t="s">
        <v>22</v>
      </c>
      <c r="D11" s="61">
        <f>[3]RA_DTS!$FQ9</f>
        <v>24.997824126701016</v>
      </c>
      <c r="E11" s="62">
        <f>[3]RA_DTS!$FQ59</f>
        <v>2.1967826312927263E-2</v>
      </c>
      <c r="F11" s="63">
        <f>[3]RA_DTS!$FQ84</f>
        <v>4.8176597188887449E-2</v>
      </c>
      <c r="G11" s="64">
        <f>[3]RA_DTS!$FQ309</f>
        <v>3.5183305529846498E-2</v>
      </c>
      <c r="H11" s="152">
        <f>[3]RA_DTS!$FQ259</f>
        <v>2.7848146177837929E-2</v>
      </c>
      <c r="I11" s="88">
        <f>[3]RA_DTS!$FQ134</f>
        <v>275.04192665069758</v>
      </c>
      <c r="J11" s="89">
        <f>[3]RA_DTS!$FQ159</f>
        <v>1.9557265566175985E-2</v>
      </c>
      <c r="K11" s="90">
        <f>[3]RA_DTS!$FQ184</f>
        <v>4.8886635944517476E-2</v>
      </c>
      <c r="L11" s="89">
        <f>[3]RA_DTS!$FQ209</f>
        <v>-5.094187671198358E-2</v>
      </c>
      <c r="M11" s="89">
        <f>[3]RA_DTS!$FQ234</f>
        <v>1.6553291548551563E-2</v>
      </c>
    </row>
    <row r="12" spans="1:13" s="25" customFormat="1" x14ac:dyDescent="0.2">
      <c r="A12" s="138"/>
      <c r="C12" s="67" t="s">
        <v>23</v>
      </c>
      <c r="D12" s="61">
        <f>[3]RA_DTS!$FQ10</f>
        <v>15.87744838828225</v>
      </c>
      <c r="E12" s="62">
        <f>[3]RA_DTS!$FQ60</f>
        <v>8.7563529759153935E-2</v>
      </c>
      <c r="F12" s="63">
        <f>[3]RA_DTS!$FQ85</f>
        <v>4.4255073156864722E-2</v>
      </c>
      <c r="G12" s="64">
        <f>[3]RA_DTS!$FQ310</f>
        <v>2.5227791298786606E-2</v>
      </c>
      <c r="H12" s="152">
        <f>[3]RA_DTS!$FQ260</f>
        <v>-3.2677813484047857E-2</v>
      </c>
      <c r="I12" s="88">
        <f>[3]RA_DTS!$FQ135</f>
        <v>159.90525037211637</v>
      </c>
      <c r="J12" s="89">
        <f>[3]RA_DTS!$FQ160</f>
        <v>5.5184028851946065E-2</v>
      </c>
      <c r="K12" s="90">
        <f>[3]RA_DTS!$FQ185</f>
        <v>5.2814307459237986E-2</v>
      </c>
      <c r="L12" s="89">
        <f>[3]RA_DTS!$FQ210</f>
        <v>2.4895210691402214E-2</v>
      </c>
      <c r="M12" s="89">
        <f>[3]RA_DTS!$FQ235</f>
        <v>2.3115906594069147E-2</v>
      </c>
    </row>
    <row r="13" spans="1:13" s="25" customFormat="1" ht="13.2" x14ac:dyDescent="0.25">
      <c r="A13" s="153"/>
      <c r="C13" s="154" t="s">
        <v>24</v>
      </c>
      <c r="D13" s="96">
        <f>[3]RA_DTS!$FQ12</f>
        <v>84.188467442278224</v>
      </c>
      <c r="E13" s="155">
        <f>[3]RA_DTS!$FQ62</f>
        <v>1.6905446049446438E-2</v>
      </c>
      <c r="F13" s="156">
        <f>[3]RA_DTS!$FQ87</f>
        <v>1.045477241679027E-3</v>
      </c>
      <c r="G13" s="98">
        <f>[3]RA_DTS!$FQ312</f>
        <v>7.116588368624166E-3</v>
      </c>
      <c r="H13" s="157">
        <f>[3]RA_DTS!$FQ262</f>
        <v>1.2721106537590732E-2</v>
      </c>
      <c r="I13" s="158">
        <f>[3]RA_DTS!$FQ137</f>
        <v>954.54607517464649</v>
      </c>
      <c r="J13" s="159">
        <f>[3]RA_DTS!$FQ162</f>
        <v>-8.8949211985356325E-4</v>
      </c>
      <c r="K13" s="160">
        <f>[3]RA_DTS!$FQ187</f>
        <v>-2.3154787732465598E-3</v>
      </c>
      <c r="L13" s="159">
        <f>[3]RA_DTS!$FQ212</f>
        <v>-1.9845648317569076E-3</v>
      </c>
      <c r="M13" s="159">
        <f>[3]RA_DTS!$FQ237</f>
        <v>-5.9455038681863748E-3</v>
      </c>
    </row>
    <row r="14" spans="1:13" s="25" customFormat="1" ht="12" customHeight="1" x14ac:dyDescent="0.25">
      <c r="A14" s="161"/>
      <c r="C14" s="71" t="s">
        <v>25</v>
      </c>
      <c r="D14" s="61">
        <f>[3]RA_DTS!$FQ13</f>
        <v>22.757159191435399</v>
      </c>
      <c r="E14" s="62">
        <f>[3]RA_DTS!$FQ63</f>
        <v>7.9617503461955064E-2</v>
      </c>
      <c r="F14" s="63">
        <f>[3]RA_DTS!$FQ88</f>
        <v>3.1742547348508676E-2</v>
      </c>
      <c r="G14" s="64">
        <f>[3]RA_DTS!$FQ313</f>
        <v>1.6477028918168823E-2</v>
      </c>
      <c r="H14" s="152">
        <f>[3]RA_DTS!$FQ263</f>
        <v>2.3698121715701514E-2</v>
      </c>
      <c r="I14" s="88">
        <f>[3]RA_DTS!$FQ138</f>
        <v>236.55328461222544</v>
      </c>
      <c r="J14" s="89">
        <f>[3]RA_DTS!$FQ163</f>
        <v>1.8507154091158995E-2</v>
      </c>
      <c r="K14" s="90">
        <f>[3]RA_DTS!$FQ188</f>
        <v>1.7689068058431179E-2</v>
      </c>
      <c r="L14" s="89">
        <f>[3]RA_DTS!$FQ213</f>
        <v>2.9490548426654328E-2</v>
      </c>
      <c r="M14" s="89">
        <f>[3]RA_DTS!$FQ238</f>
        <v>2.3780287519311605E-2</v>
      </c>
    </row>
    <row r="15" spans="1:13" s="25" customFormat="1" x14ac:dyDescent="0.2">
      <c r="A15" s="138"/>
      <c r="C15" s="162" t="s">
        <v>26</v>
      </c>
      <c r="D15" s="103">
        <f>[3]RA_DTS!$FQ14</f>
        <v>56.439210304763506</v>
      </c>
      <c r="E15" s="117">
        <f>[3]RA_DTS!$FQ64</f>
        <v>-1.4824574890693554E-2</v>
      </c>
      <c r="F15" s="163">
        <f>[3]RA_DTS!$FQ89</f>
        <v>-1.5277591493015663E-2</v>
      </c>
      <c r="G15" s="104">
        <f>[3]RA_DTS!$FQ314</f>
        <v>2.8184690640866705E-3</v>
      </c>
      <c r="H15" s="87">
        <f>[3]RA_DTS!$FQ264</f>
        <v>1.9962703620004518E-3</v>
      </c>
      <c r="I15" s="164">
        <f>[3]RA_DTS!$FQ139</f>
        <v>669.66841814672193</v>
      </c>
      <c r="J15" s="165">
        <f>[3]RA_DTS!$FQ164</f>
        <v>-1.3410479154519872E-2</v>
      </c>
      <c r="K15" s="166">
        <f>[3]RA_DTS!$FQ189</f>
        <v>-1.4825930382772801E-2</v>
      </c>
      <c r="L15" s="165">
        <f>[3]RA_DTS!$FQ214</f>
        <v>-1.9495353894000811E-2</v>
      </c>
      <c r="M15" s="165">
        <f>[3]RA_DTS!$FQ239</f>
        <v>-2.1383158381208967E-2</v>
      </c>
    </row>
    <row r="16" spans="1:13" s="25" customFormat="1" x14ac:dyDescent="0.2">
      <c r="A16" s="23"/>
      <c r="C16" s="167" t="s">
        <v>27</v>
      </c>
      <c r="D16" s="96">
        <f>[3]RA_DTS!$FQ16</f>
        <v>12.143981689045672</v>
      </c>
      <c r="E16" s="155">
        <f>[3]RA_DTS!$FQ66</f>
        <v>2.8626514423256699E-2</v>
      </c>
      <c r="F16" s="156">
        <f>[3]RA_DTS!$FQ91</f>
        <v>8.5589142296784715E-3</v>
      </c>
      <c r="G16" s="98">
        <f>[3]RA_DTS!$FQ316</f>
        <v>1.142249360121439E-2</v>
      </c>
      <c r="H16" s="157">
        <f>[3]RA_DTS!$FQ266</f>
        <v>-0.12061983251034658</v>
      </c>
      <c r="I16" s="158">
        <f>[3]RA_DTS!$FQ141</f>
        <v>136.11924008291101</v>
      </c>
      <c r="J16" s="159">
        <f>[3]RA_DTS!$FQ166</f>
        <v>2.4363798093769429E-3</v>
      </c>
      <c r="K16" s="160">
        <f>[3]RA_DTS!$FQ191</f>
        <v>-6.8072771235561103E-4</v>
      </c>
      <c r="L16" s="159">
        <f>[3]RA_DTS!$FQ216</f>
        <v>1.1650077144727655E-2</v>
      </c>
      <c r="M16" s="159">
        <f>[3]RA_DTS!$FQ241</f>
        <v>6.1950602905256336E-3</v>
      </c>
    </row>
    <row r="17" spans="1:13" s="25" customFormat="1" x14ac:dyDescent="0.2">
      <c r="A17" s="23"/>
      <c r="C17" s="168" t="s">
        <v>28</v>
      </c>
      <c r="D17" s="103">
        <f>[3]RA_DTS!$FQ17</f>
        <v>28.2755071937755</v>
      </c>
      <c r="E17" s="117">
        <f>[3]RA_DTS!$FQ67</f>
        <v>-1.2243545904941144E-2</v>
      </c>
      <c r="F17" s="163">
        <f>[3]RA_DTS!$FQ92</f>
        <v>-4.7646698682857425E-2</v>
      </c>
      <c r="G17" s="104">
        <f>[3]RA_DTS!$FQ317</f>
        <v>9.5190078684330715E-3</v>
      </c>
      <c r="H17" s="169">
        <f>[3]RA_DTS!$FQ267</f>
        <v>2.9066366588750059E-2</v>
      </c>
      <c r="I17" s="164">
        <f>[3]RA_DTS!$FQ142</f>
        <v>316.92173493147072</v>
      </c>
      <c r="J17" s="170">
        <f>[3]RA_DTS!$FQ167</f>
        <v>-2.3566809287584922E-2</v>
      </c>
      <c r="K17" s="166">
        <f>[3]RA_DTS!$FQ192</f>
        <v>-2.4659596523650906E-2</v>
      </c>
      <c r="L17" s="165">
        <f>[3]RA_DTS!$FQ217</f>
        <v>-6.5463801974594671E-2</v>
      </c>
      <c r="M17" s="165">
        <f>[3]RA_DTS!$FQ242</f>
        <v>-6.5973125469185656E-2</v>
      </c>
    </row>
    <row r="18" spans="1:13" s="25" customFormat="1" x14ac:dyDescent="0.2">
      <c r="C18" s="60" t="s">
        <v>29</v>
      </c>
      <c r="D18" s="61">
        <f>[3]RA_DTS!$FQ18</f>
        <v>62.124300512972013</v>
      </c>
      <c r="E18" s="62">
        <f>[3]RA_DTS!$FQ68</f>
        <v>-4.3987732031330329E-2</v>
      </c>
      <c r="F18" s="63">
        <f>[3]RA_DTS!$FQ93</f>
        <v>-4.3628018398869983E-2</v>
      </c>
      <c r="G18" s="64">
        <f>[3]RA_DTS!$FQ318</f>
        <v>3.0445997291475013E-3</v>
      </c>
      <c r="H18" s="152">
        <f>[3]RA_DTS!$FQ268</f>
        <v>3.8160545653695754E-2</v>
      </c>
      <c r="I18" s="88">
        <f>[3]RA_DTS!$FQ143</f>
        <v>721.27580997648909</v>
      </c>
      <c r="J18" s="89">
        <f>[3]RA_DTS!$FQ168</f>
        <v>-7.6323405042559855E-3</v>
      </c>
      <c r="K18" s="90">
        <f>[3]RA_DTS!$FQ193</f>
        <v>-7.6201136249663959E-3</v>
      </c>
      <c r="L18" s="89">
        <f>[3]RA_DTS!$FQ218</f>
        <v>-4.3078562664139675E-2</v>
      </c>
      <c r="M18" s="89">
        <f>[3]RA_DTS!$FQ243</f>
        <v>-4.4721127301264096E-2</v>
      </c>
    </row>
    <row r="19" spans="1:13" s="25" customFormat="1" x14ac:dyDescent="0.2">
      <c r="A19" s="1"/>
      <c r="C19" s="67" t="s">
        <v>30</v>
      </c>
      <c r="D19" s="61">
        <f>[3]RA_DTS!$FQ19</f>
        <v>41.029333826173797</v>
      </c>
      <c r="E19" s="62">
        <f>[3]RA_DTS!$FQ69</f>
        <v>-3.0221986271996126E-2</v>
      </c>
      <c r="F19" s="63">
        <f>[3]RA_DTS!$FQ94</f>
        <v>-3.0729910143695194E-2</v>
      </c>
      <c r="G19" s="64">
        <f>[3]RA_DTS!$FQ319</f>
        <v>1.3256796023982442E-2</v>
      </c>
      <c r="H19" s="152">
        <f>[3]RA_DTS!$FQ269</f>
        <v>4.9755738769277524E-2</v>
      </c>
      <c r="I19" s="88">
        <f>[3]RA_DTS!$FQ144</f>
        <v>466.04746104497201</v>
      </c>
      <c r="J19" s="89">
        <f>[3]RA_DTS!$FQ169</f>
        <v>3.9478040405604986E-5</v>
      </c>
      <c r="K19" s="90">
        <f>[3]RA_DTS!$FQ194</f>
        <v>2.3318028692864701E-4</v>
      </c>
      <c r="L19" s="89">
        <f>[3]RA_DTS!$FQ219</f>
        <v>-3.4431503529102958E-2</v>
      </c>
      <c r="M19" s="89">
        <f>[3]RA_DTS!$FQ244</f>
        <v>-3.7801001308905513E-2</v>
      </c>
    </row>
    <row r="20" spans="1:13" s="25" customFormat="1" x14ac:dyDescent="0.2">
      <c r="A20" s="1"/>
      <c r="C20" s="67" t="s">
        <v>31</v>
      </c>
      <c r="D20" s="61">
        <f>[3]RA_DTS!$FQ20</f>
        <v>21.094966686798209</v>
      </c>
      <c r="E20" s="62">
        <f>[3]RA_DTS!$FQ70</f>
        <v>-6.9672686706507614E-2</v>
      </c>
      <c r="F20" s="63">
        <f>[3]RA_DTS!$FQ95</f>
        <v>-6.6986959366341914E-2</v>
      </c>
      <c r="G20" s="64">
        <f>[3]RA_DTS!$FQ320</f>
        <v>-1.5621179237186422E-2</v>
      </c>
      <c r="H20" s="152">
        <f>[3]RA_DTS!$FQ270</f>
        <v>1.8069634533639078E-2</v>
      </c>
      <c r="I20" s="88">
        <f>[3]RA_DTS!$FQ145</f>
        <v>255.22834893151699</v>
      </c>
      <c r="J20" s="89">
        <f>[3]RA_DTS!$FQ170</f>
        <v>-2.1341585799717788E-2</v>
      </c>
      <c r="K20" s="90">
        <f>[3]RA_DTS!$FQ195</f>
        <v>-2.1650972969916693E-2</v>
      </c>
      <c r="L20" s="89">
        <f>[3]RA_DTS!$FQ220</f>
        <v>-5.8271670251418994E-2</v>
      </c>
      <c r="M20" s="89">
        <f>[3]RA_DTS!$FQ245</f>
        <v>-5.7256415450255838E-2</v>
      </c>
    </row>
    <row r="21" spans="1:13" s="25" customFormat="1" x14ac:dyDescent="0.2">
      <c r="C21" s="171" t="s">
        <v>32</v>
      </c>
      <c r="D21" s="172">
        <f>[3]RA_DTS!$FQ22</f>
        <v>174.63242027028218</v>
      </c>
      <c r="E21" s="173">
        <f>[3]RA_DTS!$FQ72</f>
        <v>5.605505111682807E-2</v>
      </c>
      <c r="F21" s="174">
        <f>[3]RA_DTS!$FQ97</f>
        <v>4.0654696177889527E-2</v>
      </c>
      <c r="G21" s="175">
        <f>[3]RA_DTS!$FQ322</f>
        <v>-5.8670648481905507E-3</v>
      </c>
      <c r="H21" s="148">
        <f>[3]RA_DTS!$FQ272</f>
        <v>2.6638691995787278E-2</v>
      </c>
      <c r="I21" s="176">
        <f>[3]RA_DTS!$FQ147</f>
        <v>2083.8296829579458</v>
      </c>
      <c r="J21" s="177">
        <f>[3]RA_DTS!$FQ172</f>
        <v>6.0905990184726644E-2</v>
      </c>
      <c r="K21" s="178">
        <f>[3]RA_DTS!$FQ197</f>
        <v>6.0657392994973636E-2</v>
      </c>
      <c r="L21" s="177">
        <f>[3]RA_DTS!$FQ222</f>
        <v>3.409144871292602E-2</v>
      </c>
      <c r="M21" s="177">
        <f>[3]RA_DTS!$FQ247</f>
        <v>3.5189895961152295E-2</v>
      </c>
    </row>
    <row r="22" spans="1:13" s="25" customFormat="1" ht="12.75" customHeight="1" x14ac:dyDescent="0.2">
      <c r="C22" s="77" t="s">
        <v>33</v>
      </c>
      <c r="D22" s="61">
        <f>[3]RA_DTS!$FQ23</f>
        <v>134.95199483332959</v>
      </c>
      <c r="E22" s="62">
        <f>[3]RA_DTS!$FQ73</f>
        <v>6.1585829872310427E-2</v>
      </c>
      <c r="F22" s="63">
        <f>[3]RA_DTS!$FQ98</f>
        <v>4.4215373760963406E-2</v>
      </c>
      <c r="G22" s="64">
        <f>[3]RA_DTS!$FQ323</f>
        <v>9.044805541466916E-3</v>
      </c>
      <c r="H22" s="152">
        <f>[3]RA_DTS!$FQ273</f>
        <v>2.5215494286682461E-2</v>
      </c>
      <c r="I22" s="88">
        <f>[3]RA_DTS!$FQ148</f>
        <v>1599.7072524969713</v>
      </c>
      <c r="J22" s="89">
        <f>[3]RA_DTS!$FQ173</f>
        <v>6.8917533166162226E-2</v>
      </c>
      <c r="K22" s="90">
        <f>[3]RA_DTS!$FQ198</f>
        <v>6.8518251958223031E-2</v>
      </c>
      <c r="L22" s="89">
        <f>[3]RA_DTS!$FQ223</f>
        <v>4.2303285129500656E-2</v>
      </c>
      <c r="M22" s="89">
        <f>[3]RA_DTS!$FQ248</f>
        <v>4.1995433854088215E-2</v>
      </c>
    </row>
    <row r="23" spans="1:13" s="25" customFormat="1" ht="12.75" customHeight="1" x14ac:dyDescent="0.2">
      <c r="C23" s="78" t="s">
        <v>34</v>
      </c>
      <c r="D23" s="61">
        <f>[3]RA_DTS!$FQ24</f>
        <v>127.5896083644744</v>
      </c>
      <c r="E23" s="62">
        <f>[3]RA_DTS!$FQ74</f>
        <v>6.5594017562898399E-2</v>
      </c>
      <c r="F23" s="63">
        <f>[3]RA_DTS!$FQ99</f>
        <v>4.9645764352879596E-2</v>
      </c>
      <c r="G23" s="64">
        <f>[3]RA_DTS!$FQ324</f>
        <v>1.1891433488238068E-2</v>
      </c>
      <c r="H23" s="152">
        <f>[3]RA_DTS!$FQ274</f>
        <v>2.9867737701933406E-2</v>
      </c>
      <c r="I23" s="88">
        <f>[3]RA_DTS!$FQ149</f>
        <v>1509.9948183423548</v>
      </c>
      <c r="J23" s="89">
        <f>[3]RA_DTS!$FQ174</f>
        <v>6.8908493677614535E-2</v>
      </c>
      <c r="K23" s="90">
        <f>[3]RA_DTS!$FQ199</f>
        <v>6.8925778126982529E-2</v>
      </c>
      <c r="L23" s="89">
        <f>[3]RA_DTS!$FQ224</f>
        <v>4.3388474700582824E-2</v>
      </c>
      <c r="M23" s="89">
        <f>[3]RA_DTS!$FQ249</f>
        <v>4.4144672226859694E-2</v>
      </c>
    </row>
    <row r="24" spans="1:13" s="25" customFormat="1" ht="12.75" customHeight="1" x14ac:dyDescent="0.2">
      <c r="A24" s="1"/>
      <c r="C24" s="71" t="s">
        <v>35</v>
      </c>
      <c r="D24" s="79">
        <f>[3]RA_DTS!$FQ25</f>
        <v>7.3623864688552025</v>
      </c>
      <c r="E24" s="62">
        <f>[3]RA_DTS!$FQ75</f>
        <v>-3.379659816791114E-3</v>
      </c>
      <c r="F24" s="63">
        <f>[3]RA_DTS!$FQ100</f>
        <v>-4.4017908269199268E-2</v>
      </c>
      <c r="G24" s="64">
        <f>[3]RA_DTS!$FQ325</f>
        <v>-3.9176056838321593E-2</v>
      </c>
      <c r="H24" s="152">
        <f>[3]RA_DTS!$FQ275</f>
        <v>-4.7098785616319083E-2</v>
      </c>
      <c r="I24" s="88">
        <f>[3]RA_DTS!$FQ150</f>
        <v>89.712434154616616</v>
      </c>
      <c r="J24" s="89">
        <f>[3]RA_DTS!$FQ175</f>
        <v>6.9069704262600062E-2</v>
      </c>
      <c r="K24" s="90">
        <f>[3]RA_DTS!$FQ200</f>
        <v>6.1672034169061085E-2</v>
      </c>
      <c r="L24" s="89">
        <f>[3]RA_DTS!$FQ225</f>
        <v>2.4607478549507844E-2</v>
      </c>
      <c r="M24" s="89">
        <f>[3]RA_DTS!$FQ250</f>
        <v>6.0962183201420661E-3</v>
      </c>
    </row>
    <row r="25" spans="1:13" s="25" customFormat="1" ht="12.75" customHeight="1" x14ac:dyDescent="0.2">
      <c r="C25" s="179" t="s">
        <v>36</v>
      </c>
      <c r="D25" s="103">
        <f>[3]RA_DTS!$FQ26</f>
        <v>39.680425436952603</v>
      </c>
      <c r="E25" s="117">
        <f>[3]RA_DTS!$FQ76</f>
        <v>3.76688110934702E-2</v>
      </c>
      <c r="F25" s="163">
        <f>[3]RA_DTS!$FQ101</f>
        <v>2.8494891950352708E-2</v>
      </c>
      <c r="G25" s="104">
        <f>[3]RA_DTS!$FQ326</f>
        <v>-5.4322935542773565E-2</v>
      </c>
      <c r="H25" s="87">
        <f>[3]RA_DTS!$FQ276</f>
        <v>3.1211787495227128E-2</v>
      </c>
      <c r="I25" s="164">
        <f>[3]RA_DTS!$FQ151</f>
        <v>484.12243046097433</v>
      </c>
      <c r="J25" s="165">
        <f>[3]RA_DTS!$FQ176</f>
        <v>3.5266497083706883E-2</v>
      </c>
      <c r="K25" s="166">
        <f>[3]RA_DTS!$FQ201</f>
        <v>3.5545333497767118E-2</v>
      </c>
      <c r="L25" s="165">
        <f>[3]RA_DTS!$FQ226</f>
        <v>8.4830545459648743E-3</v>
      </c>
      <c r="M25" s="165">
        <f>[3]RA_DTS!$FQ251</f>
        <v>1.3055490564639394E-2</v>
      </c>
    </row>
    <row r="26" spans="1:13" s="25" customFormat="1" ht="12.75" customHeight="1" x14ac:dyDescent="0.2">
      <c r="C26" s="53" t="s">
        <v>37</v>
      </c>
      <c r="D26" s="103">
        <f>[3]RA_DTS!$FQ27</f>
        <v>411.43572492344413</v>
      </c>
      <c r="E26" s="117">
        <f>[3]RA_DTS!$FQ77</f>
        <v>4.6210087515399678E-2</v>
      </c>
      <c r="F26" s="163">
        <f>[3]RA_DTS!$FQ102</f>
        <v>2.257835044098111E-2</v>
      </c>
      <c r="G26" s="104">
        <f>[3]RA_DTS!$FQ327</f>
        <v>7.1814458350456523E-3</v>
      </c>
      <c r="H26" s="87">
        <f>[3]RA_DTS!$FQ277</f>
        <v>1.5326348629977726E-2</v>
      </c>
      <c r="I26" s="164">
        <f>[3]RA_DTS!$FQ152</f>
        <v>4640.8529848007302</v>
      </c>
      <c r="J26" s="165">
        <f>[3]RA_DTS!$FQ177</f>
        <v>3.5497886319491689E-2</v>
      </c>
      <c r="K26" s="166">
        <f>[3]RA_DTS!$FQ202</f>
        <v>3.4843649745122107E-2</v>
      </c>
      <c r="L26" s="165">
        <f>[3]RA_DTS!$FQ227</f>
        <v>1.1249560785919321E-2</v>
      </c>
      <c r="M26" s="165">
        <f>[3]RA_DTS!$FQ252</f>
        <v>9.6908645932347603E-3</v>
      </c>
    </row>
    <row r="27" spans="1:13" s="25" customFormat="1" ht="12.75" hidden="1" customHeight="1" x14ac:dyDescent="0.2">
      <c r="C27" s="180"/>
      <c r="D27" s="66"/>
      <c r="E27" s="63"/>
      <c r="F27" s="181"/>
      <c r="G27" s="182"/>
      <c r="H27" s="181"/>
      <c r="I27" s="66"/>
      <c r="J27" s="63"/>
      <c r="K27" s="181"/>
      <c r="L27" s="63"/>
      <c r="M27" s="181"/>
    </row>
    <row r="28" spans="1:13" s="25" customFormat="1" ht="12.75" hidden="1" customHeight="1" x14ac:dyDescent="0.2">
      <c r="C28" s="180"/>
      <c r="D28" s="66"/>
      <c r="E28" s="63"/>
      <c r="F28" s="181"/>
      <c r="G28" s="182"/>
      <c r="H28" s="181"/>
      <c r="I28" s="66"/>
      <c r="J28" s="63"/>
      <c r="K28" s="181"/>
      <c r="L28" s="63"/>
      <c r="M28" s="181"/>
    </row>
    <row r="29" spans="1:13" s="25" customFormat="1" ht="12.75" hidden="1" customHeight="1" x14ac:dyDescent="0.2">
      <c r="C29" s="180"/>
      <c r="D29" s="66"/>
      <c r="E29" s="63"/>
      <c r="F29" s="181"/>
      <c r="G29" s="182"/>
      <c r="H29" s="181"/>
      <c r="I29" s="66"/>
      <c r="J29" s="63"/>
      <c r="K29" s="181"/>
      <c r="L29" s="63"/>
      <c r="M29" s="181"/>
    </row>
    <row r="30" spans="1:13" s="25" customFormat="1" ht="12.75" customHeight="1" x14ac:dyDescent="0.2">
      <c r="C30" s="183"/>
      <c r="D30" s="144"/>
      <c r="E30" s="145"/>
      <c r="F30" s="184"/>
      <c r="G30" s="145"/>
      <c r="H30" s="146"/>
      <c r="I30" s="185"/>
      <c r="J30" s="184"/>
      <c r="K30" s="145"/>
      <c r="L30" s="186"/>
      <c r="M30" s="145"/>
    </row>
    <row r="31" spans="1:13" s="25" customFormat="1" ht="12.75" customHeight="1" x14ac:dyDescent="0.2">
      <c r="C31" s="77" t="s">
        <v>38</v>
      </c>
      <c r="D31" s="96">
        <f>[10]Mois!$EF$5/1000000</f>
        <v>73.838592469999995</v>
      </c>
      <c r="E31" s="187">
        <f>IF('[10]Evo mois'!$EF$5&gt;100%,"ns",'[10]Evo mois'!$EF$5)</f>
        <v>0.14471751048462544</v>
      </c>
      <c r="F31" s="187">
        <f>IF('[11]Evo Mois'!$EF$5&gt;100%,"ns",'[11]Evo Mois'!$EF$5)</f>
        <v>9.9613970923506212E-2</v>
      </c>
      <c r="G31" s="98">
        <f>IF('[11]Evo Mois-1'!$EF$5&gt;100%,"ns",'[11]Evo Mois-1'!$EF$5)</f>
        <v>-1.6292112308277984E-2</v>
      </c>
      <c r="H31" s="155">
        <f>IF('[11]Evo ACM'!$DT$5&gt;100%,"ns",'[11]Evo ACM'!$DT$5)</f>
        <v>2.286748137087935E-2</v>
      </c>
      <c r="I31" s="96">
        <f>'[10]Cumul ACM'!$EF$5/1000000</f>
        <v>725.39578730999995</v>
      </c>
      <c r="J31" s="156">
        <f>IF('[10]Evo ACM'!$EF$5&gt;100%,"ns",'[10]Evo ACM'!$EF$5)</f>
        <v>5.433490436028543E-2</v>
      </c>
      <c r="K31" s="98">
        <f>IF('[11]Evo ACM'!$EF$5&gt;100%,"ns",'[11]Evo ACM'!$EF$5)</f>
        <v>5.185210137172036E-2</v>
      </c>
      <c r="L31" s="156">
        <f>IF('[10]Evo PCAP'!$EF$5&gt;100%,"ns",'[10]Evo PCAP'!$EF$5)</f>
        <v>6.9431730898065869E-2</v>
      </c>
      <c r="M31" s="98">
        <f>IF('[11]Evo PCAP'!$EF$5&gt;100%,"ns",'[11]Evo PCAP'!$EF$5)</f>
        <v>7.0780226103175581E-2</v>
      </c>
    </row>
    <row r="32" spans="1:13" s="25" customFormat="1" ht="12.75" customHeight="1" x14ac:dyDescent="0.2">
      <c r="C32" s="101" t="s">
        <v>39</v>
      </c>
      <c r="D32" s="61">
        <f>[10]Mois!$EF$6/1000000</f>
        <v>59.447420840000007</v>
      </c>
      <c r="E32" s="97">
        <f>IF('[10]Evo mois'!$EF$6&gt;100%,"ns",'[10]Evo mois'!$EF$6)</f>
        <v>0.14579573422360204</v>
      </c>
      <c r="F32" s="97">
        <f>IF('[11]Evo Mois'!$EF$6&gt;100%,"ns",'[11]Evo Mois'!$EF$6)</f>
        <v>0.10313673513997634</v>
      </c>
      <c r="G32" s="64">
        <f>IF('[11]Evo Mois-1'!$EF$6&gt;100%,"ns",'[11]Evo Mois-1'!$EF$6)</f>
        <v>-2.225148929235754E-2</v>
      </c>
      <c r="H32" s="62">
        <f>IF('[11]Evo ACM'!$DT$6&gt;100%,"ns",'[11]Evo ACM'!$DT$6)</f>
        <v>1.4867895692180166E-2</v>
      </c>
      <c r="I32" s="61">
        <f>'[10]Cumul ACM'!$EF$6/1000000</f>
        <v>580.5297583900001</v>
      </c>
      <c r="J32" s="63">
        <f>IF('[10]Evo ACM'!$EF$6&gt;100%,"ns",'[10]Evo ACM'!$EF$6)</f>
        <v>5.7906639643012126E-2</v>
      </c>
      <c r="K32" s="64">
        <f>IF('[11]Evo ACM'!$EF$6&gt;100%,"ns",'[11]Evo ACM'!$EF$6)</f>
        <v>5.5356553031463474E-2</v>
      </c>
      <c r="L32" s="63">
        <f>IF('[10]Evo PCAP'!$EF$6&gt;100%,"ns",'[10]Evo PCAP'!$EF$6)</f>
        <v>7.6968847020801423E-2</v>
      </c>
      <c r="M32" s="64">
        <f>IF('[11]Evo PCAP'!$EF$6&gt;100%,"ns",'[11]Evo PCAP'!$EF$6)</f>
        <v>7.8268457925340984E-2</v>
      </c>
    </row>
    <row r="33" spans="2:19" s="25" customFormat="1" ht="12.75" customHeight="1" x14ac:dyDescent="0.2">
      <c r="C33" s="101" t="s">
        <v>40</v>
      </c>
      <c r="D33" s="61">
        <f>[10]Mois!$EF$7/1000000</f>
        <v>7.3349495899999999</v>
      </c>
      <c r="E33" s="97">
        <f>IF('[10]Evo mois'!$EF$7&gt;100%,"ns",'[10]Evo mois'!$EF$7)</f>
        <v>0.1849867882112064</v>
      </c>
      <c r="F33" s="97">
        <f>IF('[11]Evo Mois'!$EF$7&gt;100%,"ns",'[11]Evo Mois'!$EF$7)</f>
        <v>0.12623669067008469</v>
      </c>
      <c r="G33" s="64">
        <f>IF('[11]Evo Mois-1'!$EF$7&gt;100%,"ns",'[11]Evo Mois-1'!$EF$7)</f>
        <v>8.1869027751019008E-2</v>
      </c>
      <c r="H33" s="62">
        <f>IF('[11]Evo ACM'!$DT$7&gt;100%,"ns",'[11]Evo ACM'!$DT$7)</f>
        <v>0.12468566405337511</v>
      </c>
      <c r="I33" s="61">
        <f>'[10]Cumul ACM'!$EF$7/1000000</f>
        <v>76.048299620000009</v>
      </c>
      <c r="J33" s="63">
        <f>IF('[10]Evo ACM'!$EF$7&gt;100%,"ns",'[10]Evo ACM'!$EF$7)</f>
        <v>4.2984995508113633E-2</v>
      </c>
      <c r="K33" s="64">
        <f>IF('[11]Evo ACM'!$EF$7&gt;100%,"ns",'[11]Evo ACM'!$EF$7)</f>
        <v>4.1153088351458589E-2</v>
      </c>
      <c r="L33" s="63">
        <f>IF('[10]Evo PCAP'!$EF$7&gt;100%,"ns",'[10]Evo PCAP'!$EF$7)</f>
        <v>6.4722904817235305E-2</v>
      </c>
      <c r="M33" s="64">
        <f>IF('[11]Evo PCAP'!$EF$7&gt;100%,"ns",'[11]Evo PCAP'!$EF$7)</f>
        <v>6.3390293553385879E-2</v>
      </c>
    </row>
    <row r="34" spans="2:19" s="25" customFormat="1" ht="12.75" customHeight="1" x14ac:dyDescent="0.2">
      <c r="C34" s="102" t="s">
        <v>41</v>
      </c>
      <c r="D34" s="103">
        <f>[10]Mois!$EF$8/1000000</f>
        <v>7.0562220399999998</v>
      </c>
      <c r="E34" s="105">
        <f>IF('[10]Evo mois'!$EF$8&gt;100%,"ns",'[10]Evo mois'!$EF$8)</f>
        <v>9.7257579152587814E-2</v>
      </c>
      <c r="F34" s="105">
        <f>IF('[11]Evo Mois'!$EF$8&gt;100%,"ns",'[11]Evo Mois'!$EF$8)</f>
        <v>4.0540059429535091E-2</v>
      </c>
      <c r="G34" s="105">
        <f>IF('[11]Evo Mois-1'!$EF$8&gt;100%,"ns",'[11]Evo Mois-1'!$EF$8)</f>
        <v>-6.6896860823724369E-2</v>
      </c>
      <c r="H34" s="104">
        <f>IF('[11]Evo ACM'!$DT$8&gt;100%,"ns",'[11]Evo ACM'!$DT$8)</f>
        <v>-1.1274495932005246E-2</v>
      </c>
      <c r="I34" s="103">
        <f>'[10]Cumul ACM'!$EF$8/1000000</f>
        <v>68.817729299999996</v>
      </c>
      <c r="J34" s="163">
        <f>IF('[10]Evo ACM'!$EF$8&gt;100%,"ns",'[10]Evo ACM'!$EF$8)</f>
        <v>3.7266124574277359E-2</v>
      </c>
      <c r="K34" s="104">
        <f>IF('[11]Evo ACM'!$EF$8&gt;100%,"ns",'[11]Evo ACM'!$EF$8)</f>
        <v>3.4655043650064998E-2</v>
      </c>
      <c r="L34" s="163">
        <f>IF('[10]Evo PCAP'!$EF$8&gt;100%,"ns",'[10]Evo PCAP'!$EF$8)</f>
        <v>1.4669463506002955E-2</v>
      </c>
      <c r="M34" s="104">
        <f>IF('[11]Evo PCAP'!$EF$8&gt;100%,"ns",'[11]Evo PCAP'!$EF$8)</f>
        <v>1.6947200141152807E-2</v>
      </c>
      <c r="O34" s="100"/>
    </row>
    <row r="35" spans="2:19" s="25" customFormat="1" ht="12.75" customHeight="1" x14ac:dyDescent="0.25">
      <c r="C35" s="188"/>
      <c r="D35" s="66"/>
      <c r="E35" s="90"/>
      <c r="F35" s="90"/>
      <c r="G35" s="90"/>
      <c r="H35" s="90"/>
      <c r="I35" s="66"/>
      <c r="J35" s="90"/>
      <c r="K35" s="90"/>
      <c r="L35" s="90"/>
      <c r="O35" s="100"/>
      <c r="P35" s="100"/>
      <c r="Q35" s="100"/>
      <c r="R35" s="100"/>
      <c r="S35" s="100"/>
    </row>
    <row r="36" spans="2:19" s="25" customFormat="1" ht="12.75" customHeight="1" x14ac:dyDescent="0.25">
      <c r="B36" s="69"/>
      <c r="C36" s="108"/>
      <c r="D36" s="108"/>
      <c r="E36" s="108"/>
      <c r="F36" s="108"/>
      <c r="G36" s="108"/>
      <c r="H36" s="108"/>
      <c r="I36" s="108"/>
      <c r="J36" s="108"/>
      <c r="K36" s="108"/>
      <c r="L36" s="108"/>
      <c r="M36" s="108"/>
    </row>
    <row r="37" spans="2:19" s="25" customFormat="1" ht="40.5" customHeight="1" x14ac:dyDescent="0.25">
      <c r="B37" s="69"/>
      <c r="C37" s="125" t="s">
        <v>48</v>
      </c>
      <c r="D37" s="126" t="s">
        <v>7</v>
      </c>
      <c r="E37" s="127"/>
      <c r="F37" s="127"/>
      <c r="G37" s="128"/>
      <c r="H37" s="126" t="s">
        <v>14</v>
      </c>
      <c r="I37" s="127"/>
      <c r="J37" s="127"/>
      <c r="K37" s="128"/>
      <c r="L37" s="126" t="s">
        <v>15</v>
      </c>
      <c r="M37" s="128"/>
    </row>
    <row r="38" spans="2:19" s="25" customFormat="1" ht="53.25" customHeight="1" x14ac:dyDescent="0.25">
      <c r="B38" s="69"/>
      <c r="C38" s="129"/>
      <c r="D38" s="130" t="str">
        <f>D5</f>
        <v>Données brutes  mars 2026</v>
      </c>
      <c r="E38" s="131" t="str">
        <f>E5</f>
        <v>Taux de croissance  mars 2026 / mars 2025</v>
      </c>
      <c r="F38" s="189"/>
      <c r="G38" s="133" t="str">
        <f>G5</f>
        <v>Taux de croissance  mars 2026 / fev 2026</v>
      </c>
      <c r="H38" s="134" t="str">
        <f>H5</f>
        <v>Rappel :
Taux ACM CVS-CJO à fin mars 2025</v>
      </c>
      <c r="I38" s="135" t="str">
        <f>I5</f>
        <v>Données brutes avril 2025 - mars 2026</v>
      </c>
      <c r="J38" s="131" t="str">
        <f>J5</f>
        <v>Taux ACM (avril 2025 - mars 2026 / avril 2024 - mars 2025)</v>
      </c>
      <c r="K38" s="137"/>
      <c r="L38" s="131" t="str">
        <f>L5</f>
        <v>(janv à mars 2026 ) /
(janv à mars 2025 )</v>
      </c>
      <c r="M38" s="137"/>
    </row>
    <row r="39" spans="2:19" s="25" customFormat="1" ht="40.5" customHeight="1" x14ac:dyDescent="0.25">
      <c r="B39" s="69"/>
      <c r="C39" s="139"/>
      <c r="D39" s="140"/>
      <c r="E39" s="133" t="s">
        <v>16</v>
      </c>
      <c r="F39" s="190" t="s">
        <v>17</v>
      </c>
      <c r="G39" s="133" t="s">
        <v>17</v>
      </c>
      <c r="H39" s="141"/>
      <c r="I39" s="142"/>
      <c r="J39" s="133" t="s">
        <v>16</v>
      </c>
      <c r="K39" s="133" t="s">
        <v>17</v>
      </c>
      <c r="L39" s="133" t="s">
        <v>16</v>
      </c>
      <c r="M39" s="133" t="s">
        <v>17</v>
      </c>
    </row>
    <row r="40" spans="2:19" s="25" customFormat="1" ht="12.75" customHeight="1" x14ac:dyDescent="0.25">
      <c r="B40" s="69"/>
      <c r="C40" s="143" t="s">
        <v>18</v>
      </c>
      <c r="D40" s="144">
        <v>182.303907215664</v>
      </c>
      <c r="E40" s="145">
        <v>-2.4135508163632302E-2</v>
      </c>
      <c r="F40" s="49">
        <v>-6.2286528290786958E-3</v>
      </c>
      <c r="G40" s="50">
        <v>7.5424507501014038E-3</v>
      </c>
      <c r="H40" s="146">
        <v>-1.3280432325338265E-2</v>
      </c>
      <c r="I40" s="147">
        <v>2395.2974039188589</v>
      </c>
      <c r="J40" s="145">
        <v>-3.0794477815726529E-3</v>
      </c>
      <c r="K40" s="50">
        <v>-4.9878104458150885E-3</v>
      </c>
      <c r="L40" s="145">
        <v>-4.3105815492250343E-4</v>
      </c>
      <c r="M40" s="145">
        <v>-4.9572903713708261E-3</v>
      </c>
    </row>
    <row r="41" spans="2:19" s="25" customFormat="1" ht="12.75" customHeight="1" x14ac:dyDescent="0.25">
      <c r="B41" s="69"/>
      <c r="C41" s="53" t="s">
        <v>19</v>
      </c>
      <c r="D41" s="54">
        <v>100.636147989702</v>
      </c>
      <c r="E41" s="55">
        <v>-4.1693793414940283E-2</v>
      </c>
      <c r="F41" s="56">
        <v>-2.1073448593775246E-2</v>
      </c>
      <c r="G41" s="57">
        <v>-7.9769141446888181E-3</v>
      </c>
      <c r="H41" s="148">
        <v>-2.1439857229116899E-2</v>
      </c>
      <c r="I41" s="149">
        <v>1398.0818393788797</v>
      </c>
      <c r="J41" s="150">
        <v>-1.6555433577380874E-2</v>
      </c>
      <c r="K41" s="151">
        <v>-1.8983034615865479E-2</v>
      </c>
      <c r="L41" s="150">
        <v>-1.4155115344061886E-2</v>
      </c>
      <c r="M41" s="150">
        <v>-1.8386671839234814E-2</v>
      </c>
    </row>
    <row r="42" spans="2:19" s="25" customFormat="1" ht="12.75" customHeight="1" x14ac:dyDescent="0.25">
      <c r="B42" s="69"/>
      <c r="C42" s="60" t="s">
        <v>20</v>
      </c>
      <c r="D42" s="79">
        <v>26.411133996062709</v>
      </c>
      <c r="E42" s="62">
        <v>-8.7743693040971737E-2</v>
      </c>
      <c r="F42" s="63">
        <v>-4.5742957152913544E-2</v>
      </c>
      <c r="G42" s="64">
        <v>-2.0527848874085985E-2</v>
      </c>
      <c r="H42" s="152">
        <v>4.2053855718571231E-3</v>
      </c>
      <c r="I42" s="88">
        <v>443.14433346542745</v>
      </c>
      <c r="J42" s="89">
        <v>-2.1845093989590336E-2</v>
      </c>
      <c r="K42" s="90">
        <v>-2.256269450493209E-2</v>
      </c>
      <c r="L42" s="89">
        <v>-2.5135327059078505E-2</v>
      </c>
      <c r="M42" s="89">
        <v>-2.993544562661099E-2</v>
      </c>
    </row>
    <row r="43" spans="2:19" s="25" customFormat="1" ht="12.75" customHeight="1" x14ac:dyDescent="0.25">
      <c r="B43" s="69"/>
      <c r="C43" s="67" t="s">
        <v>21</v>
      </c>
      <c r="D43" s="61">
        <v>8.22550604299383</v>
      </c>
      <c r="E43" s="62">
        <v>-0.10697892550825761</v>
      </c>
      <c r="F43" s="63">
        <v>-7.2361619463592985E-2</v>
      </c>
      <c r="G43" s="64">
        <v>-4.6288814001665846E-2</v>
      </c>
      <c r="H43" s="152">
        <v>-4.4308170026980731E-2</v>
      </c>
      <c r="I43" s="88">
        <v>122.37260300410095</v>
      </c>
      <c r="J43" s="89">
        <v>-2.9749543363869257E-2</v>
      </c>
      <c r="K43" s="90">
        <v>-3.3294171080611612E-2</v>
      </c>
      <c r="L43" s="89">
        <v>-2.2661623331023062E-2</v>
      </c>
      <c r="M43" s="89">
        <v>-2.81367662489167E-2</v>
      </c>
    </row>
    <row r="44" spans="2:19" s="25" customFormat="1" ht="12.75" customHeight="1" x14ac:dyDescent="0.25">
      <c r="B44" s="69"/>
      <c r="C44" s="67" t="s">
        <v>22</v>
      </c>
      <c r="D44" s="61">
        <v>15.541740176614137</v>
      </c>
      <c r="E44" s="62">
        <v>-5.7807635919542188E-2</v>
      </c>
      <c r="F44" s="63">
        <v>-1.0981605911408399E-2</v>
      </c>
      <c r="G44" s="64">
        <v>-1.0135840947100183E-2</v>
      </c>
      <c r="H44" s="152">
        <v>2.2955809776678437E-2</v>
      </c>
      <c r="I44" s="88">
        <v>258.36643015077959</v>
      </c>
      <c r="J44" s="89">
        <v>2.7743803654332044E-3</v>
      </c>
      <c r="K44" s="90">
        <v>3.7810497554251477E-3</v>
      </c>
      <c r="L44" s="89">
        <v>-1.4327881584554891E-3</v>
      </c>
      <c r="M44" s="89">
        <v>-5.5562373411940369E-3</v>
      </c>
    </row>
    <row r="45" spans="2:19" s="25" customFormat="1" ht="12.75" customHeight="1" x14ac:dyDescent="0.25">
      <c r="B45" s="69"/>
      <c r="C45" s="67" t="s">
        <v>23</v>
      </c>
      <c r="D45" s="61">
        <v>2.5071093883196198</v>
      </c>
      <c r="E45" s="62">
        <v>-0.19746029898382333</v>
      </c>
      <c r="F45" s="63">
        <v>-0.13785083755151051</v>
      </c>
      <c r="G45" s="64">
        <v>-1.4544979432049354E-2</v>
      </c>
      <c r="H45" s="152">
        <v>2.7100945045726466E-2</v>
      </c>
      <c r="I45" s="88">
        <v>60.408021104032898</v>
      </c>
      <c r="J45" s="89">
        <v>-0.10497863417945852</v>
      </c>
      <c r="K45" s="90">
        <v>-0.10672923975091408</v>
      </c>
      <c r="L45" s="89">
        <v>-0.12559729895887939</v>
      </c>
      <c r="M45" s="89">
        <v>-0.13066903985731393</v>
      </c>
    </row>
    <row r="46" spans="2:19" s="25" customFormat="1" ht="12.75" customHeight="1" x14ac:dyDescent="0.25">
      <c r="B46" s="69"/>
      <c r="C46" s="154" t="s">
        <v>24</v>
      </c>
      <c r="D46" s="96">
        <v>45.958328592236064</v>
      </c>
      <c r="E46" s="155">
        <v>-2.764893544515834E-2</v>
      </c>
      <c r="F46" s="156">
        <v>-1.500570723380823E-2</v>
      </c>
      <c r="G46" s="98">
        <v>2.3939947471094403E-3</v>
      </c>
      <c r="H46" s="157">
        <v>-2.8606017610645296E-2</v>
      </c>
      <c r="I46" s="158">
        <v>580.91434538111946</v>
      </c>
      <c r="J46" s="159">
        <v>-1.3697908285752236E-2</v>
      </c>
      <c r="K46" s="160">
        <v>-1.751523743630079E-2</v>
      </c>
      <c r="L46" s="159">
        <v>-9.518503758529917E-3</v>
      </c>
      <c r="M46" s="159">
        <v>-1.3204745083860936E-2</v>
      </c>
    </row>
    <row r="47" spans="2:19" s="25" customFormat="1" ht="12.75" customHeight="1" x14ac:dyDescent="0.25">
      <c r="B47" s="69"/>
      <c r="C47" s="71" t="s">
        <v>25</v>
      </c>
      <c r="D47" s="61">
        <v>8.3146610983467291</v>
      </c>
      <c r="E47" s="62">
        <v>-7.8448819376016887E-2</v>
      </c>
      <c r="F47" s="63">
        <v>-1.8879583876997175E-2</v>
      </c>
      <c r="G47" s="64">
        <v>1.5614999036299704E-3</v>
      </c>
      <c r="H47" s="152">
        <v>1.9707800827941657E-2</v>
      </c>
      <c r="I47" s="88">
        <v>122.05141038647292</v>
      </c>
      <c r="J47" s="89">
        <v>-6.7584040435956227E-3</v>
      </c>
      <c r="K47" s="90">
        <v>-8.2787838732162333E-3</v>
      </c>
      <c r="L47" s="89">
        <v>-9.4417482023207988E-3</v>
      </c>
      <c r="M47" s="89">
        <v>-1.6428441306751473E-2</v>
      </c>
    </row>
    <row r="48" spans="2:19" s="25" customFormat="1" ht="12.75" customHeight="1" x14ac:dyDescent="0.25">
      <c r="B48" s="69"/>
      <c r="C48" s="162" t="s">
        <v>26</v>
      </c>
      <c r="D48" s="103">
        <v>36.884634822259798</v>
      </c>
      <c r="E48" s="117">
        <v>-1.6350555659224719E-2</v>
      </c>
      <c r="F48" s="163">
        <v>-1.5796847241644874E-2</v>
      </c>
      <c r="G48" s="104">
        <v>2.8691343599036578E-3</v>
      </c>
      <c r="H48" s="87">
        <v>-4.4228575839859841E-2</v>
      </c>
      <c r="I48" s="164">
        <v>443.20146577372998</v>
      </c>
      <c r="J48" s="165">
        <v>-1.8171906805568794E-2</v>
      </c>
      <c r="K48" s="166">
        <v>-2.2687580333781043E-2</v>
      </c>
      <c r="L48" s="165">
        <v>-1.2124139543130186E-2</v>
      </c>
      <c r="M48" s="165">
        <v>-1.4842241354741215E-2</v>
      </c>
    </row>
    <row r="49" spans="2:19" s="25" customFormat="1" ht="12.75" customHeight="1" x14ac:dyDescent="0.25">
      <c r="B49" s="69"/>
      <c r="C49" s="167" t="s">
        <v>27</v>
      </c>
      <c r="D49" s="96">
        <v>4.6601089032867895</v>
      </c>
      <c r="E49" s="155">
        <v>-0.14304942507405394</v>
      </c>
      <c r="F49" s="156">
        <v>-0.12840514047102336</v>
      </c>
      <c r="G49" s="98">
        <v>-2.0199568475935958E-2</v>
      </c>
      <c r="H49" s="157">
        <v>-0.22014189479212987</v>
      </c>
      <c r="I49" s="158">
        <v>68.757811618573186</v>
      </c>
      <c r="J49" s="159">
        <v>-0.14156057106345921</v>
      </c>
      <c r="K49" s="160">
        <v>-0.14470720851684049</v>
      </c>
      <c r="L49" s="159">
        <v>-0.12118280355788313</v>
      </c>
      <c r="M49" s="159">
        <v>-0.12578514505080562</v>
      </c>
    </row>
    <row r="50" spans="2:19" s="25" customFormat="1" ht="12.75" customHeight="1" x14ac:dyDescent="0.25">
      <c r="B50" s="69"/>
      <c r="C50" s="168" t="s">
        <v>28</v>
      </c>
      <c r="D50" s="103">
        <v>12.310890397740501</v>
      </c>
      <c r="E50" s="117">
        <v>-2.029919833399163E-2</v>
      </c>
      <c r="F50" s="163">
        <v>1.3428190203548018E-2</v>
      </c>
      <c r="G50" s="104">
        <v>-3.529013384598878E-3</v>
      </c>
      <c r="H50" s="169">
        <v>3.136764924146207E-2</v>
      </c>
      <c r="I50" s="164">
        <v>164.12668627700651</v>
      </c>
      <c r="J50" s="170">
        <v>5.4304570881897885E-3</v>
      </c>
      <c r="K50" s="166">
        <v>2.9495312581493405E-3</v>
      </c>
      <c r="L50" s="165">
        <v>4.8803828456616127E-3</v>
      </c>
      <c r="M50" s="165">
        <v>3.3019864198990945E-4</v>
      </c>
    </row>
    <row r="51" spans="2:19" s="25" customFormat="1" ht="12.75" customHeight="1" x14ac:dyDescent="0.25">
      <c r="B51" s="69"/>
      <c r="C51" s="60" t="s">
        <v>29</v>
      </c>
      <c r="D51" s="61">
        <v>9.0601283590650183</v>
      </c>
      <c r="E51" s="62">
        <v>6.6771301402421601E-2</v>
      </c>
      <c r="F51" s="63">
        <v>6.6283370762880045E-2</v>
      </c>
      <c r="G51" s="64">
        <v>-6.7498108541699242E-3</v>
      </c>
      <c r="H51" s="152">
        <v>1.4071379009375162E-2</v>
      </c>
      <c r="I51" s="88">
        <v>112.77288857613549</v>
      </c>
      <c r="J51" s="89">
        <v>4.1165709721634913E-2</v>
      </c>
      <c r="K51" s="90">
        <v>4.0103234182430558E-2</v>
      </c>
      <c r="L51" s="89">
        <v>4.2283929150939814E-2</v>
      </c>
      <c r="M51" s="89">
        <v>4.1423078097435839E-2</v>
      </c>
    </row>
    <row r="52" spans="2:19" s="25" customFormat="1" ht="12.75" customHeight="1" x14ac:dyDescent="0.25">
      <c r="B52" s="69"/>
      <c r="C52" s="67" t="s">
        <v>30</v>
      </c>
      <c r="D52" s="61">
        <v>5.9429773418653493</v>
      </c>
      <c r="E52" s="62">
        <v>9.0840952019523913E-2</v>
      </c>
      <c r="F52" s="63">
        <v>9.0318618109944238E-2</v>
      </c>
      <c r="G52" s="64">
        <v>-9.6246324045665688E-3</v>
      </c>
      <c r="H52" s="152">
        <v>2.4043949226509653E-2</v>
      </c>
      <c r="I52" s="88">
        <v>73.496033101917462</v>
      </c>
      <c r="J52" s="89">
        <v>6.506951030026098E-2</v>
      </c>
      <c r="K52" s="90">
        <v>6.44477503668619E-2</v>
      </c>
      <c r="L52" s="89">
        <v>6.9926522856520679E-2</v>
      </c>
      <c r="M52" s="89">
        <v>6.941644103947664E-2</v>
      </c>
    </row>
    <row r="53" spans="2:19" s="25" customFormat="1" ht="12.75" customHeight="1" x14ac:dyDescent="0.25">
      <c r="B53" s="69"/>
      <c r="C53" s="67" t="s">
        <v>31</v>
      </c>
      <c r="D53" s="61">
        <v>3.1171510171996704</v>
      </c>
      <c r="E53" s="62">
        <v>2.3705777178191889E-2</v>
      </c>
      <c r="F53" s="63">
        <v>2.1477908793066991E-2</v>
      </c>
      <c r="G53" s="64">
        <v>-9.7959267723513044E-4</v>
      </c>
      <c r="H53" s="152">
        <v>-3.0422340601502507E-3</v>
      </c>
      <c r="I53" s="88">
        <v>39.276855474218017</v>
      </c>
      <c r="J53" s="89">
        <v>-7.9759323073635979E-4</v>
      </c>
      <c r="K53" s="90">
        <v>-2.8086504637038212E-3</v>
      </c>
      <c r="L53" s="89">
        <v>-5.7482701360270783E-3</v>
      </c>
      <c r="M53" s="89">
        <v>-7.8048628732573233E-3</v>
      </c>
    </row>
    <row r="54" spans="2:19" s="25" customFormat="1" ht="12.75" customHeight="1" x14ac:dyDescent="0.25">
      <c r="B54" s="69"/>
      <c r="C54" s="171" t="s">
        <v>32</v>
      </c>
      <c r="D54" s="172">
        <v>81.667759225962001</v>
      </c>
      <c r="E54" s="173">
        <v>-1.5937144438661344E-3</v>
      </c>
      <c r="F54" s="174">
        <v>1.4845637697651792E-2</v>
      </c>
      <c r="G54" s="175">
        <v>2.9599600184718522E-2</v>
      </c>
      <c r="H54" s="148">
        <v>-1.1829482722649498E-3</v>
      </c>
      <c r="I54" s="176">
        <v>997.21556453997948</v>
      </c>
      <c r="J54" s="177">
        <v>1.6447719708068131E-2</v>
      </c>
      <c r="K54" s="178">
        <v>1.5341232933525184E-2</v>
      </c>
      <c r="L54" s="177">
        <v>1.9533008941625241E-2</v>
      </c>
      <c r="M54" s="177">
        <v>1.440955656161691E-2</v>
      </c>
    </row>
    <row r="55" spans="2:19" s="25" customFormat="1" ht="12.75" customHeight="1" x14ac:dyDescent="0.25">
      <c r="B55" s="69"/>
      <c r="C55" s="77" t="s">
        <v>33</v>
      </c>
      <c r="D55" s="61">
        <v>61.367084367326704</v>
      </c>
      <c r="E55" s="62">
        <v>-8.9873984748785052E-3</v>
      </c>
      <c r="F55" s="63">
        <v>8.7758990273127946E-3</v>
      </c>
      <c r="G55" s="64">
        <v>1.5331808942876446E-2</v>
      </c>
      <c r="H55" s="152">
        <v>6.5603210393057054E-3</v>
      </c>
      <c r="I55" s="88">
        <v>748.64269997835402</v>
      </c>
      <c r="J55" s="89">
        <v>2.4546970338987784E-2</v>
      </c>
      <c r="K55" s="90">
        <v>2.3340846720809605E-2</v>
      </c>
      <c r="L55" s="89">
        <v>2.5952228954550627E-2</v>
      </c>
      <c r="M55" s="89">
        <v>2.095928263933744E-2</v>
      </c>
    </row>
    <row r="56" spans="2:19" s="25" customFormat="1" ht="12.75" customHeight="1" x14ac:dyDescent="0.25">
      <c r="B56" s="69"/>
      <c r="C56" s="78" t="s">
        <v>34</v>
      </c>
      <c r="D56" s="61">
        <v>58.953456081297503</v>
      </c>
      <c r="E56" s="62">
        <v>1.6621437826322971E-3</v>
      </c>
      <c r="F56" s="63">
        <v>1.7480497252703175E-2</v>
      </c>
      <c r="G56" s="64">
        <v>1.7393551732053147E-2</v>
      </c>
      <c r="H56" s="152">
        <v>1.4284259050175718E-2</v>
      </c>
      <c r="I56" s="88">
        <v>713.97039133113105</v>
      </c>
      <c r="J56" s="89">
        <v>3.3798858192914727E-2</v>
      </c>
      <c r="K56" s="90">
        <v>3.2224918418486626E-2</v>
      </c>
      <c r="L56" s="89">
        <v>3.4069033698521434E-2</v>
      </c>
      <c r="M56" s="89">
        <v>2.837255557275542E-2</v>
      </c>
    </row>
    <row r="57" spans="2:19" s="25" customFormat="1" ht="12.75" customHeight="1" x14ac:dyDescent="0.25">
      <c r="B57" s="69"/>
      <c r="C57" s="71" t="s">
        <v>35</v>
      </c>
      <c r="D57" s="79">
        <v>2.4136282860291973</v>
      </c>
      <c r="E57" s="62">
        <v>-0.21328601825974669</v>
      </c>
      <c r="F57" s="63">
        <v>-0.15448502978616618</v>
      </c>
      <c r="G57" s="64">
        <v>-2.9076950329565365E-2</v>
      </c>
      <c r="H57" s="152">
        <v>-0.11002819282196075</v>
      </c>
      <c r="I57" s="88">
        <v>34.672308647223005</v>
      </c>
      <c r="J57" s="89">
        <v>-0.13488195673582959</v>
      </c>
      <c r="K57" s="90">
        <v>-0.1294905133756411</v>
      </c>
      <c r="L57" s="89">
        <v>-0.11762485820655855</v>
      </c>
      <c r="M57" s="89">
        <v>-0.11169860578845137</v>
      </c>
    </row>
    <row r="58" spans="2:19" s="25" customFormat="1" ht="12.75" customHeight="1" x14ac:dyDescent="0.25">
      <c r="B58" s="69"/>
      <c r="C58" s="179" t="s">
        <v>36</v>
      </c>
      <c r="D58" s="103">
        <v>20.300674858635297</v>
      </c>
      <c r="E58" s="117">
        <v>2.144301747954902E-2</v>
      </c>
      <c r="F58" s="163">
        <v>3.322550427585802E-2</v>
      </c>
      <c r="G58" s="104">
        <v>7.4228627046825091E-2</v>
      </c>
      <c r="H58" s="87">
        <v>-2.3118827417114463E-2</v>
      </c>
      <c r="I58" s="164">
        <v>248.57286456162538</v>
      </c>
      <c r="J58" s="165">
        <v>-7.1897026286846799E-3</v>
      </c>
      <c r="K58" s="166">
        <v>-8.0093521777868659E-3</v>
      </c>
      <c r="L58" s="165">
        <v>1.0174046348563337E-3</v>
      </c>
      <c r="M58" s="165">
        <v>-4.8796315355962294E-3</v>
      </c>
    </row>
    <row r="59" spans="2:19" s="25" customFormat="1" ht="12.75" customHeight="1" x14ac:dyDescent="0.25">
      <c r="B59" s="69"/>
      <c r="C59" s="53" t="s">
        <v>37</v>
      </c>
      <c r="D59" s="103">
        <v>173.24377885659896</v>
      </c>
      <c r="E59" s="117">
        <v>-2.8465231459795404E-2</v>
      </c>
      <c r="F59" s="163">
        <v>-9.7271693540725845E-3</v>
      </c>
      <c r="G59" s="104">
        <v>8.2961916888206755E-3</v>
      </c>
      <c r="H59" s="87">
        <v>-1.4533833471289559E-2</v>
      </c>
      <c r="I59" s="164">
        <v>2282.5245153427236</v>
      </c>
      <c r="J59" s="165">
        <v>-5.1681898150979233E-3</v>
      </c>
      <c r="K59" s="166">
        <v>-7.1140936027204171E-3</v>
      </c>
      <c r="L59" s="165">
        <v>-2.5771312633928734E-3</v>
      </c>
      <c r="M59" s="165">
        <v>-7.1600438443920611E-3</v>
      </c>
    </row>
    <row r="60" spans="2:19" s="25" customFormat="1" ht="12.75" hidden="1" customHeight="1" x14ac:dyDescent="0.25">
      <c r="B60" s="69"/>
      <c r="C60" s="180"/>
      <c r="D60" s="66"/>
      <c r="E60" s="63"/>
      <c r="F60" s="181"/>
      <c r="G60" s="182"/>
      <c r="H60" s="181"/>
      <c r="I60" s="181"/>
      <c r="J60" s="63"/>
      <c r="K60" s="181"/>
      <c r="L60" s="181"/>
      <c r="M60" s="181"/>
    </row>
    <row r="61" spans="2:19" s="25" customFormat="1" ht="12.75" hidden="1" customHeight="1" x14ac:dyDescent="0.25">
      <c r="B61" s="69"/>
      <c r="C61" s="180"/>
      <c r="D61" s="66"/>
      <c r="E61" s="63"/>
      <c r="F61" s="181"/>
      <c r="G61" s="182"/>
      <c r="H61" s="181"/>
      <c r="I61" s="181"/>
      <c r="J61" s="63"/>
      <c r="K61" s="181"/>
      <c r="L61" s="181"/>
      <c r="M61" s="181"/>
    </row>
    <row r="62" spans="2:19" s="25" customFormat="1" ht="12.75" hidden="1" customHeight="1" x14ac:dyDescent="0.25">
      <c r="B62" s="69"/>
      <c r="C62" s="180"/>
      <c r="D62" s="66"/>
      <c r="E62" s="63"/>
      <c r="F62" s="181"/>
      <c r="G62" s="182"/>
      <c r="H62" s="181"/>
      <c r="I62" s="181"/>
      <c r="J62" s="63"/>
      <c r="K62" s="181"/>
      <c r="L62" s="181"/>
      <c r="M62" s="181"/>
    </row>
    <row r="63" spans="2:19" s="25" customFormat="1" ht="12.75" customHeight="1" x14ac:dyDescent="0.2">
      <c r="C63" s="183"/>
      <c r="D63" s="144"/>
      <c r="E63" s="145"/>
      <c r="F63" s="184"/>
      <c r="G63" s="145"/>
      <c r="H63" s="146"/>
      <c r="I63" s="185"/>
      <c r="J63" s="184"/>
      <c r="K63" s="145"/>
      <c r="L63" s="186"/>
      <c r="M63" s="145"/>
    </row>
    <row r="64" spans="2:19" s="25" customFormat="1" ht="12.75" customHeight="1" x14ac:dyDescent="0.2">
      <c r="C64" s="77" t="s">
        <v>38</v>
      </c>
      <c r="D64" s="96">
        <f>[12]Mois!$EF$5/1000000</f>
        <v>34.436151729999999</v>
      </c>
      <c r="E64" s="156">
        <f>IF('[12]Evo mois'!$EF$5&gt;100%,"ns",'[12]Evo mois'!$EF$5)</f>
        <v>9.7136991770533143E-2</v>
      </c>
      <c r="F64" s="187">
        <f>IF('[13]Evo Mois'!$EF$5&gt;100%,"ns",'[13]Evo Mois'!$EF$5)</f>
        <v>5.2974325419844037E-2</v>
      </c>
      <c r="G64" s="98">
        <f>IF('[13]Evo Mois-1'!$EF$5&gt;100%,"ns",'[13]Evo Mois-1'!$EF$5)</f>
        <v>-2.5890902046541875E-2</v>
      </c>
      <c r="H64" s="156">
        <f>IF('[13]Evo ACM'!$DT$5&gt;100%,"ns",'[13]Evo ACM'!$DT$5)</f>
        <v>-2.5966041722002009E-3</v>
      </c>
      <c r="I64" s="96">
        <f>'[12]Cumul ACM'!$EF$5/1000000</f>
        <v>348.13115592000008</v>
      </c>
      <c r="J64" s="156">
        <f>IF('[12]Evo ACM'!$EF$5&gt;100%,"ns",'[12]Evo ACM'!$EF$5)</f>
        <v>3.1455814325025422E-2</v>
      </c>
      <c r="K64" s="98">
        <f>IF('[13]Evo ACM'!$EF$5&gt;100%,"ns",'[13]Evo ACM'!$EF$5)</f>
        <v>3.4987870799830789E-2</v>
      </c>
      <c r="L64" s="156">
        <f>IF('[12]Evo PCAP'!$EF$5&gt;100%,"ns",'[12]Evo PCAP'!$EF$5)</f>
        <v>1.9125564489369307E-2</v>
      </c>
      <c r="M64" s="98">
        <f>IF('[13]Evo PCAP'!$EF$5&gt;100%,"ns",'[13]Evo PCAP'!$EF$5)</f>
        <v>4.1553184295262335E-2</v>
      </c>
      <c r="N64" s="23"/>
      <c r="O64" s="100"/>
      <c r="P64" s="100"/>
      <c r="Q64" s="100"/>
      <c r="R64" s="100"/>
      <c r="S64" s="100"/>
    </row>
    <row r="65" spans="2:19" s="25" customFormat="1" ht="12.75" customHeight="1" x14ac:dyDescent="0.2">
      <c r="C65" s="101" t="s">
        <v>39</v>
      </c>
      <c r="D65" s="61">
        <f>[12]Mois!$EF$6/1000000</f>
        <v>27.39351993</v>
      </c>
      <c r="E65" s="63">
        <f>IF('[12]Evo mois'!$EF$6&gt;100%,"ns",'[12]Evo mois'!$EF$6)</f>
        <v>0</v>
      </c>
      <c r="F65" s="97">
        <f>IF('[13]Evo Mois'!$EF$6&gt;100%,"ns",'[13]Evo Mois'!$EF$6)</f>
        <v>5.0610413583103364E-2</v>
      </c>
      <c r="G65" s="64">
        <f>IF('[13]Evo Mois-1'!$EF$6&gt;100%,"ns",'[13]Evo Mois-1'!$EF$6)</f>
        <v>-3.0373019224375186E-2</v>
      </c>
      <c r="H65" s="63">
        <f>IF('[13]Evo ACM'!$DT$6&gt;100%,"ns",'[13]Evo ACM'!$DT$6)</f>
        <v>-1.4476296582990322E-2</v>
      </c>
      <c r="I65" s="61">
        <f>'[12]Cumul ACM'!$EF$6/1000000</f>
        <v>275.57607295999998</v>
      </c>
      <c r="J65" s="63">
        <f>IF('[12]Evo ACM'!$EF$6&gt;100%,"ns",'[12]Evo ACM'!$EF$6)</f>
        <v>0</v>
      </c>
      <c r="K65" s="64">
        <f>IF('[13]Evo ACM'!$EF$6&gt;100%,"ns",'[13]Evo ACM'!$EF$6)</f>
        <v>3.3916927033573518E-2</v>
      </c>
      <c r="L65" s="63">
        <f>IF('[12]Evo PCAP'!$EF$6&gt;100%,"ns",'[12]Evo PCAP'!$EF$6)</f>
        <v>0</v>
      </c>
      <c r="M65" s="64">
        <f>IF('[13]Evo PCAP'!$EF$6&gt;100%,"ns",'[13]Evo PCAP'!$EF$6)</f>
        <v>4.0845460132196143E-2</v>
      </c>
      <c r="N65" s="23"/>
      <c r="O65" s="100"/>
      <c r="P65" s="100"/>
      <c r="Q65" s="100"/>
      <c r="R65" s="100"/>
      <c r="S65" s="100"/>
    </row>
    <row r="66" spans="2:19" s="25" customFormat="1" ht="12.75" customHeight="1" x14ac:dyDescent="0.2">
      <c r="C66" s="101" t="s">
        <v>40</v>
      </c>
      <c r="D66" s="61">
        <f>[12]Mois!$EF$7/1000000</f>
        <v>3.1145095600000001</v>
      </c>
      <c r="E66" s="63">
        <f>IF('[12]Evo mois'!$EF$7&gt;100%,"ns",'[12]Evo mois'!$EF$7)</f>
        <v>0.11557898676152623</v>
      </c>
      <c r="F66" s="97">
        <f>IF('[13]Evo Mois'!$EF$7&gt;100%,"ns",'[13]Evo Mois'!$EF$7)</f>
        <v>6.917335282900372E-2</v>
      </c>
      <c r="G66" s="64">
        <f>IF('[13]Evo Mois-1'!$EF$7&gt;100%,"ns",'[13]Evo Mois-1'!$EF$7)</f>
        <v>1.3953620048365201E-2</v>
      </c>
      <c r="H66" s="63">
        <f>IF('[13]Evo ACM'!$DT$7&gt;100%,"ns",'[13]Evo ACM'!$DT$7)</f>
        <v>0.19062818367217704</v>
      </c>
      <c r="I66" s="61">
        <f>'[12]Cumul ACM'!$EF$7/1000000</f>
        <v>34.458205510000006</v>
      </c>
      <c r="J66" s="63">
        <f>IF('[12]Evo ACM'!$EF$7&gt;100%,"ns",'[12]Evo ACM'!$EF$7)</f>
        <v>5.5191137356425557E-2</v>
      </c>
      <c r="K66" s="64">
        <f>IF('[13]Evo ACM'!$EF$7&gt;100%,"ns",'[13]Evo ACM'!$EF$7)</f>
        <v>5.6709993695806871E-2</v>
      </c>
      <c r="L66" s="63">
        <f>IF('[12]Evo PCAP'!$EF$7&gt;100%,"ns",'[12]Evo PCAP'!$EF$7)</f>
        <v>7.5339427686677674E-2</v>
      </c>
      <c r="M66" s="64">
        <f>IF('[13]Evo PCAP'!$EF$7&gt;100%,"ns",'[13]Evo PCAP'!$EF$7)</f>
        <v>7.9956040370725123E-2</v>
      </c>
      <c r="N66" s="23"/>
      <c r="O66" s="100"/>
      <c r="P66" s="100"/>
      <c r="Q66" s="100"/>
      <c r="R66" s="100"/>
      <c r="S66" s="100"/>
    </row>
    <row r="67" spans="2:19" s="25" customFormat="1" ht="12.75" customHeight="1" x14ac:dyDescent="0.2">
      <c r="C67" s="102" t="s">
        <v>41</v>
      </c>
      <c r="D67" s="103">
        <f>[12]Mois!$EF$8/1000000</f>
        <v>3.9281222400000004</v>
      </c>
      <c r="E67" s="163">
        <f>IF('[12]Evo mois'!$EF$8&gt;100%,"ns",'[12]Evo mois'!$EF$8)</f>
        <v>0.11870543471348127</v>
      </c>
      <c r="F67" s="105">
        <f>IF('[13]Evo Mois'!$EF$8&gt;100%,"ns",'[13]Evo Mois'!$EF$8)</f>
        <v>5.5380346942952574E-2</v>
      </c>
      <c r="G67" s="104">
        <f>IF('[13]Evo Mois-1'!$EF$8&gt;100%,"ns",'[13]Evo Mois-1'!$EF$8)</f>
        <v>-2.8711393700408094E-2</v>
      </c>
      <c r="H67" s="163">
        <f>IF('[13]Evo ACM'!$DT$8&gt;100%,"ns",'[13]Evo ACM'!$DT$8)</f>
        <v>-5.5164868755697039E-2</v>
      </c>
      <c r="I67" s="103">
        <f>'[12]Cumul ACM'!$EF$8/1000000</f>
        <v>38.096877450000001</v>
      </c>
      <c r="J67" s="163">
        <f>IF('[12]Evo ACM'!$EF$8&gt;100%,"ns",'[12]Evo ACM'!$EF$8)</f>
        <v>1.7384895725784277E-2</v>
      </c>
      <c r="K67" s="104">
        <f>IF('[13]Evo ACM'!$EF$8&gt;100%,"ns",'[13]Evo ACM'!$EF$8)</f>
        <v>2.3672189986404524E-2</v>
      </c>
      <c r="L67" s="163">
        <f>IF('[12]Evo PCAP'!$EF$8&gt;100%,"ns",'[12]Evo PCAP'!$EF$8)</f>
        <v>-2.769082418932467E-2</v>
      </c>
      <c r="M67" s="104">
        <f>IF('[13]Evo PCAP'!$EF$8&gt;100%,"ns",'[13]Evo PCAP'!$EF$8)</f>
        <v>1.2397623037539773E-2</v>
      </c>
      <c r="N67" s="23"/>
      <c r="O67" s="100"/>
      <c r="P67" s="100"/>
      <c r="Q67" s="100"/>
      <c r="R67" s="100"/>
      <c r="S67" s="100"/>
    </row>
    <row r="68" spans="2:19" s="25" customFormat="1" ht="12.75" customHeight="1" x14ac:dyDescent="0.25">
      <c r="C68" s="188"/>
      <c r="D68" s="66"/>
      <c r="E68" s="90"/>
      <c r="F68" s="90"/>
      <c r="G68" s="90"/>
      <c r="H68" s="90"/>
      <c r="I68" s="66"/>
      <c r="J68" s="90"/>
      <c r="K68" s="90"/>
      <c r="L68" s="90"/>
      <c r="M68" s="90"/>
      <c r="O68" s="100"/>
      <c r="P68" s="100"/>
      <c r="Q68" s="100"/>
      <c r="R68" s="100"/>
      <c r="S68" s="100"/>
    </row>
    <row r="69" spans="2:19" s="25" customFormat="1" ht="12.75" customHeight="1" x14ac:dyDescent="0.25">
      <c r="B69" s="69"/>
      <c r="C69" s="108"/>
      <c r="D69" s="115"/>
      <c r="E69" s="109"/>
      <c r="F69" s="109"/>
      <c r="G69" s="109"/>
      <c r="H69" s="109"/>
      <c r="I69" s="110"/>
      <c r="J69" s="109"/>
      <c r="K69" s="109"/>
      <c r="L69" s="109"/>
      <c r="M69" s="109"/>
    </row>
    <row r="70" spans="2:19" s="25" customFormat="1" ht="38.25" customHeight="1" x14ac:dyDescent="0.25">
      <c r="B70" s="69"/>
      <c r="C70" s="125" t="s">
        <v>49</v>
      </c>
      <c r="D70" s="126" t="s">
        <v>7</v>
      </c>
      <c r="E70" s="127"/>
      <c r="F70" s="127"/>
      <c r="G70" s="128"/>
      <c r="H70" s="126" t="s">
        <v>14</v>
      </c>
      <c r="I70" s="127"/>
      <c r="J70" s="127"/>
      <c r="K70" s="128"/>
      <c r="L70" s="126" t="s">
        <v>15</v>
      </c>
      <c r="M70" s="128"/>
    </row>
    <row r="71" spans="2:19" s="25" customFormat="1" ht="53.25" customHeight="1" x14ac:dyDescent="0.25">
      <c r="B71" s="69"/>
      <c r="C71" s="129"/>
      <c r="D71" s="130" t="str">
        <f>D38</f>
        <v>Données brutes  mars 2026</v>
      </c>
      <c r="E71" s="131" t="str">
        <f>E38</f>
        <v>Taux de croissance  mars 2026 / mars 2025</v>
      </c>
      <c r="F71" s="189"/>
      <c r="G71" s="133" t="str">
        <f>G5</f>
        <v>Taux de croissance  mars 2026 / fev 2026</v>
      </c>
      <c r="H71" s="134" t="str">
        <f>H38</f>
        <v>Rappel :
Taux ACM CVS-CJO à fin mars 2025</v>
      </c>
      <c r="I71" s="135" t="str">
        <f>I38</f>
        <v>Données brutes avril 2025 - mars 2026</v>
      </c>
      <c r="J71" s="131" t="str">
        <f>J38</f>
        <v>Taux ACM (avril 2025 - mars 2026 / avril 2024 - mars 2025)</v>
      </c>
      <c r="K71" s="137"/>
      <c r="L71" s="131" t="str">
        <f>L38</f>
        <v>(janv à mars 2026 ) /
(janv à mars 2025 )</v>
      </c>
      <c r="M71" s="137"/>
    </row>
    <row r="72" spans="2:19" s="25" customFormat="1" ht="38.25" customHeight="1" x14ac:dyDescent="0.25">
      <c r="B72" s="69"/>
      <c r="C72" s="139"/>
      <c r="D72" s="140"/>
      <c r="E72" s="133" t="s">
        <v>16</v>
      </c>
      <c r="F72" s="190" t="s">
        <v>17</v>
      </c>
      <c r="G72" s="133" t="s">
        <v>17</v>
      </c>
      <c r="H72" s="141"/>
      <c r="I72" s="142"/>
      <c r="J72" s="133" t="s">
        <v>16</v>
      </c>
      <c r="K72" s="133" t="s">
        <v>17</v>
      </c>
      <c r="L72" s="133" t="s">
        <v>16</v>
      </c>
      <c r="M72" s="133" t="s">
        <v>17</v>
      </c>
    </row>
    <row r="73" spans="2:19" s="25" customFormat="1" ht="12.75" customHeight="1" x14ac:dyDescent="0.25">
      <c r="B73" s="69"/>
      <c r="C73" s="143" t="s">
        <v>18</v>
      </c>
      <c r="D73" s="144">
        <f>[3]SA_DTS!$FQ5</f>
        <v>267.03042286869231</v>
      </c>
      <c r="E73" s="145">
        <f>[3]SA_DTS!$FQ55</f>
        <v>4.6722131678886836E-2</v>
      </c>
      <c r="F73" s="49">
        <f>[3]SA_DTS!$FQ80</f>
        <v>2.6759688981017105E-2</v>
      </c>
      <c r="G73" s="50">
        <f>[3]SA_DTS!$FQ305</f>
        <v>8.0316289280293329E-3</v>
      </c>
      <c r="H73" s="146">
        <f>[3]SA_DTS!$FQ255</f>
        <v>4.0559132051422253E-2</v>
      </c>
      <c r="I73" s="147">
        <f>[3]SA_DTS!$FQ130</f>
        <v>2966.6356731383726</v>
      </c>
      <c r="J73" s="145">
        <f>[3]SA_DTS!$FQ155</f>
        <v>4.8257805827029765E-2</v>
      </c>
      <c r="K73" s="50">
        <f>[3]SA_DTS!$FQ180</f>
        <v>4.8114415971155955E-2</v>
      </c>
      <c r="L73" s="145">
        <f>[3]SA_DTS!$FQ205</f>
        <v>1.6730662354933923E-2</v>
      </c>
      <c r="M73" s="145">
        <f>[3]SA_DTS!$FQ230</f>
        <v>1.6916019621083134E-2</v>
      </c>
    </row>
    <row r="74" spans="2:19" s="25" customFormat="1" ht="12.75" customHeight="1" x14ac:dyDescent="0.25">
      <c r="B74" s="69"/>
      <c r="C74" s="53" t="s">
        <v>19</v>
      </c>
      <c r="D74" s="54">
        <f>[3]SA_DTS!$FQ6</f>
        <v>177.62273689656132</v>
      </c>
      <c r="E74" s="55">
        <f>[3]SA_DTS!$FQ56</f>
        <v>3.0642934312240522E-2</v>
      </c>
      <c r="F74" s="56">
        <f>[3]SA_DTS!$FQ81</f>
        <v>7.5558224734171286E-3</v>
      </c>
      <c r="G74" s="57">
        <f>[3]SA_DTS!$FQ306</f>
        <v>1.3307265942497537E-2</v>
      </c>
      <c r="H74" s="148">
        <f>[3]SA_DTS!$FQ256</f>
        <v>3.6672646519195773E-2</v>
      </c>
      <c r="I74" s="149">
        <f>[3]SA_DTS!$FQ131</f>
        <v>1915.5559037967973</v>
      </c>
      <c r="J74" s="150">
        <f>[3]SA_DTS!$FQ156</f>
        <v>2.8752087245611291E-2</v>
      </c>
      <c r="K74" s="151">
        <f>[3]SA_DTS!$FQ181</f>
        <v>2.8495644101344197E-2</v>
      </c>
      <c r="L74" s="150">
        <f>[3]SA_DTS!$FQ206</f>
        <v>-3.7620762846435341E-3</v>
      </c>
      <c r="M74" s="150">
        <f>[3]SA_DTS!$FQ231</f>
        <v>-6.0724062730121986E-3</v>
      </c>
    </row>
    <row r="75" spans="2:19" s="25" customFormat="1" ht="12.75" customHeight="1" x14ac:dyDescent="0.25">
      <c r="B75" s="69"/>
      <c r="C75" s="60" t="s">
        <v>20</v>
      </c>
      <c r="D75" s="61">
        <f>[3]SA_DTS!$FQ7</f>
        <v>63.105666173385728</v>
      </c>
      <c r="E75" s="62">
        <f>[3]SA_DTS!$FQ57</f>
        <v>9.1047377747663916E-2</v>
      </c>
      <c r="F75" s="63">
        <f>[3]SA_DTS!$FQ82</f>
        <v>4.8140539234384327E-2</v>
      </c>
      <c r="G75" s="64">
        <f>[3]SA_DTS!$FQ307</f>
        <v>3.012682362151442E-2</v>
      </c>
      <c r="H75" s="152">
        <f>[3]SA_DTS!$FQ257</f>
        <v>3.4827405369960207E-2</v>
      </c>
      <c r="I75" s="88">
        <f>[3]SA_DTS!$FQ132</f>
        <v>638.41345462497407</v>
      </c>
      <c r="J75" s="89">
        <f>[3]SA_DTS!$FQ157</f>
        <v>6.2509253997887759E-2</v>
      </c>
      <c r="K75" s="90">
        <f>[3]SA_DTS!$FQ182</f>
        <v>6.3481366589644095E-2</v>
      </c>
      <c r="L75" s="89">
        <f>[3]SA_DTS!$FQ207</f>
        <v>1.7396762314596081E-2</v>
      </c>
      <c r="M75" s="89">
        <f>[3]SA_DTS!$FQ232</f>
        <v>1.4343578466484042E-2</v>
      </c>
    </row>
    <row r="76" spans="2:19" s="25" customFormat="1" ht="12.75" customHeight="1" x14ac:dyDescent="0.25">
      <c r="B76" s="69"/>
      <c r="C76" s="67" t="s">
        <v>21</v>
      </c>
      <c r="D76" s="61">
        <f>[3]SA_DTS!$FQ8</f>
        <v>14.54187617161851</v>
      </c>
      <c r="E76" s="62">
        <f>[3]SA_DTS!$FQ58</f>
        <v>4.548439287310857E-2</v>
      </c>
      <c r="F76" s="63">
        <f>[3]SA_DTS!$FQ83</f>
        <v>9.5448504468540474E-3</v>
      </c>
      <c r="G76" s="64">
        <f>[3]SA_DTS!$FQ308</f>
        <v>3.2823790662404484E-2</v>
      </c>
      <c r="H76" s="152">
        <f>[3]SA_DTS!$FQ258</f>
        <v>2.2669955821417176E-2</v>
      </c>
      <c r="I76" s="88">
        <f>[3]SA_DTS!$FQ133</f>
        <v>157.79485160446256</v>
      </c>
      <c r="J76" s="89">
        <f>[3]SA_DTS!$FQ158</f>
        <v>4.5514765485002551E-2</v>
      </c>
      <c r="K76" s="90">
        <f>[3]SA_DTS!$FQ183</f>
        <v>4.7206916162018109E-2</v>
      </c>
      <c r="L76" s="89">
        <f>[3]SA_DTS!$FQ208</f>
        <v>-3.7816583565607353E-2</v>
      </c>
      <c r="M76" s="89">
        <f>[3]SA_DTS!$FQ233</f>
        <v>-3.6732130478931646E-2</v>
      </c>
    </row>
    <row r="77" spans="2:19" s="25" customFormat="1" ht="12.75" customHeight="1" x14ac:dyDescent="0.25">
      <c r="B77" s="69"/>
      <c r="C77" s="67" t="s">
        <v>22</v>
      </c>
      <c r="D77" s="61">
        <f>[3]SA_DTS!$FQ9</f>
        <v>14.54187617161851</v>
      </c>
      <c r="E77" s="62">
        <f>[3]SA_DTS!$FQ59</f>
        <v>4.548439287310857E-2</v>
      </c>
      <c r="F77" s="63">
        <f>[3]SA_DTS!$FQ84</f>
        <v>6.399585823695686E-2</v>
      </c>
      <c r="G77" s="64">
        <f>[3]SA_DTS!$FQ309</f>
        <v>3.0182162730197692E-2</v>
      </c>
      <c r="H77" s="152">
        <f>[3]SA_DTS!$FQ259</f>
        <v>4.9850099623059752E-2</v>
      </c>
      <c r="I77" s="88">
        <f>[3]SA_DTS!$FQ134</f>
        <v>157.79485160446256</v>
      </c>
      <c r="J77" s="89">
        <f>[3]SA_DTS!$FQ159</f>
        <v>4.5514765485002551E-2</v>
      </c>
      <c r="K77" s="90">
        <f>[3]SA_DTS!$FQ184</f>
        <v>6.7614151962085645E-2</v>
      </c>
      <c r="L77" s="89">
        <f>[3]SA_DTS!$FQ209</f>
        <v>-3.7816583565607353E-2</v>
      </c>
      <c r="M77" s="89">
        <f>[3]SA_DTS!$FQ234</f>
        <v>3.1751342092832147E-2</v>
      </c>
    </row>
    <row r="78" spans="2:19" s="25" customFormat="1" ht="12.75" customHeight="1" x14ac:dyDescent="0.25">
      <c r="B78" s="69"/>
      <c r="C78" s="67" t="s">
        <v>23</v>
      </c>
      <c r="D78" s="61">
        <f>[3]SA_DTS!$FQ10</f>
        <v>9.8490746318816207</v>
      </c>
      <c r="E78" s="62">
        <f>[3]SA_DTS!$FQ60</f>
        <v>9.783935437569502E-2</v>
      </c>
      <c r="F78" s="63">
        <f>[3]SA_DTS!$FQ85</f>
        <v>5.384852600795953E-2</v>
      </c>
      <c r="G78" s="64">
        <f>[3]SA_DTS!$FQ310</f>
        <v>2.6861397252321506E-2</v>
      </c>
      <c r="H78" s="152">
        <f>[3]SA_DTS!$FQ260</f>
        <v>-9.4582064199693061E-3</v>
      </c>
      <c r="I78" s="88">
        <f>[3]SA_DTS!$FQ135</f>
        <v>99.441437752547387</v>
      </c>
      <c r="J78" s="89">
        <f>[3]SA_DTS!$FQ160</f>
        <v>7.9188386620070883E-2</v>
      </c>
      <c r="K78" s="90">
        <f>[3]SA_DTS!$FQ185</f>
        <v>7.6160473204568868E-2</v>
      </c>
      <c r="L78" s="89">
        <f>[3]SA_DTS!$FQ210</f>
        <v>3.8881658218377524E-2</v>
      </c>
      <c r="M78" s="89">
        <f>[3]SA_DTS!$FQ235</f>
        <v>3.6264630407114806E-2</v>
      </c>
    </row>
    <row r="79" spans="2:19" s="25" customFormat="1" ht="12.75" customHeight="1" x14ac:dyDescent="0.25">
      <c r="B79" s="69"/>
      <c r="C79" s="154" t="s">
        <v>24</v>
      </c>
      <c r="D79" s="96">
        <f>[3]SA_DTS!$FQ12</f>
        <v>36.301371903345405</v>
      </c>
      <c r="E79" s="155">
        <f>[3]SA_DTS!$FQ62</f>
        <v>6.3140992705437826E-2</v>
      </c>
      <c r="F79" s="156">
        <f>[3]SA_DTS!$FQ87</f>
        <v>4.3298485448306279E-2</v>
      </c>
      <c r="G79" s="98">
        <f>[3]SA_DTS!$FQ312</f>
        <v>1.1489424932876746E-2</v>
      </c>
      <c r="H79" s="157">
        <f>[3]SA_DTS!$FQ262</f>
        <v>5.6471337183305881E-2</v>
      </c>
      <c r="I79" s="158">
        <f>[3]SA_DTS!$FQ137</f>
        <v>396.54846706793995</v>
      </c>
      <c r="J79" s="159">
        <f>[3]SA_DTS!$FQ162</f>
        <v>4.0037274640713827E-2</v>
      </c>
      <c r="K79" s="160">
        <f>[3]SA_DTS!$FQ187</f>
        <v>3.8621901874797304E-2</v>
      </c>
      <c r="L79" s="159">
        <f>[3]SA_DTS!$FQ212</f>
        <v>3.794082407282251E-2</v>
      </c>
      <c r="M79" s="159">
        <f>[3]SA_DTS!$FQ237</f>
        <v>3.439307875413844E-2</v>
      </c>
    </row>
    <row r="80" spans="2:19" s="25" customFormat="1" ht="12.75" customHeight="1" x14ac:dyDescent="0.25">
      <c r="B80" s="69"/>
      <c r="C80" s="71" t="s">
        <v>25</v>
      </c>
      <c r="D80" s="61">
        <f>[3]SA_DTS!$FQ13</f>
        <v>11.514707815376299</v>
      </c>
      <c r="E80" s="62">
        <f>[3]SA_DTS!$FQ63</f>
        <v>0.11450760848447095</v>
      </c>
      <c r="F80" s="63">
        <f>[3]SA_DTS!$FQ88</f>
        <v>6.4436369630472612E-2</v>
      </c>
      <c r="G80" s="64">
        <f>[3]SA_DTS!$FQ313</f>
        <v>1.7192351998083888E-2</v>
      </c>
      <c r="H80" s="152">
        <f>[3]SA_DTS!$FQ263</f>
        <v>5.9069298736650566E-2</v>
      </c>
      <c r="I80" s="88">
        <f>[3]SA_DTS!$FQ138</f>
        <v>116.442732573638</v>
      </c>
      <c r="J80" s="89">
        <f>[3]SA_DTS!$FQ163</f>
        <v>5.0362901044447517E-2</v>
      </c>
      <c r="K80" s="90">
        <f>[3]SA_DTS!$FQ188</f>
        <v>5.1831572288865146E-2</v>
      </c>
      <c r="L80" s="89">
        <f>[3]SA_DTS!$FQ213</f>
        <v>5.5744127488484896E-2</v>
      </c>
      <c r="M80" s="89">
        <f>[3]SA_DTS!$FQ238</f>
        <v>5.7063347235760453E-2</v>
      </c>
    </row>
    <row r="81" spans="2:13" s="25" customFormat="1" ht="12.75" customHeight="1" x14ac:dyDescent="0.25">
      <c r="B81" s="69"/>
      <c r="C81" s="162" t="s">
        <v>26</v>
      </c>
      <c r="D81" s="103">
        <f>[3]SA_DTS!$FQ14</f>
        <v>21.563758902224102</v>
      </c>
      <c r="E81" s="117">
        <f>[3]SA_DTS!$FQ64</f>
        <v>2.7416504853082779E-2</v>
      </c>
      <c r="F81" s="163">
        <f>[3]SA_DTS!$FQ89</f>
        <v>2.724499570572525E-2</v>
      </c>
      <c r="G81" s="104">
        <f>[3]SA_DTS!$FQ314</f>
        <v>7.9163706969371805E-3</v>
      </c>
      <c r="H81" s="87">
        <f>[3]SA_DTS!$FQ264</f>
        <v>4.5086548029032114E-2</v>
      </c>
      <c r="I81" s="164">
        <f>[3]SA_DTS!$FQ139</f>
        <v>249.00759913910628</v>
      </c>
      <c r="J81" s="165">
        <f>[3]SA_DTS!$FQ164</f>
        <v>2.5878594958425483E-2</v>
      </c>
      <c r="K81" s="166">
        <f>[3]SA_DTS!$FQ189</f>
        <v>2.4577841075234419E-2</v>
      </c>
      <c r="L81" s="165">
        <f>[3]SA_DTS!$FQ214</f>
        <v>1.9297364073612933E-2</v>
      </c>
      <c r="M81" s="165">
        <f>[3]SA_DTS!$FQ239</f>
        <v>1.8088801177431169E-2</v>
      </c>
    </row>
    <row r="82" spans="2:13" s="25" customFormat="1" ht="12.75" customHeight="1" x14ac:dyDescent="0.25">
      <c r="B82" s="69"/>
      <c r="C82" s="167" t="s">
        <v>27</v>
      </c>
      <c r="D82" s="96">
        <f>[3]SA_DTS!$FQ16</f>
        <v>7.08086552565514</v>
      </c>
      <c r="E82" s="155">
        <f>[3]SA_DTS!$FQ66</f>
        <v>6.6162412043180963E-2</v>
      </c>
      <c r="F82" s="156">
        <f>[3]SA_DTS!$FQ91</f>
        <v>4.8292613257354455E-2</v>
      </c>
      <c r="G82" s="98">
        <f>[3]SA_DTS!$FQ316</f>
        <v>2.1109113610219943E-2</v>
      </c>
      <c r="H82" s="157">
        <f>[3]SA_DTS!$FQ266</f>
        <v>-8.8628747281265019E-2</v>
      </c>
      <c r="I82" s="158">
        <f>[3]SA_DTS!$FQ141</f>
        <v>77.767542684942157</v>
      </c>
      <c r="J82" s="159">
        <f>[3]SA_DTS!$FQ166</f>
        <v>3.6272400768062374E-2</v>
      </c>
      <c r="K82" s="160">
        <f>[3]SA_DTS!$FQ191</f>
        <v>3.3939528805926544E-2</v>
      </c>
      <c r="L82" s="159">
        <f>[3]SA_DTS!$FQ216</f>
        <v>4.1509289448743658E-2</v>
      </c>
      <c r="M82" s="159">
        <f>[3]SA_DTS!$FQ241</f>
        <v>3.5577378877942767E-2</v>
      </c>
    </row>
    <row r="83" spans="2:13" s="25" customFormat="1" ht="12.75" customHeight="1" x14ac:dyDescent="0.25">
      <c r="B83" s="69"/>
      <c r="C83" s="168" t="s">
        <v>28</v>
      </c>
      <c r="D83" s="103">
        <f>[3]SA_DTS!$FQ17</f>
        <v>14.651232865195499</v>
      </c>
      <c r="E83" s="117">
        <f>[3]SA_DTS!$FQ67</f>
        <v>1.6369932105715579E-2</v>
      </c>
      <c r="F83" s="163">
        <f>[3]SA_DTS!$FQ92</f>
        <v>-2.0821213718878795E-2</v>
      </c>
      <c r="G83" s="104">
        <f>[3]SA_DTS!$FQ317</f>
        <v>1.304505119556465E-2</v>
      </c>
      <c r="H83" s="169">
        <f>[3]SA_DTS!$FQ267</f>
        <v>5.1104164449347289E-2</v>
      </c>
      <c r="I83" s="164">
        <f>[3]SA_DTS!$FQ142</f>
        <v>160.71777206941911</v>
      </c>
      <c r="J83" s="170">
        <f>[3]SA_DTS!$FQ167</f>
        <v>3.7341696220669629E-3</v>
      </c>
      <c r="K83" s="166">
        <f>[3]SA_DTS!$FQ192</f>
        <v>3.6060563794413358E-3</v>
      </c>
      <c r="L83" s="165">
        <f>[3]SA_DTS!$FQ217</f>
        <v>-3.4312770917721558E-2</v>
      </c>
      <c r="M83" s="165">
        <f>[3]SA_DTS!$FQ242</f>
        <v>-3.4206202852084866E-2</v>
      </c>
    </row>
    <row r="84" spans="2:13" s="25" customFormat="1" ht="12.75" customHeight="1" x14ac:dyDescent="0.25">
      <c r="B84" s="69"/>
      <c r="C84" s="60" t="s">
        <v>29</v>
      </c>
      <c r="D84" s="61">
        <f>[3]SA_DTS!$FQ18</f>
        <v>52.971404599697195</v>
      </c>
      <c r="E84" s="62">
        <f>[3]SA_DTS!$FQ68</f>
        <v>-5.4652721504099833E-2</v>
      </c>
      <c r="F84" s="63">
        <f>[3]SA_DTS!$FQ93</f>
        <v>-5.5006627859092716E-2</v>
      </c>
      <c r="G84" s="64">
        <f>[3]SA_DTS!$FQ318</f>
        <v>-3.9055162949898081E-3</v>
      </c>
      <c r="H84" s="152">
        <f>[3]SA_DTS!$FQ268</f>
        <v>3.6916801055455473E-2</v>
      </c>
      <c r="I84" s="88">
        <f>[3]SA_DTS!$FQ143</f>
        <v>604.6910031883873</v>
      </c>
      <c r="J84" s="89">
        <f>[3]SA_DTS!$FQ168</f>
        <v>-1.000438111826929E-2</v>
      </c>
      <c r="K84" s="90">
        <f>[3]SA_DTS!$FQ193</f>
        <v>-1.0057412708082691E-2</v>
      </c>
      <c r="L84" s="89">
        <f>[3]SA_DTS!$FQ218</f>
        <v>-4.9672817741596487E-2</v>
      </c>
      <c r="M84" s="89">
        <f>[3]SA_DTS!$FQ243</f>
        <v>-5.2206709037872501E-2</v>
      </c>
    </row>
    <row r="85" spans="2:13" s="25" customFormat="1" ht="12.75" customHeight="1" x14ac:dyDescent="0.25">
      <c r="B85" s="69"/>
      <c r="C85" s="67" t="s">
        <v>30</v>
      </c>
      <c r="D85" s="61">
        <f>[3]SA_DTS!$FQ19</f>
        <v>34.659815616173795</v>
      </c>
      <c r="E85" s="62">
        <f>[3]SA_DTS!$FQ69</f>
        <v>-4.4538466906256513E-2</v>
      </c>
      <c r="F85" s="63">
        <f>[3]SA_DTS!$FQ94</f>
        <v>-4.6326889980431551E-2</v>
      </c>
      <c r="G85" s="64">
        <f>[3]SA_DTS!$FQ319</f>
        <v>7.4268869456826092E-3</v>
      </c>
      <c r="H85" s="152">
        <f>[3]SA_DTS!$FQ269</f>
        <v>4.6934894094216251E-2</v>
      </c>
      <c r="I85" s="88">
        <f>[3]SA_DTS!$FQ144</f>
        <v>388.20890170502696</v>
      </c>
      <c r="J85" s="89">
        <f>[3]SA_DTS!$FQ169</f>
        <v>-5.2030261727882277E-3</v>
      </c>
      <c r="K85" s="90">
        <f>[3]SA_DTS!$FQ194</f>
        <v>-5.1250669209876865E-3</v>
      </c>
      <c r="L85" s="89">
        <f>[3]SA_DTS!$FQ219</f>
        <v>-4.6236754812638114E-2</v>
      </c>
      <c r="M85" s="89">
        <f>[3]SA_DTS!$FQ244</f>
        <v>-5.0813464186608037E-2</v>
      </c>
    </row>
    <row r="86" spans="2:13" s="25" customFormat="1" ht="12.75" customHeight="1" x14ac:dyDescent="0.25">
      <c r="B86" s="69"/>
      <c r="C86" s="67" t="s">
        <v>31</v>
      </c>
      <c r="D86" s="61">
        <f>[3]SA_DTS!$FQ20</f>
        <v>18.311588983523396</v>
      </c>
      <c r="E86" s="62">
        <f>[3]SA_DTS!$FQ70</f>
        <v>-7.3222066105504524E-2</v>
      </c>
      <c r="F86" s="63">
        <f>[3]SA_DTS!$FQ95</f>
        <v>-7.0568006855750376E-2</v>
      </c>
      <c r="G86" s="64">
        <f>[3]SA_DTS!$FQ320</f>
        <v>-2.4100202061324127E-2</v>
      </c>
      <c r="H86" s="152">
        <f>[3]SA_DTS!$FQ270</f>
        <v>1.9653957496396757E-2</v>
      </c>
      <c r="I86" s="88">
        <f>[3]SA_DTS!$FQ145</f>
        <v>216.48210148336031</v>
      </c>
      <c r="J86" s="89">
        <f>[3]SA_DTS!$FQ170</f>
        <v>-1.8499382018530186E-2</v>
      </c>
      <c r="K86" s="90">
        <f>[3]SA_DTS!$FQ195</f>
        <v>-1.8784064668362355E-2</v>
      </c>
      <c r="L86" s="89">
        <f>[3]SA_DTS!$FQ220</f>
        <v>-5.5603060902215118E-2</v>
      </c>
      <c r="M86" s="89">
        <f>[3]SA_DTS!$FQ245</f>
        <v>-5.4708107327237188E-2</v>
      </c>
    </row>
    <row r="87" spans="2:13" s="25" customFormat="1" ht="12.75" customHeight="1" x14ac:dyDescent="0.25">
      <c r="B87" s="69"/>
      <c r="C87" s="171" t="s">
        <v>32</v>
      </c>
      <c r="D87" s="172">
        <f>[3]SA_DTS!$FQ22</f>
        <v>89.407685972131006</v>
      </c>
      <c r="E87" s="173">
        <f>[3]SA_DTS!$FQ72</f>
        <v>8.0202085484008645E-2</v>
      </c>
      <c r="F87" s="174">
        <f>[3]SA_DTS!$FQ97</f>
        <v>6.3819042198901332E-2</v>
      </c>
      <c r="G87" s="175">
        <f>[3]SA_DTS!$FQ322</f>
        <v>-1.4701585522628458E-3</v>
      </c>
      <c r="H87" s="148">
        <f>[3]SA_DTS!$FQ272</f>
        <v>4.8079000501717095E-2</v>
      </c>
      <c r="I87" s="176">
        <f>[3]SA_DTS!$FQ147</f>
        <v>1051.0797693415752</v>
      </c>
      <c r="J87" s="177">
        <f>[3]SA_DTS!$FQ172</f>
        <v>8.5776777573212559E-2</v>
      </c>
      <c r="K87" s="178">
        <f>[3]SA_DTS!$FQ197</f>
        <v>8.5661189669639537E-2</v>
      </c>
      <c r="L87" s="177">
        <f>[3]SA_DTS!$FQ222</f>
        <v>5.89276533065759E-2</v>
      </c>
      <c r="M87" s="177">
        <f>[3]SA_DTS!$FQ247</f>
        <v>6.1192846610176987E-2</v>
      </c>
    </row>
    <row r="88" spans="2:13" s="25" customFormat="1" ht="12.75" customHeight="1" x14ac:dyDescent="0.25">
      <c r="B88" s="69"/>
      <c r="C88" s="77" t="s">
        <v>33</v>
      </c>
      <c r="D88" s="61">
        <f>[3]SA_DTS!$FQ23</f>
        <v>69.464249851687811</v>
      </c>
      <c r="E88" s="62">
        <f>[3]SA_DTS!$FQ73</f>
        <v>7.6990996070685824E-2</v>
      </c>
      <c r="F88" s="63">
        <f>[3]SA_DTS!$FQ98</f>
        <v>5.908389042561768E-2</v>
      </c>
      <c r="G88" s="64">
        <f>[3]SA_DTS!$FQ323</f>
        <v>8.5525916657118728E-3</v>
      </c>
      <c r="H88" s="152">
        <f>[3]SA_DTS!$FQ273</f>
        <v>4.2173906088534885E-2</v>
      </c>
      <c r="I88" s="88">
        <f>[3]SA_DTS!$FQ148</f>
        <v>813.28009103087857</v>
      </c>
      <c r="J88" s="89">
        <f>[3]SA_DTS!$FQ173</f>
        <v>8.8929179636905165E-2</v>
      </c>
      <c r="K88" s="90">
        <f>[3]SA_DTS!$FQ198</f>
        <v>8.8710383506475088E-2</v>
      </c>
      <c r="L88" s="89">
        <f>[3]SA_DTS!$FQ223</f>
        <v>6.087636916247674E-2</v>
      </c>
      <c r="M88" s="89">
        <f>[3]SA_DTS!$FQ248</f>
        <v>6.1743017848705728E-2</v>
      </c>
    </row>
    <row r="89" spans="2:13" s="25" customFormat="1" ht="12.75" customHeight="1" x14ac:dyDescent="0.25">
      <c r="B89" s="69"/>
      <c r="C89" s="78" t="s">
        <v>34</v>
      </c>
      <c r="D89" s="61">
        <f>[3]SA_DTS!$FQ24</f>
        <v>64.810811351601203</v>
      </c>
      <c r="E89" s="62">
        <f>[3]SA_DTS!$FQ74</f>
        <v>8.2787059888459025E-2</v>
      </c>
      <c r="F89" s="63">
        <f>[3]SA_DTS!$FQ99</f>
        <v>6.6270448200928644E-2</v>
      </c>
      <c r="G89" s="64">
        <f>[3]SA_DTS!$FQ324</f>
        <v>1.1234555301048443E-2</v>
      </c>
      <c r="H89" s="152">
        <f>[3]SA_DTS!$FQ274</f>
        <v>4.4759510477412778E-2</v>
      </c>
      <c r="I89" s="88">
        <f>[3]SA_DTS!$FQ149</f>
        <v>756.47855906519021</v>
      </c>
      <c r="J89" s="89">
        <f>[3]SA_DTS!$FQ174</f>
        <v>8.9175810416421086E-2</v>
      </c>
      <c r="K89" s="90">
        <f>[3]SA_DTS!$FQ199</f>
        <v>8.9370786751465925E-2</v>
      </c>
      <c r="L89" s="89">
        <f>[3]SA_DTS!$FQ224</f>
        <v>6.3434477158240021E-2</v>
      </c>
      <c r="M89" s="89">
        <f>[3]SA_DTS!$FQ249</f>
        <v>6.4931158432559144E-2</v>
      </c>
    </row>
    <row r="90" spans="2:13" s="25" customFormat="1" ht="12.75" customHeight="1" x14ac:dyDescent="0.25">
      <c r="B90" s="69"/>
      <c r="C90" s="71" t="s">
        <v>35</v>
      </c>
      <c r="D90" s="79">
        <f>[3]SA_DTS!$FQ25</f>
        <v>4.6534385000866063</v>
      </c>
      <c r="E90" s="62">
        <f>[3]SA_DTS!$FQ75</f>
        <v>2.2690937592872995E-3</v>
      </c>
      <c r="F90" s="63">
        <f>[3]SA_DTS!$FQ100</f>
        <v>-3.2235391208941699E-2</v>
      </c>
      <c r="G90" s="64">
        <f>[3]SA_DTS!$FQ325</f>
        <v>-2.7555537951339693E-2</v>
      </c>
      <c r="H90" s="152">
        <f>[3]SA_DTS!$FQ275</f>
        <v>9.0974041278086837E-3</v>
      </c>
      <c r="I90" s="88">
        <f>[3]SA_DTS!$FQ150</f>
        <v>56.801531965688305</v>
      </c>
      <c r="J90" s="89">
        <f>[3]SA_DTS!$FQ175</f>
        <v>8.5655186431312424E-2</v>
      </c>
      <c r="K90" s="90">
        <f>[3]SA_DTS!$FQ200</f>
        <v>7.9963568515506678E-2</v>
      </c>
      <c r="L90" s="89">
        <f>[3]SA_DTS!$FQ225</f>
        <v>2.7943078937308519E-2</v>
      </c>
      <c r="M90" s="89">
        <f>[3]SA_DTS!$FQ250</f>
        <v>2.0209712624084997E-2</v>
      </c>
    </row>
    <row r="91" spans="2:13" s="25" customFormat="1" ht="12.75" customHeight="1" x14ac:dyDescent="0.25">
      <c r="B91" s="69"/>
      <c r="C91" s="179" t="s">
        <v>36</v>
      </c>
      <c r="D91" s="103">
        <f>[3]SA_DTS!$FQ26</f>
        <v>19.943436120443199</v>
      </c>
      <c r="E91" s="117">
        <f>[3]SA_DTS!$FQ76</f>
        <v>9.1537577656250591E-2</v>
      </c>
      <c r="F91" s="163">
        <f>[3]SA_DTS!$FQ101</f>
        <v>8.0813870046494429E-2</v>
      </c>
      <c r="G91" s="104">
        <f>[3]SA_DTS!$FQ326</f>
        <v>-3.5190521281786014E-2</v>
      </c>
      <c r="H91" s="87">
        <f>[3]SA_DTS!$FQ276</f>
        <v>6.847352015243624E-2</v>
      </c>
      <c r="I91" s="164">
        <f>[3]SA_DTS!$FQ151</f>
        <v>237.79967831069669</v>
      </c>
      <c r="J91" s="165">
        <f>[3]SA_DTS!$FQ176</f>
        <v>7.5132096038717844E-2</v>
      </c>
      <c r="K91" s="166">
        <f>[3]SA_DTS!$FQ201</f>
        <v>7.5389353120933533E-2</v>
      </c>
      <c r="L91" s="165">
        <f>[3]SA_DTS!$FQ226</f>
        <v>5.2498048995792246E-2</v>
      </c>
      <c r="M91" s="165">
        <f>[3]SA_DTS!$FQ251</f>
        <v>5.931263383740859E-2</v>
      </c>
    </row>
    <row r="92" spans="2:13" s="25" customFormat="1" ht="12.75" customHeight="1" x14ac:dyDescent="0.25">
      <c r="B92" s="69"/>
      <c r="C92" s="53" t="s">
        <v>37</v>
      </c>
      <c r="D92" s="103">
        <f>[3]SA_DTS!$FQ27</f>
        <v>214.05901826899512</v>
      </c>
      <c r="E92" s="117">
        <f>[3]SA_DTS!$FQ77</f>
        <v>7.5255867815733124E-2</v>
      </c>
      <c r="F92" s="163">
        <f>[3]SA_DTS!$FQ102</f>
        <v>4.919035040159403E-2</v>
      </c>
      <c r="G92" s="104">
        <f>[3]SA_DTS!$FQ327</f>
        <v>1.1025300031660024E-2</v>
      </c>
      <c r="H92" s="87">
        <f>[3]SA_DTS!$FQ277</f>
        <v>4.1566016503788772E-2</v>
      </c>
      <c r="I92" s="164">
        <f>[3]SA_DTS!$FQ152</f>
        <v>2361.9446699499854</v>
      </c>
      <c r="J92" s="165">
        <f>[3]SA_DTS!$FQ177</f>
        <v>6.4293160427564944E-2</v>
      </c>
      <c r="K92" s="166">
        <f>[3]SA_DTS!$FQ202</f>
        <v>6.4123631495196509E-2</v>
      </c>
      <c r="L92" s="165">
        <f>[3]SA_DTS!$FQ227</f>
        <v>3.6094287380385337E-2</v>
      </c>
      <c r="M92" s="165">
        <f>[3]SA_DTS!$FQ252</f>
        <v>3.5857164120543183E-2</v>
      </c>
    </row>
    <row r="93" spans="2:13" s="25" customFormat="1" ht="12.75" hidden="1" customHeight="1" x14ac:dyDescent="0.25">
      <c r="B93" s="69"/>
      <c r="C93" s="168"/>
      <c r="D93" s="103"/>
      <c r="E93" s="117"/>
      <c r="F93" s="163"/>
      <c r="G93" s="104"/>
      <c r="H93" s="87"/>
      <c r="I93" s="164"/>
      <c r="J93" s="165"/>
      <c r="K93" s="166"/>
      <c r="L93" s="165"/>
      <c r="M93" s="165"/>
    </row>
    <row r="94" spans="2:13" s="25" customFormat="1" ht="12.75" hidden="1" customHeight="1" x14ac:dyDescent="0.25">
      <c r="B94" s="69"/>
      <c r="C94" s="168"/>
      <c r="D94" s="103"/>
      <c r="E94" s="117"/>
      <c r="F94" s="163"/>
      <c r="G94" s="104"/>
      <c r="H94" s="87"/>
      <c r="I94" s="164"/>
      <c r="J94" s="165"/>
      <c r="K94" s="166"/>
      <c r="L94" s="165"/>
      <c r="M94" s="165"/>
    </row>
    <row r="95" spans="2:13" s="25" customFormat="1" ht="12.75" hidden="1" customHeight="1" x14ac:dyDescent="0.25">
      <c r="B95" s="69"/>
      <c r="C95" s="168"/>
      <c r="D95" s="103"/>
      <c r="E95" s="117"/>
      <c r="F95" s="163"/>
      <c r="G95" s="104"/>
      <c r="H95" s="87"/>
      <c r="I95" s="164"/>
      <c r="J95" s="165"/>
      <c r="K95" s="166"/>
      <c r="L95" s="165"/>
      <c r="M95" s="165"/>
    </row>
    <row r="96" spans="2:13" s="25" customFormat="1" ht="12.75" customHeight="1" x14ac:dyDescent="0.2">
      <c r="C96" s="183"/>
      <c r="D96" s="144"/>
      <c r="E96" s="145"/>
      <c r="F96" s="184"/>
      <c r="G96" s="145"/>
      <c r="H96" s="146"/>
      <c r="I96" s="185"/>
      <c r="J96" s="184"/>
      <c r="K96" s="145"/>
      <c r="L96" s="186"/>
      <c r="M96" s="145"/>
    </row>
    <row r="97" spans="2:19" s="25" customFormat="1" ht="12.75" customHeight="1" x14ac:dyDescent="0.2">
      <c r="C97" s="77" t="s">
        <v>38</v>
      </c>
      <c r="D97" s="96">
        <f>[14]Mois!$EF$5/1000000</f>
        <v>39.402440739999996</v>
      </c>
      <c r="E97" s="156">
        <f>IF('[14]Evo mois'!$EF$5&gt;100%,"ns",'[14]Evo mois'!$EF$5)</f>
        <v>0.18802162234624853</v>
      </c>
      <c r="F97" s="187">
        <f>IF('[15]Evo Mois'!$EF$5&gt;100%,"ns",'[15]Evo Mois'!$EF$5)</f>
        <v>0.14332792945329809</v>
      </c>
      <c r="G97" s="98">
        <f>IF('[15]Evo Mois-1'!$EF$5&gt;100%,"ns",'[15]Evo Mois-1'!$EF$5)</f>
        <v>-7.8529999926320038E-3</v>
      </c>
      <c r="H97" s="156">
        <f>IF('[15]Evo ACM'!$DT$5&gt;100%,"ns",'[15]Evo ACM'!$DT$5)</f>
        <v>4.8640392732024695E-2</v>
      </c>
      <c r="I97" s="96">
        <f>'[14]Cumul ACM'!$EF$5/1000000</f>
        <v>375.60633028000001</v>
      </c>
      <c r="J97" s="156">
        <f>IF('[14]Evo ACM'!$EF$5&gt;100%,"ns",'[14]Evo ACM'!$EF$5)</f>
        <v>7.1677597858856412E-2</v>
      </c>
      <c r="K97" s="98">
        <f>IF('[15]Evo ACM'!$EF$5&gt;100%,"ns",'[15]Evo ACM'!$EF$5)</f>
        <v>6.808687311993622E-2</v>
      </c>
      <c r="L97" s="156">
        <f>IF('[14]Evo PCAP'!$EF$5&gt;100%,"ns",'[14]Evo PCAP'!$EF$5)</f>
        <v>7.9647985271484867E-2</v>
      </c>
      <c r="M97" s="98">
        <f>IF('[15]Evo PCAP'!$EF$5&gt;100%,"ns",'[15]Evo PCAP'!$EF$5)</f>
        <v>9.8237958765059474E-2</v>
      </c>
      <c r="O97" s="100"/>
      <c r="P97" s="100"/>
      <c r="Q97" s="100"/>
      <c r="R97" s="100"/>
      <c r="S97" s="100"/>
    </row>
    <row r="98" spans="2:19" s="25" customFormat="1" ht="12.75" customHeight="1" x14ac:dyDescent="0.2">
      <c r="C98" s="101" t="s">
        <v>39</v>
      </c>
      <c r="D98" s="61">
        <f>[14]Mois!$EF$6/1000000</f>
        <v>32.053900910000003</v>
      </c>
      <c r="E98" s="63">
        <f>IF('[14]Evo mois'!$EF$6&gt;100%,"ns",'[14]Evo mois'!$EF$6)</f>
        <v>0.19447936470857763</v>
      </c>
      <c r="F98" s="97">
        <f>IF('[15]Evo Mois'!$EF$6&gt;100%,"ns",'[15]Evo Mois'!$EF$6)</f>
        <v>0.15145043480466991</v>
      </c>
      <c r="G98" s="64">
        <f>IF('[15]Evo Mois-1'!$EF$6&gt;100%,"ns",'[15]Evo Mois-1'!$EF$6)</f>
        <v>-1.5329774123033268E-2</v>
      </c>
      <c r="H98" s="63">
        <f>IF('[15]Evo ACM'!$DT$6&gt;100%,"ns",'[15]Evo ACM'!$DT$6)</f>
        <v>4.4413083833409139E-2</v>
      </c>
      <c r="I98" s="61">
        <f>'[14]Cumul ACM'!$EF$6/1000000</f>
        <v>303.35706499999998</v>
      </c>
      <c r="J98" s="63">
        <f>IF('[14]Evo ACM'!$EF$6&gt;100%,"ns",'[14]Evo ACM'!$EF$6)</f>
        <v>7.8337889675510253E-2</v>
      </c>
      <c r="K98" s="64">
        <f>IF('[15]Evo ACM'!$EF$6&gt;100%,"ns",'[15]Evo ACM'!$EF$6)</f>
        <v>7.5725875129825537E-2</v>
      </c>
      <c r="L98" s="63">
        <f>IF('[14]Evo PCAP'!$EF$6&gt;100%,"ns",'[14]Evo PCAP'!$EF$6)</f>
        <v>9.1073465345129279E-2</v>
      </c>
      <c r="M98" s="64">
        <f>IF('[15]Evo PCAP'!$EF$6&gt;100%,"ns",'[15]Evo PCAP'!$EF$6)</f>
        <v>0.1129760074504973</v>
      </c>
      <c r="O98" s="100"/>
      <c r="P98" s="100"/>
      <c r="Q98" s="100"/>
      <c r="R98" s="100"/>
      <c r="S98" s="100"/>
    </row>
    <row r="99" spans="2:19" s="25" customFormat="1" ht="12.75" customHeight="1" x14ac:dyDescent="0.2">
      <c r="C99" s="101" t="s">
        <v>40</v>
      </c>
      <c r="D99" s="61">
        <f>[14]Mois!$EF$7/1000000</f>
        <v>4.2204400300000007</v>
      </c>
      <c r="E99" s="63">
        <f>IF('[14]Evo mois'!$EF$7&gt;100%,"ns",'[14]Evo mois'!$EF$7)</f>
        <v>0.23907614086191531</v>
      </c>
      <c r="F99" s="97">
        <f>IF('[15]Evo Mois'!$EF$7&gt;100%,"ns",'[15]Evo Mois'!$EF$7)</f>
        <v>0.17440889626292133</v>
      </c>
      <c r="G99" s="64">
        <f>IF('[15]Evo Mois-1'!$EF$7&gt;100%,"ns",'[15]Evo Mois-1'!$EF$7)</f>
        <v>0.14058354256327421</v>
      </c>
      <c r="H99" s="63">
        <f>IF('[15]Evo ACM'!$DT$7&gt;100%,"ns",'[15]Evo ACM'!$DT$7)</f>
        <v>7.6390065835919341E-2</v>
      </c>
      <c r="I99" s="61">
        <f>'[14]Cumul ACM'!$EF$7/1000000</f>
        <v>41.803567210000004</v>
      </c>
      <c r="J99" s="63">
        <f>IF('[14]Evo ACM'!$EF$7&gt;100%,"ns",'[14]Evo ACM'!$EF$7)</f>
        <v>3.8008492768793145E-2</v>
      </c>
      <c r="K99" s="64">
        <f>IF('[15]Evo ACM'!$EF$7&gt;100%,"ns",'[15]Evo ACM'!$EF$7)</f>
        <v>2.8550153257957511E-2</v>
      </c>
      <c r="L99" s="63">
        <f>IF('[14]Evo PCAP'!$EF$7&gt;100%,"ns",'[14]Evo PCAP'!$EF$7)</f>
        <v>6.2176096334228381E-2</v>
      </c>
      <c r="M99" s="64">
        <f>IF('[15]Evo PCAP'!$EF$7&gt;100%,"ns",'[15]Evo PCAP'!$EF$7)</f>
        <v>5.0081656381206541E-2</v>
      </c>
      <c r="O99" s="100"/>
      <c r="P99" s="100"/>
      <c r="Q99" s="100"/>
      <c r="R99" s="100"/>
      <c r="S99" s="100"/>
    </row>
    <row r="100" spans="2:19" s="25" customFormat="1" x14ac:dyDescent="0.2">
      <c r="C100" s="191" t="s">
        <v>41</v>
      </c>
      <c r="D100" s="61">
        <f>[14]Mois!$EF$8/1000000</f>
        <v>3.1280997999999998</v>
      </c>
      <c r="E100" s="63">
        <f>IF('[14]Evo mois'!$EF$8&gt;100%,"ns",'[14]Evo mois'!$EF$8)</f>
        <v>6.93348765357924E-2</v>
      </c>
      <c r="F100" s="97">
        <f>IF('[15]Evo Mois'!$EF$8&gt;100%,"ns",'[15]Evo Mois'!$EF$8)</f>
        <v>2.2244599513269847E-2</v>
      </c>
      <c r="G100" s="64">
        <f>IF('[15]Evo Mois-1'!$EF$8&gt;100%,"ns",'[15]Evo Mois-1'!$EF$8)</f>
        <v>-0.11136299770670344</v>
      </c>
      <c r="H100" s="63">
        <f>IF('[15]Evo ACM'!$DT$8&gt;100%,"ns",'[15]Evo ACM'!$DT$8)</f>
        <v>5.2213758316943526E-2</v>
      </c>
      <c r="I100" s="61">
        <f>'[14]Cumul ACM'!$EF$8/1000000</f>
        <v>30.445698069999999</v>
      </c>
      <c r="J100" s="63">
        <f>IF('[14]Evo ACM'!$EF$8&gt;100%,"ns",'[14]Evo ACM'!$EF$8)</f>
        <v>5.375886829203913E-2</v>
      </c>
      <c r="K100" s="64">
        <f>IF('[15]Evo ACM'!$EF$8&gt;100%,"ns",'[15]Evo ACM'!$EF$8)</f>
        <v>4.8920687234772497E-2</v>
      </c>
      <c r="L100" s="63">
        <f>IF('[14]Evo PCAP'!$EF$8&gt;100%,"ns",'[14]Evo PCAP'!$EF$8)</f>
        <v>-2.9762090221641113E-3</v>
      </c>
      <c r="M100" s="104">
        <f>IF('[15]Evo PCAP'!$EF$8&gt;100%,"ns",'[15]Evo PCAP'!$EF$8)</f>
        <v>2.2603069796152342E-2</v>
      </c>
      <c r="O100" s="100"/>
      <c r="P100" s="100"/>
      <c r="Q100" s="100"/>
      <c r="R100" s="100"/>
      <c r="S100" s="100"/>
    </row>
    <row r="101" spans="2:19" s="25" customFormat="1" ht="13.8" x14ac:dyDescent="0.25">
      <c r="B101" s="69"/>
      <c r="C101" s="188"/>
      <c r="D101" s="192"/>
      <c r="E101" s="193"/>
      <c r="F101" s="193"/>
      <c r="G101" s="193"/>
      <c r="H101" s="193"/>
      <c r="I101" s="193"/>
      <c r="J101" s="193"/>
      <c r="K101" s="193"/>
      <c r="L101" s="193"/>
      <c r="M101" s="120" t="s">
        <v>44</v>
      </c>
    </row>
    <row r="102" spans="2:19" s="1" customFormat="1" x14ac:dyDescent="0.2">
      <c r="C102" s="194" t="s">
        <v>45</v>
      </c>
    </row>
    <row r="103" spans="2:19" s="1" customFormat="1" ht="48.75" customHeight="1" x14ac:dyDescent="0.2">
      <c r="C103" s="195" t="s">
        <v>46</v>
      </c>
      <c r="D103" s="195"/>
      <c r="E103" s="195"/>
      <c r="F103" s="195"/>
      <c r="G103" s="195"/>
      <c r="H103" s="195"/>
      <c r="I103" s="195"/>
      <c r="J103" s="195"/>
      <c r="K103" s="195"/>
      <c r="L103" s="195"/>
      <c r="M103" s="195"/>
    </row>
    <row r="104" spans="2:19" s="1" customFormat="1" ht="48.75" customHeight="1" x14ac:dyDescent="0.2">
      <c r="C104" s="195"/>
      <c r="D104" s="195"/>
      <c r="E104" s="195"/>
      <c r="F104" s="195"/>
      <c r="G104" s="195"/>
      <c r="H104" s="195"/>
      <c r="I104" s="195"/>
      <c r="J104" s="195"/>
      <c r="K104" s="195"/>
      <c r="L104" s="195"/>
      <c r="M104" s="195"/>
    </row>
  </sheetData>
  <mergeCells count="32">
    <mergeCell ref="C103:M103"/>
    <mergeCell ref="C104:M104"/>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F7F1-0441-4B0E-917E-0836F3007B17}">
  <sheetPr>
    <tabColor rgb="FF0000FF"/>
    <pageSetUpPr fitToPage="1"/>
  </sheetPr>
  <dimension ref="A1:BB92"/>
  <sheetViews>
    <sheetView showGridLines="0" zoomScaleNormal="100" workbookViewId="0">
      <pane xSplit="4" ySplit="3" topLeftCell="E4" activePane="bottomRight" state="frozen"/>
      <selection activeCell="O7" sqref="O7"/>
      <selection pane="topRight" activeCell="O7" sqref="O7"/>
      <selection pane="bottomLeft" activeCell="O7" sqref="O7"/>
      <selection pane="bottomRight"/>
    </sheetView>
  </sheetViews>
  <sheetFormatPr baseColWidth="10" defaultColWidth="11.44140625" defaultRowHeight="13.8" x14ac:dyDescent="0.25"/>
  <cols>
    <col min="1" max="1" width="3.44140625" style="198" customWidth="1"/>
    <col min="2" max="2" width="25.88671875" style="198" customWidth="1"/>
    <col min="3" max="3" width="23.88671875" style="198" customWidth="1"/>
    <col min="4" max="4" width="11.5546875" style="198" customWidth="1"/>
    <col min="5" max="5" width="11.44140625" style="198" customWidth="1"/>
    <col min="6" max="6" width="11.44140625" style="198"/>
    <col min="7" max="15" width="11.44140625" style="198" customWidth="1"/>
    <col min="16" max="29" width="12.44140625" style="198" customWidth="1"/>
    <col min="30" max="30" width="10.44140625" style="198" bestFit="1" customWidth="1"/>
    <col min="31" max="31" width="13.44140625" style="198" customWidth="1"/>
    <col min="32" max="32" width="6.88671875" style="198" customWidth="1"/>
    <col min="33" max="33" width="15.5546875" style="198" customWidth="1"/>
    <col min="34" max="42" width="11.44140625" style="198"/>
    <col min="43" max="43" width="8.109375" style="198" bestFit="1" customWidth="1"/>
    <col min="44" max="44" width="14.88671875" style="198" customWidth="1"/>
    <col min="45" max="16384" width="11.44140625" style="198"/>
  </cols>
  <sheetData>
    <row r="1" spans="1:38" ht="26.25" customHeight="1" x14ac:dyDescent="0.25">
      <c r="A1" s="196" t="s">
        <v>50</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row>
    <row r="2" spans="1:38" ht="24.75" customHeight="1" x14ac:dyDescent="0.25">
      <c r="AG2" s="199" t="s">
        <v>51</v>
      </c>
    </row>
    <row r="3" spans="1:38" x14ac:dyDescent="0.25">
      <c r="D3" s="200">
        <v>45292</v>
      </c>
      <c r="E3" s="200">
        <f t="shared" ref="E3:O3" si="0">EOMONTH(D3,0)+1</f>
        <v>45323</v>
      </c>
      <c r="F3" s="200">
        <f t="shared" si="0"/>
        <v>45352</v>
      </c>
      <c r="G3" s="200">
        <f t="shared" si="0"/>
        <v>45383</v>
      </c>
      <c r="H3" s="200">
        <f t="shared" si="0"/>
        <v>45413</v>
      </c>
      <c r="I3" s="200">
        <f t="shared" si="0"/>
        <v>45444</v>
      </c>
      <c r="J3" s="200">
        <f t="shared" si="0"/>
        <v>45474</v>
      </c>
      <c r="K3" s="200">
        <f t="shared" si="0"/>
        <v>45505</v>
      </c>
      <c r="L3" s="200">
        <f t="shared" si="0"/>
        <v>45536</v>
      </c>
      <c r="M3" s="200">
        <f t="shared" si="0"/>
        <v>45566</v>
      </c>
      <c r="N3" s="200">
        <f t="shared" si="0"/>
        <v>45597</v>
      </c>
      <c r="O3" s="200">
        <f t="shared" si="0"/>
        <v>45627</v>
      </c>
      <c r="P3" s="200" t="s">
        <v>52</v>
      </c>
      <c r="Q3" s="200">
        <f>EOMONTH(O3,0)+1</f>
        <v>45658</v>
      </c>
      <c r="R3" s="200">
        <f t="shared" ref="R3:AB3" si="1">EOMONTH(Q3,0)+1</f>
        <v>45689</v>
      </c>
      <c r="S3" s="200">
        <f t="shared" si="1"/>
        <v>45717</v>
      </c>
      <c r="T3" s="200">
        <f t="shared" si="1"/>
        <v>45748</v>
      </c>
      <c r="U3" s="200">
        <f t="shared" si="1"/>
        <v>45778</v>
      </c>
      <c r="V3" s="200">
        <f t="shared" si="1"/>
        <v>45809</v>
      </c>
      <c r="W3" s="200">
        <f t="shared" si="1"/>
        <v>45839</v>
      </c>
      <c r="X3" s="200">
        <f t="shared" si="1"/>
        <v>45870</v>
      </c>
      <c r="Y3" s="200">
        <f t="shared" si="1"/>
        <v>45901</v>
      </c>
      <c r="Z3" s="200">
        <f t="shared" si="1"/>
        <v>45931</v>
      </c>
      <c r="AA3" s="200">
        <f t="shared" si="1"/>
        <v>45962</v>
      </c>
      <c r="AB3" s="200">
        <f t="shared" si="1"/>
        <v>45992</v>
      </c>
      <c r="AC3" s="200" t="s">
        <v>53</v>
      </c>
      <c r="AD3" s="200">
        <f>EOMONTH(AB3,0)+1</f>
        <v>46023</v>
      </c>
      <c r="AE3" s="200">
        <f>EOMONTH(AD3,0)+1</f>
        <v>46054</v>
      </c>
      <c r="AG3" s="201"/>
    </row>
    <row r="4" spans="1:38" x14ac:dyDescent="0.25">
      <c r="B4" s="202" t="s">
        <v>6</v>
      </c>
      <c r="C4" s="203"/>
      <c r="D4" s="204">
        <v>4.8681840211894922E-5</v>
      </c>
      <c r="E4" s="204">
        <v>3.3927955955137534E-5</v>
      </c>
      <c r="F4" s="204">
        <v>-3.0063562679971678E-4</v>
      </c>
      <c r="G4" s="204">
        <v>-1.3856446835491809E-5</v>
      </c>
      <c r="H4" s="204">
        <v>-9.4422384815273652E-5</v>
      </c>
      <c r="I4" s="204">
        <v>9.0400303811133398E-5</v>
      </c>
      <c r="J4" s="204">
        <v>-4.2564709764936204E-5</v>
      </c>
      <c r="K4" s="204">
        <v>-1.0122249931010519E-4</v>
      </c>
      <c r="L4" s="204">
        <v>3.1233757313842148E-5</v>
      </c>
      <c r="M4" s="204">
        <v>-2.8288150595301431E-6</v>
      </c>
      <c r="N4" s="204">
        <v>-9.4976629165799409E-6</v>
      </c>
      <c r="O4" s="204">
        <v>-5.7202415190693578E-5</v>
      </c>
      <c r="P4" s="204">
        <v>-3.4479006460252926E-5</v>
      </c>
      <c r="Q4" s="204">
        <v>8.0582531036599292E-5</v>
      </c>
      <c r="R4" s="204">
        <v>-8.3078507702505355E-5</v>
      </c>
      <c r="S4" s="204">
        <v>-1.1231517989651607E-4</v>
      </c>
      <c r="T4" s="204">
        <v>-4.1516143111097747E-6</v>
      </c>
      <c r="U4" s="204">
        <v>-1.2375695946365006E-5</v>
      </c>
      <c r="V4" s="204">
        <v>7.3886812450574268E-5</v>
      </c>
      <c r="W4" s="204">
        <v>-2.3759343459350823E-4</v>
      </c>
      <c r="X4" s="204">
        <v>-1.7038012971315464E-4</v>
      </c>
      <c r="Y4" s="204">
        <v>-2.210273951381847E-4</v>
      </c>
      <c r="Z4" s="204">
        <v>-2.0318411059250252E-4</v>
      </c>
      <c r="AA4" s="204">
        <v>-6.784782780588916E-5</v>
      </c>
      <c r="AB4" s="204">
        <v>-5.1042488039687584E-4</v>
      </c>
      <c r="AC4" s="204">
        <v>-1.2154141251252693E-4</v>
      </c>
      <c r="AD4" s="204">
        <v>-1.3465481201009322E-3</v>
      </c>
      <c r="AE4" s="204">
        <v>-7.0578883729670583E-3</v>
      </c>
      <c r="AG4" s="205">
        <v>-2.9649037825877258</v>
      </c>
    </row>
    <row r="5" spans="1:38" x14ac:dyDescent="0.25">
      <c r="B5" s="206" t="s">
        <v>54</v>
      </c>
      <c r="C5" s="207"/>
      <c r="D5" s="208">
        <v>7.7075284115268872E-5</v>
      </c>
      <c r="E5" s="208">
        <v>5.2292038541068564E-5</v>
      </c>
      <c r="F5" s="208">
        <v>-4.6894965188859494E-4</v>
      </c>
      <c r="G5" s="208">
        <v>-5.7847931048571333E-5</v>
      </c>
      <c r="H5" s="208">
        <v>-1.5352961045334013E-4</v>
      </c>
      <c r="I5" s="208">
        <v>1.3368352099152325E-4</v>
      </c>
      <c r="J5" s="208">
        <v>-7.541722590864719E-5</v>
      </c>
      <c r="K5" s="208">
        <v>-1.6189281084078022E-4</v>
      </c>
      <c r="L5" s="208">
        <v>1.7514033794796546E-5</v>
      </c>
      <c r="M5" s="208">
        <v>-2.9152416873290399E-5</v>
      </c>
      <c r="N5" s="208">
        <v>-6.0535354130530905E-6</v>
      </c>
      <c r="O5" s="208">
        <v>-9.263971396544779E-5</v>
      </c>
      <c r="P5" s="208">
        <v>-6.2880378385865576E-5</v>
      </c>
      <c r="Q5" s="208">
        <v>1.1982120122455697E-4</v>
      </c>
      <c r="R5" s="208">
        <v>-8.5893379324741836E-5</v>
      </c>
      <c r="S5" s="208">
        <v>-2.0070342162548105E-4</v>
      </c>
      <c r="T5" s="208">
        <v>-2.6170024211846776E-4</v>
      </c>
      <c r="U5" s="208">
        <v>-1.0576473072620995E-4</v>
      </c>
      <c r="V5" s="208">
        <v>1.3567946943671139E-4</v>
      </c>
      <c r="W5" s="208">
        <v>-1.7052797316252644E-4</v>
      </c>
      <c r="X5" s="208">
        <v>-1.6679022535137644E-4</v>
      </c>
      <c r="Y5" s="208">
        <v>-5.020125432292355E-4</v>
      </c>
      <c r="Z5" s="208">
        <v>-4.0349371272796475E-4</v>
      </c>
      <c r="AA5" s="208">
        <v>-1.4127860126011971E-4</v>
      </c>
      <c r="AB5" s="208">
        <v>-8.1105883623167063E-4</v>
      </c>
      <c r="AC5" s="208">
        <v>-2.127106073521734E-4</v>
      </c>
      <c r="AD5" s="208">
        <v>-1.5948356179935619E-3</v>
      </c>
      <c r="AE5" s="208">
        <v>-9.2757258883964244E-3</v>
      </c>
      <c r="AG5" s="209">
        <v>-2.415566614313434</v>
      </c>
    </row>
    <row r="6" spans="1:38" x14ac:dyDescent="0.25">
      <c r="B6" s="210" t="s">
        <v>55</v>
      </c>
      <c r="C6" s="211"/>
      <c r="D6" s="212">
        <v>7.0168375245760473E-6</v>
      </c>
      <c r="E6" s="212">
        <v>5.6191512018965994E-6</v>
      </c>
      <c r="F6" s="212">
        <v>-6.2105648900745436E-5</v>
      </c>
      <c r="G6" s="212">
        <v>-1.665205650080992E-5</v>
      </c>
      <c r="H6" s="212">
        <v>-6.8716699434756556E-5</v>
      </c>
      <c r="I6" s="212">
        <v>-1.1133424102083289E-5</v>
      </c>
      <c r="J6" s="212">
        <v>-2.1701226956327702E-5</v>
      </c>
      <c r="K6" s="212">
        <v>-1.8292485231552469E-5</v>
      </c>
      <c r="L6" s="212">
        <v>-7.6059807484485376E-6</v>
      </c>
      <c r="M6" s="212">
        <v>-4.1507632592030497E-5</v>
      </c>
      <c r="N6" s="212">
        <v>8.8275926271030869E-6</v>
      </c>
      <c r="O6" s="212">
        <v>-8.1522454292715096E-6</v>
      </c>
      <c r="P6" s="212">
        <v>-1.9475099198973389E-5</v>
      </c>
      <c r="Q6" s="212">
        <v>-7.1368268204308194E-5</v>
      </c>
      <c r="R6" s="212">
        <v>3.5375072309884459E-5</v>
      </c>
      <c r="S6" s="212">
        <v>-1.0810865770627398E-4</v>
      </c>
      <c r="T6" s="212">
        <v>-7.8271933638629498E-5</v>
      </c>
      <c r="U6" s="212">
        <v>-5.4981067563075747E-5</v>
      </c>
      <c r="V6" s="212">
        <v>-1.7754178926054909E-4</v>
      </c>
      <c r="W6" s="212">
        <v>-1.6075147172112114E-4</v>
      </c>
      <c r="X6" s="212">
        <v>-2.5090369243074839E-4</v>
      </c>
      <c r="Y6" s="212">
        <v>-3.7540861846774298E-4</v>
      </c>
      <c r="Z6" s="212">
        <v>-4.9265240349716244E-4</v>
      </c>
      <c r="AA6" s="212">
        <v>-1.59034262447455E-4</v>
      </c>
      <c r="AB6" s="212">
        <v>2.1889282328713122E-5</v>
      </c>
      <c r="AC6" s="212">
        <v>-1.5577229088636901E-4</v>
      </c>
      <c r="AD6" s="212">
        <v>-2.0785229030410024E-3</v>
      </c>
      <c r="AE6" s="212">
        <v>-1.4378024663341815E-2</v>
      </c>
      <c r="AG6" s="213">
        <v>-1.3007506515104836</v>
      </c>
    </row>
    <row r="7" spans="1:38" x14ac:dyDescent="0.25">
      <c r="B7" s="210" t="s">
        <v>56</v>
      </c>
      <c r="C7" s="211"/>
      <c r="D7" s="212">
        <v>0</v>
      </c>
      <c r="E7" s="212">
        <v>5.2871184783587211E-6</v>
      </c>
      <c r="F7" s="212">
        <v>-3.8533200091839248E-6</v>
      </c>
      <c r="G7" s="212">
        <v>5.1262545919250613E-6</v>
      </c>
      <c r="H7" s="212">
        <v>-1.2698910933917062E-5</v>
      </c>
      <c r="I7" s="212">
        <v>3.2637082636899351E-5</v>
      </c>
      <c r="J7" s="212">
        <v>-8.5377643166406614E-6</v>
      </c>
      <c r="K7" s="212">
        <v>2.0227921532223192E-5</v>
      </c>
      <c r="L7" s="212">
        <v>1.396813343657044E-6</v>
      </c>
      <c r="M7" s="212">
        <v>-2.0574583212140674E-5</v>
      </c>
      <c r="N7" s="212">
        <v>-1.5494107960090098E-5</v>
      </c>
      <c r="O7" s="212">
        <v>-8.0032395696316705E-5</v>
      </c>
      <c r="P7" s="212">
        <v>-6.7927556395286359E-6</v>
      </c>
      <c r="Q7" s="212">
        <v>-8.4700441129292869E-5</v>
      </c>
      <c r="R7" s="212">
        <v>-1.3913621584427105E-5</v>
      </c>
      <c r="S7" s="212">
        <v>-2.2913280434466721E-5</v>
      </c>
      <c r="T7" s="212">
        <v>-5.7363830104351088E-5</v>
      </c>
      <c r="U7" s="212">
        <v>-9.7846646927468583E-5</v>
      </c>
      <c r="V7" s="212">
        <v>-1.362672951252808E-4</v>
      </c>
      <c r="W7" s="212">
        <v>-8.789141513698695E-5</v>
      </c>
      <c r="X7" s="212">
        <v>-1.1366353886865799E-4</v>
      </c>
      <c r="Y7" s="212">
        <v>-1.162099389421245E-4</v>
      </c>
      <c r="Z7" s="212">
        <v>-3.1978194829385131E-4</v>
      </c>
      <c r="AA7" s="212">
        <v>-3.7477715782507914E-4</v>
      </c>
      <c r="AB7" s="212">
        <v>-7.6163008629781537E-4</v>
      </c>
      <c r="AC7" s="212">
        <v>-1.8324742771569369E-4</v>
      </c>
      <c r="AD7" s="212">
        <v>-1.2295907151582686E-3</v>
      </c>
      <c r="AE7" s="212">
        <v>-3.1746817300647434E-3</v>
      </c>
      <c r="AG7" s="213">
        <v>-6.9505795156956651E-2</v>
      </c>
    </row>
    <row r="8" spans="1:38" x14ac:dyDescent="0.25">
      <c r="B8" s="210" t="s">
        <v>57</v>
      </c>
      <c r="C8" s="211"/>
      <c r="D8" s="212">
        <v>1.2064485223284294E-5</v>
      </c>
      <c r="E8" s="212">
        <v>7.2643649284831469E-6</v>
      </c>
      <c r="F8" s="212">
        <v>-1.0564109981936465E-4</v>
      </c>
      <c r="G8" s="212">
        <v>-4.6406434086709858E-5</v>
      </c>
      <c r="H8" s="212">
        <v>-9.9764898896737009E-5</v>
      </c>
      <c r="I8" s="212">
        <v>-3.827075922846479E-5</v>
      </c>
      <c r="J8" s="212">
        <v>-1.8058191523229183E-6</v>
      </c>
      <c r="K8" s="212">
        <v>-3.3570726786336103E-5</v>
      </c>
      <c r="L8" s="212">
        <v>-3.0735770509826565E-6</v>
      </c>
      <c r="M8" s="212">
        <v>-5.1687616686391102E-5</v>
      </c>
      <c r="N8" s="212">
        <v>3.4730009569550191E-5</v>
      </c>
      <c r="O8" s="212">
        <v>3.2093075670092119E-5</v>
      </c>
      <c r="P8" s="212">
        <v>-2.461631618588811E-5</v>
      </c>
      <c r="Q8" s="212">
        <v>-4.6889735165089874E-5</v>
      </c>
      <c r="R8" s="212">
        <v>6.051760403824602E-5</v>
      </c>
      <c r="S8" s="212">
        <v>-1.6439922938682461E-4</v>
      </c>
      <c r="T8" s="212">
        <v>-1.1799711295368276E-4</v>
      </c>
      <c r="U8" s="212">
        <v>-3.9938393069038902E-5</v>
      </c>
      <c r="V8" s="212">
        <v>-1.6279851934353218E-4</v>
      </c>
      <c r="W8" s="212">
        <v>-2.0440474297134248E-4</v>
      </c>
      <c r="X8" s="212">
        <v>-2.7590962136914143E-4</v>
      </c>
      <c r="Y8" s="212">
        <v>-5.3934131989497036E-4</v>
      </c>
      <c r="Z8" s="212">
        <v>-6.1124445585547527E-4</v>
      </c>
      <c r="AA8" s="212">
        <v>1.847990992676074E-5</v>
      </c>
      <c r="AB8" s="212">
        <v>4.4574785309836606E-4</v>
      </c>
      <c r="AC8" s="212">
        <v>-1.3956117666824586E-4</v>
      </c>
      <c r="AD8" s="212">
        <v>-2.9589674404149058E-3</v>
      </c>
      <c r="AE8" s="212">
        <v>-2.2358132387034879E-2</v>
      </c>
      <c r="AG8" s="213">
        <v>-1.21276374009188</v>
      </c>
    </row>
    <row r="9" spans="1:38" x14ac:dyDescent="0.25">
      <c r="B9" s="210" t="s">
        <v>58</v>
      </c>
      <c r="C9" s="211"/>
      <c r="D9" s="212">
        <v>0</v>
      </c>
      <c r="E9" s="212">
        <v>0</v>
      </c>
      <c r="F9" s="212">
        <v>3.7722514991678224E-6</v>
      </c>
      <c r="G9" s="212">
        <v>5.6305658051813978E-5</v>
      </c>
      <c r="H9" s="212">
        <v>-5.0799475365681523E-5</v>
      </c>
      <c r="I9" s="212">
        <v>2.4548349572883765E-5</v>
      </c>
      <c r="J9" s="212">
        <v>-9.7970865583496547E-5</v>
      </c>
      <c r="K9" s="212">
        <v>-3.1938718756729934E-5</v>
      </c>
      <c r="L9" s="212">
        <v>-2.8367762802128382E-5</v>
      </c>
      <c r="M9" s="212">
        <v>-4.1990999395058459E-5</v>
      </c>
      <c r="N9" s="212">
        <v>-5.711502095817611E-5</v>
      </c>
      <c r="O9" s="212">
        <v>-3.2713372089543391E-5</v>
      </c>
      <c r="P9" s="212">
        <v>-2.0807805370171018E-5</v>
      </c>
      <c r="Q9" s="212">
        <v>-1.5759814202243039E-4</v>
      </c>
      <c r="R9" s="212">
        <v>2.3066155744100314E-5</v>
      </c>
      <c r="S9" s="212">
        <v>-3.3868283529470133E-5</v>
      </c>
      <c r="T9" s="212">
        <v>3.7624649286138734E-5</v>
      </c>
      <c r="U9" s="212">
        <v>-7.3831868205642692E-5</v>
      </c>
      <c r="V9" s="212">
        <v>-3.3325409609674672E-4</v>
      </c>
      <c r="W9" s="212">
        <v>-1.6040118874471876E-4</v>
      </c>
      <c r="X9" s="212">
        <v>-5.0139460369491573E-4</v>
      </c>
      <c r="Y9" s="212">
        <v>-2.294743077353445E-4</v>
      </c>
      <c r="Z9" s="212">
        <v>-3.9950441872937947E-4</v>
      </c>
      <c r="AA9" s="212">
        <v>-4.9902425405312645E-4</v>
      </c>
      <c r="AB9" s="212">
        <v>-1.5337327960840419E-4</v>
      </c>
      <c r="AC9" s="212">
        <v>-1.9511151130502391E-4</v>
      </c>
      <c r="AD9" s="212">
        <v>-1.580480036532661E-4</v>
      </c>
      <c r="AE9" s="212">
        <v>-1.2834282077145431E-3</v>
      </c>
      <c r="AG9" s="213">
        <v>-1.6928755497010783E-2</v>
      </c>
      <c r="AL9" s="198" t="s">
        <v>59</v>
      </c>
    </row>
    <row r="10" spans="1:38" x14ac:dyDescent="0.25">
      <c r="B10" s="214" t="s">
        <v>60</v>
      </c>
      <c r="C10" s="215"/>
      <c r="D10" s="212">
        <v>-2.3124824701681312E-5</v>
      </c>
      <c r="E10" s="212">
        <v>-3.161020471320608E-5</v>
      </c>
      <c r="F10" s="212">
        <v>-6.1567298593190323E-5</v>
      </c>
      <c r="G10" s="212">
        <v>-8.0337129063412505E-5</v>
      </c>
      <c r="H10" s="212">
        <v>-1.7889878846766294E-4</v>
      </c>
      <c r="I10" s="212">
        <v>-1.9391185138384337E-5</v>
      </c>
      <c r="J10" s="212">
        <v>-3.3511445021616737E-5</v>
      </c>
      <c r="K10" s="212">
        <v>-1.3416869434168532E-4</v>
      </c>
      <c r="L10" s="212">
        <v>-8.2005196429313365E-5</v>
      </c>
      <c r="M10" s="212">
        <v>-2.3686506126496809E-5</v>
      </c>
      <c r="N10" s="212">
        <v>3.0422680861397211E-5</v>
      </c>
      <c r="O10" s="212">
        <v>-9.3569966777451441E-5</v>
      </c>
      <c r="P10" s="212">
        <v>-6.0609820603518827E-5</v>
      </c>
      <c r="Q10" s="212">
        <v>1.9378736077824144E-5</v>
      </c>
      <c r="R10" s="212">
        <v>-1.8085282872504216E-5</v>
      </c>
      <c r="S10" s="212">
        <v>-2.1362109091560555E-4</v>
      </c>
      <c r="T10" s="212">
        <v>-2.236102570524201E-4</v>
      </c>
      <c r="U10" s="212">
        <v>-1.1516598814331758E-4</v>
      </c>
      <c r="V10" s="212">
        <v>1.6013230867240047E-4</v>
      </c>
      <c r="W10" s="212">
        <v>-1.4356350201638612E-5</v>
      </c>
      <c r="X10" s="212">
        <v>-2.0950586931423043E-4</v>
      </c>
      <c r="Y10" s="212">
        <v>-2.9950560887181954E-4</v>
      </c>
      <c r="Z10" s="212">
        <v>-6.0443241655727675E-4</v>
      </c>
      <c r="AA10" s="212">
        <v>-5.4333100829573322E-4</v>
      </c>
      <c r="AB10" s="212">
        <v>-8.1323415668266286E-4</v>
      </c>
      <c r="AC10" s="212">
        <v>-2.403106975670255E-4</v>
      </c>
      <c r="AD10" s="212">
        <v>-2.2100250488167328E-3</v>
      </c>
      <c r="AE10" s="212">
        <v>-6.1842471713476899E-3</v>
      </c>
      <c r="AG10" s="213">
        <v>-0.45770346198834488</v>
      </c>
    </row>
    <row r="11" spans="1:38" x14ac:dyDescent="0.25">
      <c r="B11" s="210" t="s">
        <v>61</v>
      </c>
      <c r="C11" s="211"/>
      <c r="D11" s="212">
        <v>7.2942069473391768E-7</v>
      </c>
      <c r="E11" s="212">
        <v>6.0236955428116801E-6</v>
      </c>
      <c r="F11" s="212">
        <v>-1.5757995386334045E-7</v>
      </c>
      <c r="G11" s="212">
        <v>-1.2656836057889365E-5</v>
      </c>
      <c r="H11" s="212">
        <v>-1.3766296635620012E-4</v>
      </c>
      <c r="I11" s="212">
        <v>1.4577672604088043E-4</v>
      </c>
      <c r="J11" s="212">
        <v>1.16593336230153E-4</v>
      </c>
      <c r="K11" s="212">
        <v>-1.5199820788125429E-5</v>
      </c>
      <c r="L11" s="212">
        <v>-1.1264468577310005E-4</v>
      </c>
      <c r="M11" s="212">
        <v>-8.8583835571753866E-5</v>
      </c>
      <c r="N11" s="212">
        <v>-6.1967721068700854E-5</v>
      </c>
      <c r="O11" s="212">
        <v>-5.1683925401668773E-5</v>
      </c>
      <c r="P11" s="212">
        <v>-1.7347176178406087E-5</v>
      </c>
      <c r="Q11" s="212">
        <v>1.0573209674791251E-4</v>
      </c>
      <c r="R11" s="212">
        <v>1.0880684911307448E-4</v>
      </c>
      <c r="S11" s="212">
        <v>-1.6344402852785933E-4</v>
      </c>
      <c r="T11" s="212">
        <v>-3.0272324019775532E-4</v>
      </c>
      <c r="U11" s="212">
        <v>-3.4786744947612469E-5</v>
      </c>
      <c r="V11" s="212">
        <v>2.9051663991785937E-4</v>
      </c>
      <c r="W11" s="212">
        <v>1.1274507245273568E-4</v>
      </c>
      <c r="X11" s="212">
        <v>-1.2481206718328863E-4</v>
      </c>
      <c r="Y11" s="212">
        <v>-5.1393619447048788E-4</v>
      </c>
      <c r="Z11" s="212">
        <v>-8.1408580483877113E-4</v>
      </c>
      <c r="AA11" s="212">
        <v>-1.3771228436710858E-3</v>
      </c>
      <c r="AB11" s="212">
        <v>-2.0963744099911086E-3</v>
      </c>
      <c r="AC11" s="212">
        <v>-4.0054839907011086E-4</v>
      </c>
      <c r="AD11" s="212">
        <v>-4.2870354960995449E-3</v>
      </c>
      <c r="AE11" s="212">
        <v>-1.5767840455308213E-2</v>
      </c>
      <c r="AG11" s="213">
        <v>-0.31053950522889906</v>
      </c>
    </row>
    <row r="12" spans="1:38" x14ac:dyDescent="0.25">
      <c r="B12" s="210" t="s">
        <v>62</v>
      </c>
      <c r="C12" s="211"/>
      <c r="D12" s="212">
        <v>-3.3100364477012256E-5</v>
      </c>
      <c r="E12" s="212">
        <v>-4.7677210070706799E-5</v>
      </c>
      <c r="F12" s="212">
        <v>-8.6815126881245597E-5</v>
      </c>
      <c r="G12" s="212">
        <v>-1.0583257663332457E-4</v>
      </c>
      <c r="H12" s="212">
        <v>-2.0509095176635128E-4</v>
      </c>
      <c r="I12" s="212">
        <v>-7.5076652725325488E-5</v>
      </c>
      <c r="J12" s="212">
        <v>-8.597128509280072E-5</v>
      </c>
      <c r="K12" s="212">
        <v>-1.6819600153417102E-4</v>
      </c>
      <c r="L12" s="212">
        <v>-7.1509837088590267E-5</v>
      </c>
      <c r="M12" s="212">
        <v>1.6843463228610744E-6</v>
      </c>
      <c r="N12" s="212">
        <v>6.1476591960651916E-5</v>
      </c>
      <c r="O12" s="212">
        <v>-1.075226051693301E-4</v>
      </c>
      <c r="P12" s="212">
        <v>-7.7582053674807305E-5</v>
      </c>
      <c r="Q12" s="212">
        <v>3.6367146676319351E-6</v>
      </c>
      <c r="R12" s="212">
        <v>-5.6402588943127441E-5</v>
      </c>
      <c r="S12" s="212">
        <v>-2.4777241440110398E-4</v>
      </c>
      <c r="T12" s="212">
        <v>-1.8587479709863963E-4</v>
      </c>
      <c r="U12" s="212">
        <v>-1.4866512147715394E-4</v>
      </c>
      <c r="V12" s="212">
        <v>1.3764662410253869E-4</v>
      </c>
      <c r="W12" s="212">
        <v>-4.9105717534470017E-5</v>
      </c>
      <c r="X12" s="212">
        <v>-2.1978792278076753E-4</v>
      </c>
      <c r="Y12" s="212">
        <v>-2.1724473268525113E-4</v>
      </c>
      <c r="Z12" s="212">
        <v>-5.3025781545157358E-4</v>
      </c>
      <c r="AA12" s="212">
        <v>-2.7479440809752287E-4</v>
      </c>
      <c r="AB12" s="212">
        <v>-3.9893515417033232E-4</v>
      </c>
      <c r="AC12" s="212">
        <v>-1.8300231206747064E-4</v>
      </c>
      <c r="AD12" s="212">
        <v>-1.4238917496512959E-3</v>
      </c>
      <c r="AE12" s="212">
        <v>-2.3459166577229906E-3</v>
      </c>
      <c r="AG12" s="213">
        <v>-0.11811127354270212</v>
      </c>
    </row>
    <row r="13" spans="1:38" x14ac:dyDescent="0.25">
      <c r="B13" s="214" t="s">
        <v>63</v>
      </c>
      <c r="C13" s="215"/>
      <c r="D13" s="212">
        <v>0</v>
      </c>
      <c r="E13" s="212">
        <v>0</v>
      </c>
      <c r="F13" s="212">
        <v>-6.1590102230502097E-5</v>
      </c>
      <c r="G13" s="212">
        <v>-2.4266303040976211E-5</v>
      </c>
      <c r="H13" s="212">
        <v>1.3506766653192948E-4</v>
      </c>
      <c r="I13" s="212">
        <v>1.3151788324727853E-4</v>
      </c>
      <c r="J13" s="212">
        <v>5.2681531497178469E-6</v>
      </c>
      <c r="K13" s="212">
        <v>-1.5690253128974874E-5</v>
      </c>
      <c r="L13" s="212">
        <v>-1.8500704224488906E-5</v>
      </c>
      <c r="M13" s="212">
        <v>-8.6838835017255533E-5</v>
      </c>
      <c r="N13" s="212">
        <v>1.1130156093441812E-5</v>
      </c>
      <c r="O13" s="212">
        <v>9.0814020110574489E-6</v>
      </c>
      <c r="P13" s="212">
        <v>6.0401898411832633E-6</v>
      </c>
      <c r="Q13" s="212">
        <v>-5.382584937618784E-5</v>
      </c>
      <c r="R13" s="212">
        <v>2.2546535107093035E-4</v>
      </c>
      <c r="S13" s="212">
        <v>6.3509292456354061E-5</v>
      </c>
      <c r="T13" s="212">
        <v>-4.2469213943940876E-4</v>
      </c>
      <c r="U13" s="212">
        <v>-4.2615954746794138E-4</v>
      </c>
      <c r="V13" s="212">
        <v>-3.2463770116730739E-4</v>
      </c>
      <c r="W13" s="212">
        <v>-4.3192416161730307E-4</v>
      </c>
      <c r="X13" s="212">
        <v>-3.9823489029922055E-4</v>
      </c>
      <c r="Y13" s="212">
        <v>-9.859175611357518E-4</v>
      </c>
      <c r="Z13" s="212">
        <v>-6.0532923569123209E-4</v>
      </c>
      <c r="AA13" s="212">
        <v>-8.3799184438060337E-4</v>
      </c>
      <c r="AB13" s="212">
        <v>-1.8827744077652975E-3</v>
      </c>
      <c r="AC13" s="212">
        <v>-5.1476388664706274E-4</v>
      </c>
      <c r="AD13" s="212">
        <v>-3.5139895733330428E-3</v>
      </c>
      <c r="AE13" s="212">
        <v>-2.2696687475587285E-2</v>
      </c>
      <c r="AG13" s="213">
        <v>-0.2483019454455313</v>
      </c>
    </row>
    <row r="14" spans="1:38" x14ac:dyDescent="0.25">
      <c r="B14" s="214" t="s">
        <v>64</v>
      </c>
      <c r="C14" s="215"/>
      <c r="D14" s="212">
        <v>2.6171956537535124E-6</v>
      </c>
      <c r="E14" s="212">
        <v>2.5030000352366244E-6</v>
      </c>
      <c r="F14" s="212">
        <v>-2.1654872437437689E-6</v>
      </c>
      <c r="G14" s="212">
        <v>-6.0899758752341882E-5</v>
      </c>
      <c r="H14" s="212">
        <v>-2.8522103550809863E-4</v>
      </c>
      <c r="I14" s="212">
        <v>-8.2301479087387719E-6</v>
      </c>
      <c r="J14" s="212">
        <v>1.2855134309019967E-4</v>
      </c>
      <c r="K14" s="212">
        <v>-6.3795293403834386E-5</v>
      </c>
      <c r="L14" s="212">
        <v>-3.127139207337315E-5</v>
      </c>
      <c r="M14" s="212">
        <v>-5.3694836591788864E-5</v>
      </c>
      <c r="N14" s="212">
        <v>-1.5947021568529784E-4</v>
      </c>
      <c r="O14" s="212">
        <v>8.4540805440846967E-5</v>
      </c>
      <c r="P14" s="212">
        <v>-3.7365819204326911E-5</v>
      </c>
      <c r="Q14" s="212">
        <v>-3.3522788683604254E-4</v>
      </c>
      <c r="R14" s="212">
        <v>-5.0038520076534088E-4</v>
      </c>
      <c r="S14" s="212">
        <v>-3.5042733667789427E-4</v>
      </c>
      <c r="T14" s="212">
        <v>-3.7228574874004217E-4</v>
      </c>
      <c r="U14" s="212">
        <v>-5.9990970513457142E-5</v>
      </c>
      <c r="V14" s="212">
        <v>-3.6398179572916245E-4</v>
      </c>
      <c r="W14" s="212">
        <v>-9.1069670684507109E-5</v>
      </c>
      <c r="X14" s="212">
        <v>-2.2531996026264878E-4</v>
      </c>
      <c r="Y14" s="212">
        <v>-1.6063213418294753E-3</v>
      </c>
      <c r="Z14" s="212">
        <v>1.2568950623559338E-4</v>
      </c>
      <c r="AA14" s="212">
        <v>7.1578307584707623E-4</v>
      </c>
      <c r="AB14" s="212">
        <v>-1.269201746838533E-3</v>
      </c>
      <c r="AC14" s="212">
        <v>-3.6247604824379831E-4</v>
      </c>
      <c r="AD14" s="212">
        <v>-1.6021188296178046E-3</v>
      </c>
      <c r="AE14" s="212">
        <v>-4.1176883986401291E-3</v>
      </c>
      <c r="AG14" s="213">
        <v>-9.7749916832398753E-2</v>
      </c>
    </row>
    <row r="15" spans="1:38" x14ac:dyDescent="0.25">
      <c r="B15" s="214" t="s">
        <v>65</v>
      </c>
      <c r="C15" s="215"/>
      <c r="D15" s="212">
        <v>3.1920863170475933E-4</v>
      </c>
      <c r="E15" s="212">
        <v>2.7069324705619735E-4</v>
      </c>
      <c r="F15" s="212">
        <v>-1.9432969400530187E-3</v>
      </c>
      <c r="G15" s="212">
        <v>-1.3219119098251131E-4</v>
      </c>
      <c r="H15" s="212">
        <v>-3.4098515021296905E-4</v>
      </c>
      <c r="I15" s="212">
        <v>6.207954756600742E-4</v>
      </c>
      <c r="J15" s="212">
        <v>-3.1484938736348056E-4</v>
      </c>
      <c r="K15" s="212">
        <v>-4.1221900606258632E-4</v>
      </c>
      <c r="L15" s="212">
        <v>2.2625740450088472E-4</v>
      </c>
      <c r="M15" s="212">
        <v>1.8042680550944823E-5</v>
      </c>
      <c r="N15" s="212">
        <v>-1.6934366375220833E-4</v>
      </c>
      <c r="O15" s="212">
        <v>-3.4562296829154793E-4</v>
      </c>
      <c r="P15" s="212">
        <v>-1.7823660746385528E-4</v>
      </c>
      <c r="Q15" s="212">
        <v>6.6407265706502905E-4</v>
      </c>
      <c r="R15" s="212">
        <v>-2.7098676011605427E-4</v>
      </c>
      <c r="S15" s="212">
        <v>-3.0967697518669013E-4</v>
      </c>
      <c r="T15" s="212">
        <v>-5.1548416589375368E-4</v>
      </c>
      <c r="U15" s="212">
        <v>-2.4935858245822562E-4</v>
      </c>
      <c r="V15" s="212">
        <v>9.1034830994329852E-4</v>
      </c>
      <c r="W15" s="212">
        <v>-4.1824723270444952E-4</v>
      </c>
      <c r="X15" s="212">
        <v>6.6928649227415704E-5</v>
      </c>
      <c r="Y15" s="212">
        <v>-3.9216378340534153E-4</v>
      </c>
      <c r="Z15" s="212">
        <v>-1.6546046957732763E-4</v>
      </c>
      <c r="AA15" s="212">
        <v>-2.1177250130843817E-5</v>
      </c>
      <c r="AB15" s="212">
        <v>-1.7419561780523951E-3</v>
      </c>
      <c r="AC15" s="212">
        <v>-1.7208211210995028E-4</v>
      </c>
      <c r="AD15" s="212">
        <v>2.7420664943322848E-5</v>
      </c>
      <c r="AE15" s="212">
        <v>-3.7515828109294658E-3</v>
      </c>
      <c r="AG15" s="213">
        <v>-0.21143490987888924</v>
      </c>
    </row>
    <row r="16" spans="1:38" x14ac:dyDescent="0.25">
      <c r="B16" s="210" t="s">
        <v>66</v>
      </c>
      <c r="C16" s="211"/>
      <c r="D16" s="212">
        <v>2.5181515544581146E-4</v>
      </c>
      <c r="E16" s="212">
        <v>-5.4755213350410337E-5</v>
      </c>
      <c r="F16" s="212">
        <v>-3.0001888535968746E-5</v>
      </c>
      <c r="G16" s="212">
        <v>-2.1224235433825456E-5</v>
      </c>
      <c r="H16" s="212">
        <v>3.6064188053686053E-5</v>
      </c>
      <c r="I16" s="212">
        <v>-4.4789381781429327E-5</v>
      </c>
      <c r="J16" s="212">
        <v>-4.509219092896366E-5</v>
      </c>
      <c r="K16" s="212">
        <v>-1.6249406884261131E-4</v>
      </c>
      <c r="L16" s="212">
        <v>1.1971167730440158E-4</v>
      </c>
      <c r="M16" s="212">
        <v>-5.7837978918007238E-5</v>
      </c>
      <c r="N16" s="212">
        <v>-3.1066039496230324E-4</v>
      </c>
      <c r="O16" s="212">
        <v>-1.2683628823584314E-4</v>
      </c>
      <c r="P16" s="212">
        <v>-3.1936333080517798E-5</v>
      </c>
      <c r="Q16" s="212">
        <v>9.0332279942084703E-4</v>
      </c>
      <c r="R16" s="212">
        <v>-2.6388411002897794E-4</v>
      </c>
      <c r="S16" s="212">
        <v>6.1243084024109606E-6</v>
      </c>
      <c r="T16" s="212">
        <v>4.8953333453560788E-6</v>
      </c>
      <c r="U16" s="212">
        <v>-2.7239168147508153E-5</v>
      </c>
      <c r="V16" s="212">
        <v>2.2422973565339177E-4</v>
      </c>
      <c r="W16" s="212">
        <v>-7.3919907807473706E-4</v>
      </c>
      <c r="X16" s="212">
        <v>2.7320121958007704E-4</v>
      </c>
      <c r="Y16" s="212">
        <v>-9.4034624348149354E-4</v>
      </c>
      <c r="Z16" s="212">
        <v>-1.2151094750849634E-3</v>
      </c>
      <c r="AA16" s="212">
        <v>1.6958105549647051E-4</v>
      </c>
      <c r="AB16" s="212">
        <v>-2.2129924013526425E-3</v>
      </c>
      <c r="AC16" s="212">
        <v>-2.804675550265312E-4</v>
      </c>
      <c r="AD16" s="212">
        <v>-3.0566709057404662E-3</v>
      </c>
      <c r="AE16" s="212">
        <v>-6.5138991136314273E-3</v>
      </c>
      <c r="AG16" s="213">
        <v>-0.24224389460873397</v>
      </c>
    </row>
    <row r="17" spans="1:54" x14ac:dyDescent="0.25">
      <c r="B17" s="210" t="s">
        <v>67</v>
      </c>
      <c r="C17" s="211"/>
      <c r="D17" s="216">
        <v>4.2192443375421718E-4</v>
      </c>
      <c r="E17" s="216">
        <v>8.6176408828353424E-4</v>
      </c>
      <c r="F17" s="216">
        <v>-5.3765951714289661E-3</v>
      </c>
      <c r="G17" s="216">
        <v>-3.2364129945705589E-4</v>
      </c>
      <c r="H17" s="216">
        <v>-1.0027505892921118E-3</v>
      </c>
      <c r="I17" s="216">
        <v>1.8442516838981238E-3</v>
      </c>
      <c r="J17" s="216">
        <v>-7.8452722205613057E-4</v>
      </c>
      <c r="K17" s="216">
        <v>-8.3742774161732481E-4</v>
      </c>
      <c r="L17" s="216">
        <v>4.2169151468218757E-4</v>
      </c>
      <c r="M17" s="216">
        <v>1.5306420048522007E-4</v>
      </c>
      <c r="N17" s="216">
        <v>9.3082866743365855E-5</v>
      </c>
      <c r="O17" s="216">
        <v>-7.8157912850274069E-4</v>
      </c>
      <c r="P17" s="216">
        <v>-4.3690646071681272E-4</v>
      </c>
      <c r="Q17" s="216">
        <v>2.8608001309504694E-4</v>
      </c>
      <c r="R17" s="216">
        <v>-2.8450691851056309E-4</v>
      </c>
      <c r="S17" s="216">
        <v>-9.0004753479488997E-4</v>
      </c>
      <c r="T17" s="216">
        <v>-1.4381364742301894E-3</v>
      </c>
      <c r="U17" s="216">
        <v>-6.56287969990621E-4</v>
      </c>
      <c r="V17" s="216">
        <v>2.2001243166047679E-3</v>
      </c>
      <c r="W17" s="216">
        <v>1.4491207019617924E-4</v>
      </c>
      <c r="X17" s="216">
        <v>-2.9775349166316634E-4</v>
      </c>
      <c r="Y17" s="216">
        <v>6.1001754749478998E-4</v>
      </c>
      <c r="Z17" s="216">
        <v>1.7639660512356325E-3</v>
      </c>
      <c r="AA17" s="216">
        <v>-3.8229562858427268E-4</v>
      </c>
      <c r="AB17" s="216">
        <v>-7.7854901221796613E-4</v>
      </c>
      <c r="AC17" s="216">
        <v>2.4913016921424003E-5</v>
      </c>
      <c r="AD17" s="216">
        <v>4.9998621957754175E-3</v>
      </c>
      <c r="AE17" s="216">
        <v>1.6071386832712253E-3</v>
      </c>
      <c r="AG17" s="213">
        <v>3.0808984729841171E-2</v>
      </c>
    </row>
    <row r="18" spans="1:54" x14ac:dyDescent="0.25">
      <c r="B18" s="217" t="s">
        <v>68</v>
      </c>
      <c r="C18" s="218"/>
      <c r="D18" s="219">
        <v>-4.8080978609643665E-7</v>
      </c>
      <c r="E18" s="219">
        <v>2.4075827154135254E-6</v>
      </c>
      <c r="F18" s="219">
        <v>-9.8130079905223155E-6</v>
      </c>
      <c r="G18" s="219">
        <v>6.2719785329568012E-5</v>
      </c>
      <c r="H18" s="219">
        <v>4.0359242579057764E-6</v>
      </c>
      <c r="I18" s="219">
        <v>1.6673346474593842E-5</v>
      </c>
      <c r="J18" s="219">
        <v>1.046413316929673E-5</v>
      </c>
      <c r="K18" s="219">
        <v>-1.3671806937454178E-5</v>
      </c>
      <c r="L18" s="219">
        <v>5.4219135020350251E-5</v>
      </c>
      <c r="M18" s="219">
        <v>3.9395519006779622E-5</v>
      </c>
      <c r="N18" s="219">
        <v>-1.503449801099066E-5</v>
      </c>
      <c r="O18" s="219">
        <v>-4.2065066581109534E-6</v>
      </c>
      <c r="P18" s="219">
        <v>1.2184804250692238E-5</v>
      </c>
      <c r="Q18" s="219">
        <v>1.1284691976864991E-5</v>
      </c>
      <c r="R18" s="219">
        <v>-7.8296807921929279E-5</v>
      </c>
      <c r="S18" s="219">
        <v>4.3829758626712234E-5</v>
      </c>
      <c r="T18" s="219">
        <v>4.1444964720138699E-4</v>
      </c>
      <c r="U18" s="219">
        <v>1.3914994790886759E-4</v>
      </c>
      <c r="V18" s="219">
        <v>-2.7566869644668479E-5</v>
      </c>
      <c r="W18" s="219">
        <v>-3.4042707276993323E-4</v>
      </c>
      <c r="X18" s="219">
        <v>-1.754134596336776E-4</v>
      </c>
      <c r="Y18" s="219">
        <v>2.2433235067520485E-4</v>
      </c>
      <c r="Z18" s="219">
        <v>1.0086315572310767E-4</v>
      </c>
      <c r="AA18" s="219">
        <v>4.5141495346845417E-5</v>
      </c>
      <c r="AB18" s="219">
        <v>-9.0446546088585045E-5</v>
      </c>
      <c r="AC18" s="219">
        <v>2.3286369819963681E-5</v>
      </c>
      <c r="AD18" s="219">
        <v>-9.3819073091327976E-4</v>
      </c>
      <c r="AE18" s="219">
        <v>-3.4405475977873357E-3</v>
      </c>
      <c r="AG18" s="220">
        <v>-0.54933716827426338</v>
      </c>
    </row>
    <row r="19" spans="1:54" x14ac:dyDescent="0.25">
      <c r="B19" s="214" t="s">
        <v>69</v>
      </c>
      <c r="C19" s="215"/>
      <c r="D19" s="212">
        <v>0</v>
      </c>
      <c r="E19" s="212">
        <v>3.8243233313473013E-6</v>
      </c>
      <c r="F19" s="212">
        <v>4.8646410899522152E-8</v>
      </c>
      <c r="G19" s="212">
        <v>8.3205087120230559E-6</v>
      </c>
      <c r="H19" s="212">
        <v>-1.6650484324642889E-7</v>
      </c>
      <c r="I19" s="212">
        <v>1.4588784009728073E-6</v>
      </c>
      <c r="J19" s="212">
        <v>4.9378149926671E-6</v>
      </c>
      <c r="K19" s="212">
        <v>2.352262796323501E-6</v>
      </c>
      <c r="L19" s="212">
        <v>4.7848185031895696E-6</v>
      </c>
      <c r="M19" s="212">
        <v>-3.0708358089714949E-7</v>
      </c>
      <c r="N19" s="212">
        <v>1.9313110644070264E-6</v>
      </c>
      <c r="O19" s="212">
        <v>3.6720030947012816E-6</v>
      </c>
      <c r="P19" s="212">
        <v>2.5429435852597493E-6</v>
      </c>
      <c r="Q19" s="212">
        <v>-2.6497346845566483E-6</v>
      </c>
      <c r="R19" s="212">
        <v>-7.82674986843368E-6</v>
      </c>
      <c r="S19" s="212">
        <v>-1.0743441258842523E-5</v>
      </c>
      <c r="T19" s="212">
        <v>1.3465723388561557E-5</v>
      </c>
      <c r="U19" s="212">
        <v>3.7127766512989879E-5</v>
      </c>
      <c r="V19" s="212">
        <v>-1.813795015004338E-4</v>
      </c>
      <c r="W19" s="212">
        <v>-5.5776130316353978E-4</v>
      </c>
      <c r="X19" s="212">
        <v>-6.3618251354802258E-4</v>
      </c>
      <c r="Y19" s="212">
        <v>9.68198934803155E-6</v>
      </c>
      <c r="Z19" s="212">
        <v>-1.5425588218176411E-4</v>
      </c>
      <c r="AA19" s="212">
        <v>-1.312552799593858E-4</v>
      </c>
      <c r="AB19" s="212">
        <v>-2.7736958186952432E-4</v>
      </c>
      <c r="AC19" s="212">
        <v>-1.6055688310789851E-4</v>
      </c>
      <c r="AD19" s="212">
        <v>-1.1625225071435485E-3</v>
      </c>
      <c r="AE19" s="212">
        <v>-3.6408219602950265E-3</v>
      </c>
      <c r="AG19" s="213">
        <v>-0.44239458166859436</v>
      </c>
    </row>
    <row r="20" spans="1:54" ht="15" customHeight="1" x14ac:dyDescent="0.25">
      <c r="B20" s="210" t="s">
        <v>70</v>
      </c>
      <c r="C20" s="211"/>
      <c r="D20" s="212">
        <v>0</v>
      </c>
      <c r="E20" s="212">
        <v>-6.2653025434400433E-8</v>
      </c>
      <c r="F20" s="212">
        <v>5.1635032471963882E-8</v>
      </c>
      <c r="G20" s="212">
        <v>-7.5328634226989877E-6</v>
      </c>
      <c r="H20" s="212">
        <v>-2.4253631569770562E-7</v>
      </c>
      <c r="I20" s="212">
        <v>6.7001868468974379E-6</v>
      </c>
      <c r="J20" s="212">
        <v>4.3468361159426649E-6</v>
      </c>
      <c r="K20" s="212">
        <v>2.4785635208690593E-6</v>
      </c>
      <c r="L20" s="212">
        <v>5.0510103679624052E-6</v>
      </c>
      <c r="M20" s="212">
        <v>-3.5612662585560173E-7</v>
      </c>
      <c r="N20" s="212">
        <v>2.0268803857526052E-6</v>
      </c>
      <c r="O20" s="212">
        <v>4.0546744732861129E-6</v>
      </c>
      <c r="P20" s="212">
        <v>1.3838532619825372E-6</v>
      </c>
      <c r="Q20" s="212">
        <v>4.0428470686748597E-6</v>
      </c>
      <c r="R20" s="212">
        <v>-1.1756521665962083E-5</v>
      </c>
      <c r="S20" s="212">
        <v>-1.2777202206382121E-5</v>
      </c>
      <c r="T20" s="212">
        <v>7.3478050444109044E-6</v>
      </c>
      <c r="U20" s="212">
        <v>5.0941164378093262E-5</v>
      </c>
      <c r="V20" s="212">
        <v>8.1596168897135612E-6</v>
      </c>
      <c r="W20" s="212">
        <v>1.5521039300248063E-5</v>
      </c>
      <c r="X20" s="212">
        <v>-2.2892300720944725E-5</v>
      </c>
      <c r="Y20" s="212">
        <v>5.201786561048749E-6</v>
      </c>
      <c r="Z20" s="212">
        <v>-6.977175184164075E-6</v>
      </c>
      <c r="AA20" s="212">
        <v>-1.1755663119861204E-4</v>
      </c>
      <c r="AB20" s="212">
        <v>-7.9684973861238184E-5</v>
      </c>
      <c r="AC20" s="212">
        <v>-1.4147567218070201E-5</v>
      </c>
      <c r="AD20" s="212">
        <v>6.0383289801846374E-5</v>
      </c>
      <c r="AE20" s="212">
        <v>-2.4302190568670223E-4</v>
      </c>
      <c r="AG20" s="213">
        <v>-2.767322316458376E-2</v>
      </c>
    </row>
    <row r="21" spans="1:54" x14ac:dyDescent="0.25">
      <c r="B21" s="210" t="s">
        <v>71</v>
      </c>
      <c r="C21" s="211"/>
      <c r="D21" s="212">
        <v>0</v>
      </c>
      <c r="E21" s="212">
        <v>6.2219772936966677E-5</v>
      </c>
      <c r="F21" s="212">
        <v>0</v>
      </c>
      <c r="G21" s="212">
        <v>2.6644771585981886E-4</v>
      </c>
      <c r="H21" s="212">
        <v>1.0795435663180086E-6</v>
      </c>
      <c r="I21" s="212">
        <v>-8.6431565654909726E-5</v>
      </c>
      <c r="J21" s="212">
        <v>1.4524595876919122E-5</v>
      </c>
      <c r="K21" s="212">
        <v>2.0558038227314057E-7</v>
      </c>
      <c r="L21" s="212">
        <v>5.1729913908005187E-8</v>
      </c>
      <c r="M21" s="212">
        <v>5.3888568474214082E-7</v>
      </c>
      <c r="N21" s="212">
        <v>1.489267682508455E-7</v>
      </c>
      <c r="O21" s="212">
        <v>-2.8347487968094498E-6</v>
      </c>
      <c r="P21" s="212">
        <v>2.1714508535053412E-5</v>
      </c>
      <c r="Q21" s="212">
        <v>-1.1624481449290514E-4</v>
      </c>
      <c r="R21" s="212">
        <v>5.4007762237961998E-5</v>
      </c>
      <c r="S21" s="212">
        <v>2.2223152592815154E-5</v>
      </c>
      <c r="T21" s="212">
        <v>1.1024589996377898E-4</v>
      </c>
      <c r="U21" s="212">
        <v>-2.1268279649189203E-4</v>
      </c>
      <c r="V21" s="212">
        <v>-3.3697352694129767E-3</v>
      </c>
      <c r="W21" s="212">
        <v>-1.0072501079247176E-2</v>
      </c>
      <c r="X21" s="212">
        <v>-1.0137891372112184E-2</v>
      </c>
      <c r="Y21" s="212">
        <v>8.7879415427094543E-5</v>
      </c>
      <c r="Z21" s="212">
        <v>-2.6871496370399761E-3</v>
      </c>
      <c r="AA21" s="212">
        <v>-3.8417653829503351E-4</v>
      </c>
      <c r="AB21" s="212">
        <v>-3.5184046670576619E-3</v>
      </c>
      <c r="AC21" s="212">
        <v>-2.6123321586450921E-3</v>
      </c>
      <c r="AD21" s="212">
        <v>-2.2211659211414769E-2</v>
      </c>
      <c r="AE21" s="212">
        <v>-5.4295530058800279E-2</v>
      </c>
      <c r="AG21" s="213">
        <v>-0.41472135850399727</v>
      </c>
    </row>
    <row r="22" spans="1:54" x14ac:dyDescent="0.25">
      <c r="B22" s="221" t="s">
        <v>72</v>
      </c>
      <c r="C22" s="222"/>
      <c r="D22" s="223">
        <v>-1.9465842601151806E-6</v>
      </c>
      <c r="E22" s="223">
        <v>-2.0572741497026925E-6</v>
      </c>
      <c r="F22" s="223">
        <v>-4.0158961776115554E-5</v>
      </c>
      <c r="G22" s="223">
        <v>2.3102506376071474E-4</v>
      </c>
      <c r="H22" s="223">
        <v>1.708028650160287E-5</v>
      </c>
      <c r="I22" s="223">
        <v>6.3355926158248366E-5</v>
      </c>
      <c r="J22" s="223">
        <v>2.8281960840592646E-5</v>
      </c>
      <c r="K22" s="223">
        <v>-6.4797611427858115E-5</v>
      </c>
      <c r="L22" s="223">
        <v>2.1588750439871518E-4</v>
      </c>
      <c r="M22" s="223">
        <v>1.720357495322844E-4</v>
      </c>
      <c r="N22" s="223">
        <v>-7.1741288729221253E-5</v>
      </c>
      <c r="O22" s="223">
        <v>-3.112444443975626E-5</v>
      </c>
      <c r="P22" s="223">
        <v>4.2970685429244426E-5</v>
      </c>
      <c r="Q22" s="223">
        <v>5.2046035764030663E-5</v>
      </c>
      <c r="R22" s="223">
        <v>-2.9925723816448535E-4</v>
      </c>
      <c r="S22" s="223">
        <v>2.2523175736943735E-4</v>
      </c>
      <c r="T22" s="223">
        <v>1.6328457470944358E-3</v>
      </c>
      <c r="U22" s="223">
        <v>4.6554306190538242E-4</v>
      </c>
      <c r="V22" s="223">
        <v>4.7022508092142701E-4</v>
      </c>
      <c r="W22" s="223">
        <v>3.8289076311737169E-4</v>
      </c>
      <c r="X22" s="223">
        <v>1.3610206577099326E-3</v>
      </c>
      <c r="Y22" s="223">
        <v>9.6106421381358942E-4</v>
      </c>
      <c r="Z22" s="223">
        <v>9.8182632656129698E-4</v>
      </c>
      <c r="AA22" s="223">
        <v>6.3230395627544844E-4</v>
      </c>
      <c r="AB22" s="223">
        <v>5.9146631875783839E-4</v>
      </c>
      <c r="AC22" s="223">
        <v>6.2606400694775743E-4</v>
      </c>
      <c r="AD22" s="223">
        <v>-2.4481687137567487E-4</v>
      </c>
      <c r="AE22" s="223">
        <v>-2.8027661347459487E-3</v>
      </c>
      <c r="AG22" s="224">
        <v>-0.10694258660569744</v>
      </c>
    </row>
    <row r="23" spans="1:54" x14ac:dyDescent="0.25">
      <c r="B23" s="225"/>
      <c r="C23" s="225"/>
    </row>
    <row r="24" spans="1:54" x14ac:dyDescent="0.25">
      <c r="D24" s="226"/>
      <c r="E24" s="226"/>
      <c r="F24" s="227"/>
      <c r="P24" s="228"/>
      <c r="Q24" s="228"/>
      <c r="R24" s="228"/>
      <c r="S24" s="228"/>
      <c r="T24" s="228"/>
      <c r="U24" s="228"/>
      <c r="V24" s="228"/>
      <c r="W24" s="228"/>
      <c r="X24" s="228"/>
      <c r="Y24" s="228"/>
      <c r="Z24" s="228"/>
      <c r="AA24" s="228"/>
      <c r="AB24" s="228"/>
      <c r="AC24" s="228"/>
      <c r="AD24" s="228"/>
      <c r="AE24" s="228"/>
      <c r="AF24" s="228"/>
      <c r="AG24" s="228"/>
    </row>
    <row r="25" spans="1:54" ht="26.25" customHeight="1" x14ac:dyDescent="0.25">
      <c r="A25" s="196" t="s">
        <v>73</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row>
    <row r="27" spans="1:54" ht="13.5" customHeight="1" x14ac:dyDescent="0.25">
      <c r="B27" s="229" t="s">
        <v>74</v>
      </c>
      <c r="C27" s="230"/>
      <c r="D27" s="230"/>
      <c r="E27" s="230"/>
      <c r="F27" s="230"/>
      <c r="G27" s="230"/>
      <c r="H27" s="230"/>
      <c r="I27" s="230"/>
      <c r="J27" s="230"/>
      <c r="K27" s="230"/>
      <c r="L27" s="230"/>
      <c r="M27" s="230"/>
    </row>
    <row r="28" spans="1:54" ht="13.5" customHeight="1" thickBot="1" x14ac:dyDescent="0.3">
      <c r="B28" s="230"/>
      <c r="C28" s="230"/>
      <c r="D28" s="230"/>
      <c r="E28" s="230"/>
      <c r="F28" s="230"/>
      <c r="G28" s="230"/>
      <c r="H28" s="230"/>
      <c r="I28" s="230"/>
      <c r="J28" s="230"/>
      <c r="K28" s="230"/>
      <c r="L28" s="230"/>
      <c r="P28" s="230"/>
      <c r="Q28" s="230"/>
      <c r="R28" s="230"/>
      <c r="S28" s="230"/>
      <c r="T28" s="230"/>
      <c r="U28" s="230"/>
      <c r="V28" s="230"/>
      <c r="W28" s="230"/>
      <c r="X28" s="230"/>
      <c r="Y28" s="230"/>
      <c r="Z28" s="230"/>
      <c r="AA28" s="230"/>
      <c r="AB28" s="230"/>
      <c r="AC28" s="230"/>
      <c r="AD28" s="230"/>
      <c r="AE28" s="230"/>
    </row>
    <row r="29" spans="1:54" ht="32.25" customHeight="1" thickBot="1" x14ac:dyDescent="0.3">
      <c r="D29" s="231" t="s">
        <v>75</v>
      </c>
      <c r="E29" s="232"/>
      <c r="F29" s="232"/>
      <c r="G29" s="232"/>
      <c r="H29" s="232"/>
      <c r="I29" s="232"/>
      <c r="J29" s="232"/>
      <c r="K29" s="232"/>
      <c r="L29" s="232"/>
      <c r="M29" s="232"/>
      <c r="N29" s="232"/>
      <c r="O29" s="232"/>
      <c r="P29" s="232"/>
      <c r="Q29" s="232"/>
      <c r="R29" s="232"/>
      <c r="S29" s="232"/>
      <c r="T29" s="232"/>
      <c r="U29" s="232"/>
      <c r="V29" s="232"/>
      <c r="W29" s="232"/>
      <c r="X29" s="232"/>
      <c r="Y29" s="233"/>
      <c r="Z29" s="228"/>
      <c r="AL29" s="234"/>
      <c r="AM29" s="234"/>
      <c r="AN29" s="234"/>
      <c r="AO29" s="234"/>
      <c r="AP29" s="234"/>
      <c r="AQ29" s="234"/>
      <c r="AR29" s="234"/>
      <c r="AS29" s="234"/>
      <c r="AT29" s="234"/>
      <c r="AU29" s="234"/>
      <c r="AV29" s="234"/>
      <c r="AW29" s="234"/>
      <c r="AX29" s="234"/>
      <c r="AY29" s="234"/>
      <c r="AZ29" s="234"/>
      <c r="BA29" s="234"/>
      <c r="BB29" s="234"/>
    </row>
    <row r="30" spans="1:54" s="235" customFormat="1" ht="23.25" customHeight="1" thickBot="1" x14ac:dyDescent="0.3">
      <c r="B30" s="236" t="s">
        <v>76</v>
      </c>
      <c r="C30" s="237" t="s">
        <v>77</v>
      </c>
      <c r="D30" s="238" t="s">
        <v>78</v>
      </c>
      <c r="E30" s="238" t="s">
        <v>79</v>
      </c>
      <c r="F30" s="238" t="s">
        <v>80</v>
      </c>
      <c r="G30" s="239">
        <v>45658</v>
      </c>
      <c r="H30" s="239">
        <f t="shared" ref="H30:R30" si="2">EOMONTH(G30,0)+1</f>
        <v>45689</v>
      </c>
      <c r="I30" s="239">
        <f t="shared" si="2"/>
        <v>45717</v>
      </c>
      <c r="J30" s="239">
        <f t="shared" si="2"/>
        <v>45748</v>
      </c>
      <c r="K30" s="239">
        <f t="shared" si="2"/>
        <v>45778</v>
      </c>
      <c r="L30" s="239">
        <f t="shared" si="2"/>
        <v>45809</v>
      </c>
      <c r="M30" s="239">
        <f t="shared" si="2"/>
        <v>45839</v>
      </c>
      <c r="N30" s="239">
        <f t="shared" si="2"/>
        <v>45870</v>
      </c>
      <c r="O30" s="239">
        <f t="shared" si="2"/>
        <v>45901</v>
      </c>
      <c r="P30" s="239">
        <f t="shared" si="2"/>
        <v>45931</v>
      </c>
      <c r="Q30" s="239">
        <f t="shared" si="2"/>
        <v>45962</v>
      </c>
      <c r="R30" s="239">
        <f t="shared" si="2"/>
        <v>45992</v>
      </c>
      <c r="S30" s="238" t="s">
        <v>81</v>
      </c>
      <c r="T30" s="239">
        <f>EOMONTH(R30,0)+1</f>
        <v>46023</v>
      </c>
      <c r="U30" s="239">
        <f>EOMONTH(T30,0)+1</f>
        <v>46054</v>
      </c>
      <c r="V30" s="239">
        <f>EOMONTH(U30,0)+1</f>
        <v>46082</v>
      </c>
      <c r="W30" s="239">
        <f>EOMONTH(V30,0)+1</f>
        <v>46113</v>
      </c>
      <c r="X30" s="239">
        <f>EOMONTH(W30,0)+1</f>
        <v>46143</v>
      </c>
      <c r="Y30" s="238" t="s">
        <v>82</v>
      </c>
      <c r="Z30" s="240"/>
      <c r="AA30" s="240"/>
      <c r="AB30" s="240"/>
      <c r="AC30" s="240"/>
      <c r="AD30" s="240"/>
      <c r="AE30" s="240"/>
      <c r="AF30" s="240"/>
      <c r="AG30" s="240"/>
      <c r="AH30" s="240"/>
      <c r="AI30" s="240"/>
      <c r="AJ30" s="240"/>
      <c r="AK30" s="240"/>
      <c r="AL30" s="240"/>
      <c r="AM30" s="240"/>
      <c r="AN30" s="240"/>
      <c r="AO30" s="240"/>
      <c r="AP30" s="240"/>
      <c r="AQ30" s="240"/>
      <c r="AR30" s="240"/>
      <c r="AS30" s="240"/>
    </row>
    <row r="31" spans="1:54" ht="14.4" x14ac:dyDescent="0.3">
      <c r="B31" s="241">
        <v>44562</v>
      </c>
      <c r="C31" s="242">
        <v>478.19876147709221</v>
      </c>
      <c r="D31" s="243">
        <v>5.9242646713593103</v>
      </c>
      <c r="E31" s="243">
        <v>1.3462381635308702</v>
      </c>
      <c r="F31" s="243">
        <v>0.16715993801801687</v>
      </c>
      <c r="G31" s="244">
        <v>2.5618330000042988E-2</v>
      </c>
      <c r="H31" s="244">
        <v>-4.4099799999344214E-3</v>
      </c>
      <c r="I31" s="244">
        <v>1.1397589999944557E-2</v>
      </c>
      <c r="J31" s="244">
        <v>4.392260000031456E-3</v>
      </c>
      <c r="K31" s="244">
        <v>1.8339699999501136E-3</v>
      </c>
      <c r="L31" s="244">
        <v>1.1315490000015416E-2</v>
      </c>
      <c r="M31" s="244">
        <v>7.4807199999327167E-3</v>
      </c>
      <c r="N31" s="244">
        <v>-7.6764999994338723E-4</v>
      </c>
      <c r="O31" s="244">
        <v>3.4898899999689093E-3</v>
      </c>
      <c r="P31" s="244">
        <v>3.5638100000028317E-3</v>
      </c>
      <c r="Q31" s="244">
        <v>2.9211999986955561E-4</v>
      </c>
      <c r="R31" s="244">
        <v>3.9865000000531836E-3</v>
      </c>
      <c r="S31" s="243">
        <f>SUM($G31:R31)</f>
        <v>6.8193049999933919E-2</v>
      </c>
      <c r="T31" s="244">
        <v>1.6803850000030707E-2</v>
      </c>
      <c r="U31" s="244">
        <v>-2.438999998730651E-4</v>
      </c>
      <c r="V31" s="244">
        <v>4.6237999999334534E-3</v>
      </c>
      <c r="W31" s="244">
        <v>1.6885099999512931E-3</v>
      </c>
      <c r="X31" s="244">
        <v>1.0871800000131771E-3</v>
      </c>
      <c r="Y31" s="243">
        <f t="shared" ref="Y31:Y84" si="3">D31+E31+F31+SUM(S31:X31)</f>
        <v>7.5298152629081869</v>
      </c>
    </row>
    <row r="32" spans="1:54" ht="14.4" x14ac:dyDescent="0.3">
      <c r="B32" s="241">
        <v>44593</v>
      </c>
      <c r="C32" s="245">
        <v>397.07740198875302</v>
      </c>
      <c r="D32" s="243">
        <v>4.0233469580725796</v>
      </c>
      <c r="E32" s="243">
        <v>0.87828391783557436</v>
      </c>
      <c r="F32" s="243">
        <v>0.11709963533922974</v>
      </c>
      <c r="G32" s="244">
        <v>-3.4573000004911592E-4</v>
      </c>
      <c r="H32" s="244">
        <v>1.5159999999241336E-3</v>
      </c>
      <c r="I32" s="244">
        <v>4.3126800000550247E-3</v>
      </c>
      <c r="J32" s="244">
        <v>1.5702099999543861E-3</v>
      </c>
      <c r="K32" s="244">
        <v>4.7158300000091913E-3</v>
      </c>
      <c r="L32" s="244">
        <v>2.2318300000279123E-3</v>
      </c>
      <c r="M32" s="244">
        <v>-2.6894900000229427E-3</v>
      </c>
      <c r="N32" s="244">
        <v>4.4020000018463179E-5</v>
      </c>
      <c r="O32" s="244">
        <v>-5.0432000000455446E-4</v>
      </c>
      <c r="P32" s="244">
        <v>-3.375859999948716E-3</v>
      </c>
      <c r="Q32" s="244">
        <v>-2.8080700001851255E-3</v>
      </c>
      <c r="R32" s="244">
        <v>4.6244000003525798E-4</v>
      </c>
      <c r="S32" s="243">
        <f>SUM($G32:R32)</f>
        <v>5.1295399998139146E-3</v>
      </c>
      <c r="T32" s="244">
        <v>3.791940000098748E-3</v>
      </c>
      <c r="U32" s="244">
        <v>-6.1699999491793278E-6</v>
      </c>
      <c r="V32" s="244">
        <v>1.4765600000146151E-3</v>
      </c>
      <c r="W32" s="244">
        <v>6.9922999995242208E-4</v>
      </c>
      <c r="X32" s="244">
        <v>1.3124999998126441E-4</v>
      </c>
      <c r="Y32" s="243">
        <f t="shared" si="3"/>
        <v>5.0299528612472955</v>
      </c>
    </row>
    <row r="33" spans="2:25" ht="14.4" x14ac:dyDescent="0.3">
      <c r="B33" s="241">
        <v>44621</v>
      </c>
      <c r="C33" s="245">
        <v>457.66042682481287</v>
      </c>
      <c r="D33" s="243">
        <v>4.1575962257055039</v>
      </c>
      <c r="E33" s="243">
        <v>1.5046422847087797</v>
      </c>
      <c r="F33" s="243">
        <v>8.1864824773447253E-2</v>
      </c>
      <c r="G33" s="244">
        <v>1.1650440000039453E-2</v>
      </c>
      <c r="H33" s="244">
        <v>1.2648819999981242E-2</v>
      </c>
      <c r="I33" s="244">
        <v>4.098535000002812E-2</v>
      </c>
      <c r="J33" s="244">
        <v>2.2910099999648992E-3</v>
      </c>
      <c r="K33" s="244">
        <v>6.7108999996889906E-4</v>
      </c>
      <c r="L33" s="244">
        <v>4.434520000017983E-3</v>
      </c>
      <c r="M33" s="244">
        <v>3.5873699999910968E-3</v>
      </c>
      <c r="N33" s="244">
        <v>-1.015839999979562E-3</v>
      </c>
      <c r="O33" s="244">
        <v>-5.7200700000521465E-3</v>
      </c>
      <c r="P33" s="244">
        <v>-6.2660999998342959E-4</v>
      </c>
      <c r="Q33" s="244">
        <v>-1.9168400001490227E-3</v>
      </c>
      <c r="R33" s="244">
        <v>5.2442799999994349E-3</v>
      </c>
      <c r="S33" s="243">
        <f>SUM($G33:R33)</f>
        <v>7.2233519999826967E-2</v>
      </c>
      <c r="T33" s="244">
        <v>3.0216200001973448E-3</v>
      </c>
      <c r="U33" s="244">
        <v>3.2890999989376724E-4</v>
      </c>
      <c r="V33" s="244">
        <v>6.5598700000464305E-3</v>
      </c>
      <c r="W33" s="244">
        <v>5.955900000458314E-4</v>
      </c>
      <c r="X33" s="244">
        <v>1.3416499999721054E-3</v>
      </c>
      <c r="Y33" s="243">
        <f t="shared" si="3"/>
        <v>5.8281844951877133</v>
      </c>
    </row>
    <row r="34" spans="2:25" ht="14.4" x14ac:dyDescent="0.3">
      <c r="B34" s="241">
        <v>44652</v>
      </c>
      <c r="C34" s="245">
        <v>416.95341731130947</v>
      </c>
      <c r="D34" s="243">
        <v>3.4955392206950364</v>
      </c>
      <c r="E34" s="243">
        <v>1.2289986737230265</v>
      </c>
      <c r="F34" s="243">
        <v>4.301619427303649E-2</v>
      </c>
      <c r="G34" s="244">
        <v>1.436232999992626E-2</v>
      </c>
      <c r="H34" s="244">
        <v>1.195680000023458E-3</v>
      </c>
      <c r="I34" s="244">
        <v>6.3381900000649694E-3</v>
      </c>
      <c r="J34" s="244">
        <v>3.5762399999157424E-3</v>
      </c>
      <c r="K34" s="244">
        <v>1.3126830000032896E-2</v>
      </c>
      <c r="L34" s="244">
        <v>1.971566999998231E-2</v>
      </c>
      <c r="M34" s="244">
        <v>-1.6626500000143096E-3</v>
      </c>
      <c r="N34" s="244">
        <v>1.841000000126769E-4</v>
      </c>
      <c r="O34" s="244">
        <v>-1.4248699999939163E-3</v>
      </c>
      <c r="P34" s="244">
        <v>6.5959500000019489E-2</v>
      </c>
      <c r="Q34" s="244">
        <v>-1.5974800001004041E-3</v>
      </c>
      <c r="R34" s="244">
        <v>1.2887999999975364E-3</v>
      </c>
      <c r="S34" s="243">
        <f>SUM($G34:R34)</f>
        <v>0.12106233999986671</v>
      </c>
      <c r="T34" s="244">
        <v>1.9928500001356042E-3</v>
      </c>
      <c r="U34" s="244">
        <v>1.7586999996410668E-4</v>
      </c>
      <c r="V34" s="244">
        <v>-3.1641000003901354E-4</v>
      </c>
      <c r="W34" s="244">
        <v>6.1902000004465663E-4</v>
      </c>
      <c r="X34" s="244">
        <v>1.3971399999945788E-3</v>
      </c>
      <c r="Y34" s="243">
        <f t="shared" si="3"/>
        <v>4.8924848986910661</v>
      </c>
    </row>
    <row r="35" spans="2:25" ht="14.4" x14ac:dyDescent="0.3">
      <c r="B35" s="241">
        <v>44682</v>
      </c>
      <c r="C35" s="245">
        <v>424.82968189567652</v>
      </c>
      <c r="D35" s="243">
        <v>3.0674338900086582</v>
      </c>
      <c r="E35" s="243">
        <v>1.1398970560778139</v>
      </c>
      <c r="F35" s="243">
        <v>6.5712678238128319E-2</v>
      </c>
      <c r="G35" s="244">
        <v>1.1359760000175356E-2</v>
      </c>
      <c r="H35" s="244">
        <v>8.4679899999287045E-3</v>
      </c>
      <c r="I35" s="244">
        <v>8.3937000000560147E-3</v>
      </c>
      <c r="J35" s="244">
        <v>4.6242099999176389E-3</v>
      </c>
      <c r="K35" s="244">
        <v>3.5789400000680871E-3</v>
      </c>
      <c r="L35" s="244">
        <v>9.158710000008341E-3</v>
      </c>
      <c r="M35" s="244">
        <v>1.446559999976671E-3</v>
      </c>
      <c r="N35" s="244">
        <v>-5.3474000003461697E-4</v>
      </c>
      <c r="O35" s="244">
        <v>-9.7143999994386832E-4</v>
      </c>
      <c r="P35" s="244">
        <v>-2.0719599999665661E-3</v>
      </c>
      <c r="Q35" s="244">
        <v>-1.6635300003713382E-3</v>
      </c>
      <c r="R35" s="244">
        <v>8.9587000002211425E-4</v>
      </c>
      <c r="S35" s="243">
        <f>SUM($G35:R35)</f>
        <v>4.2684069999836538E-2</v>
      </c>
      <c r="T35" s="244">
        <v>2.7131500003179099E-3</v>
      </c>
      <c r="U35" s="244">
        <v>1.2327000001732813E-4</v>
      </c>
      <c r="V35" s="244">
        <v>2.89250999998103E-3</v>
      </c>
      <c r="W35" s="244">
        <v>-1.1536900000237438E-3</v>
      </c>
      <c r="X35" s="244">
        <v>-3.6986799999567666E-3</v>
      </c>
      <c r="Y35" s="243">
        <f t="shared" si="3"/>
        <v>4.3166042543247727</v>
      </c>
    </row>
    <row r="36" spans="2:25" ht="14.4" x14ac:dyDescent="0.3">
      <c r="B36" s="241">
        <v>44713</v>
      </c>
      <c r="C36" s="245">
        <v>425.72672904521392</v>
      </c>
      <c r="D36" s="243">
        <v>1.718233139998631</v>
      </c>
      <c r="E36" s="243">
        <v>1.0302897733852205</v>
      </c>
      <c r="F36" s="243">
        <v>-7.6027398596579587E-2</v>
      </c>
      <c r="G36" s="244">
        <v>1.7630359999998291E-2</v>
      </c>
      <c r="H36" s="244">
        <v>2.0812400000522757E-3</v>
      </c>
      <c r="I36" s="244">
        <v>3.2188200000291545E-3</v>
      </c>
      <c r="J36" s="244">
        <v>1.6380299999241288E-3</v>
      </c>
      <c r="K36" s="244">
        <v>-3.3414999995784456E-4</v>
      </c>
      <c r="L36" s="244">
        <v>4.9970499999290041E-3</v>
      </c>
      <c r="M36" s="244">
        <v>4.0090900000109286E-3</v>
      </c>
      <c r="N36" s="244">
        <v>1.3107800000398129E-3</v>
      </c>
      <c r="O36" s="244">
        <v>3.2274899999720219E-3</v>
      </c>
      <c r="P36" s="244">
        <v>1.1226270000008753E-2</v>
      </c>
      <c r="Q36" s="244">
        <v>8.6815999969758195E-4</v>
      </c>
      <c r="R36" s="244">
        <v>-9.1398000000708635E-4</v>
      </c>
      <c r="S36" s="243">
        <f>SUM($G36:R36)</f>
        <v>4.8959159999697022E-2</v>
      </c>
      <c r="T36" s="244">
        <v>2.2976900003186529E-3</v>
      </c>
      <c r="U36" s="244">
        <v>-3.0000000037944119E-5</v>
      </c>
      <c r="V36" s="244">
        <v>2.8787400000851449E-3</v>
      </c>
      <c r="W36" s="244">
        <v>2.3374999994985046E-4</v>
      </c>
      <c r="X36" s="244">
        <v>4.6298800000386109E-3</v>
      </c>
      <c r="Y36" s="243">
        <f t="shared" si="3"/>
        <v>2.7314647347873233</v>
      </c>
    </row>
    <row r="37" spans="2:25" ht="14.4" x14ac:dyDescent="0.3">
      <c r="B37" s="241">
        <v>44743</v>
      </c>
      <c r="C37" s="245">
        <v>409.27213793989142</v>
      </c>
      <c r="D37" s="243">
        <v>9.7280747013996915E-2</v>
      </c>
      <c r="E37" s="243">
        <v>1.1785434529794543</v>
      </c>
      <c r="F37" s="243">
        <v>2.9646100116110574E-2</v>
      </c>
      <c r="G37" s="244">
        <v>1.2105840000003809E-2</v>
      </c>
      <c r="H37" s="244">
        <v>9.7375000001420631E-4</v>
      </c>
      <c r="I37" s="244">
        <v>1.6423279999969509E-2</v>
      </c>
      <c r="J37" s="244">
        <v>3.4075499999630665E-3</v>
      </c>
      <c r="K37" s="244">
        <v>1.5347839999947155E-2</v>
      </c>
      <c r="L37" s="244">
        <v>6.7052200000148332E-3</v>
      </c>
      <c r="M37" s="244">
        <v>1.6834500000300068E-3</v>
      </c>
      <c r="N37" s="244">
        <v>8.8180099999703998E-3</v>
      </c>
      <c r="O37" s="244">
        <v>4.8783099999809565E-3</v>
      </c>
      <c r="P37" s="244">
        <v>-1.7773099999658371E-3</v>
      </c>
      <c r="Q37" s="244">
        <v>-8.7279000018725128E-4</v>
      </c>
      <c r="R37" s="244">
        <v>9.7052999990410171E-4</v>
      </c>
      <c r="S37" s="243">
        <f>SUM($G37:R37)</f>
        <v>6.8663679999644955E-2</v>
      </c>
      <c r="T37" s="244">
        <v>2.0382200003155049E-3</v>
      </c>
      <c r="U37" s="244">
        <v>1.7330999992282159E-4</v>
      </c>
      <c r="V37" s="244">
        <v>2.7416800000992225E-3</v>
      </c>
      <c r="W37" s="244">
        <v>5.9478999992279569E-4</v>
      </c>
      <c r="X37" s="244">
        <v>5.9961000005159804E-4</v>
      </c>
      <c r="Y37" s="243">
        <f t="shared" si="3"/>
        <v>1.3802815901095187</v>
      </c>
    </row>
    <row r="38" spans="2:25" ht="14.4" x14ac:dyDescent="0.3">
      <c r="B38" s="241">
        <v>44774</v>
      </c>
      <c r="C38" s="245">
        <v>380.95671312844439</v>
      </c>
      <c r="D38" s="243">
        <v>-1.9961992735716194E-2</v>
      </c>
      <c r="E38" s="243">
        <v>0.92468054054779714</v>
      </c>
      <c r="F38" s="243">
        <v>3.5047993744626638E-2</v>
      </c>
      <c r="G38" s="244">
        <v>1.6515260000005583E-2</v>
      </c>
      <c r="H38" s="244">
        <v>3.4638399999948888E-3</v>
      </c>
      <c r="I38" s="244">
        <v>7.7269000000228516E-3</v>
      </c>
      <c r="J38" s="244">
        <v>2.7043599999956314E-3</v>
      </c>
      <c r="K38" s="244">
        <v>2.0885900000280344E-3</v>
      </c>
      <c r="L38" s="244">
        <v>3.1708199999798126E-3</v>
      </c>
      <c r="M38" s="244">
        <v>3.652680000016062E-3</v>
      </c>
      <c r="N38" s="244">
        <v>1.1682599999858212E-3</v>
      </c>
      <c r="O38" s="244">
        <v>1.9886999999698673E-3</v>
      </c>
      <c r="P38" s="244">
        <v>-3.7031500000352935E-3</v>
      </c>
      <c r="Q38" s="244">
        <v>-2.2409200001902718E-3</v>
      </c>
      <c r="R38" s="244">
        <v>2.9106600000545768E-3</v>
      </c>
      <c r="S38" s="243">
        <f>SUM($G38:R38)</f>
        <v>3.9445999999827563E-2</v>
      </c>
      <c r="T38" s="244">
        <v>-1.4655099997753496E-3</v>
      </c>
      <c r="U38" s="244">
        <v>6.251999991491175E-5</v>
      </c>
      <c r="V38" s="244">
        <v>3.1743900000833492E-3</v>
      </c>
      <c r="W38" s="244">
        <v>-9.6744999996190018E-4</v>
      </c>
      <c r="X38" s="244">
        <v>4.7495000000026266E-3</v>
      </c>
      <c r="Y38" s="243">
        <f t="shared" si="3"/>
        <v>0.98476599155679878</v>
      </c>
    </row>
    <row r="39" spans="2:25" ht="14.4" x14ac:dyDescent="0.3">
      <c r="B39" s="241">
        <v>44805</v>
      </c>
      <c r="C39" s="245">
        <v>425.09175656152632</v>
      </c>
      <c r="D39" s="243">
        <v>-0.39731724911501942</v>
      </c>
      <c r="E39" s="243">
        <v>0.62245712964590894</v>
      </c>
      <c r="F39" s="243">
        <v>-0.13152674205593939</v>
      </c>
      <c r="G39" s="244">
        <v>1.851096999996571E-2</v>
      </c>
      <c r="H39" s="244">
        <v>1.3693600001261075E-3</v>
      </c>
      <c r="I39" s="244">
        <v>8.6198099999705846E-3</v>
      </c>
      <c r="J39" s="244">
        <v>4.3540399999528745E-3</v>
      </c>
      <c r="K39" s="244">
        <v>1.2140730000055555E-2</v>
      </c>
      <c r="L39" s="244">
        <v>2.6523799999722542E-3</v>
      </c>
      <c r="M39" s="244">
        <v>5.306109999992259E-3</v>
      </c>
      <c r="N39" s="244">
        <v>2.4375700000405232E-3</v>
      </c>
      <c r="O39" s="244">
        <v>6.3269300000001749E-3</v>
      </c>
      <c r="P39" s="244">
        <v>-1.2834400000087953E-3</v>
      </c>
      <c r="Q39" s="244">
        <v>7.2574999961716458E-4</v>
      </c>
      <c r="R39" s="244">
        <v>-1.5351799999621107E-3</v>
      </c>
      <c r="S39" s="243">
        <f>SUM($G39:R39)</f>
        <v>5.9625029999722301E-2</v>
      </c>
      <c r="T39" s="244">
        <v>6.6206100003114443E-3</v>
      </c>
      <c r="U39" s="244">
        <v>2.9346000002306027E-4</v>
      </c>
      <c r="V39" s="244">
        <v>4.6713199999430799E-3</v>
      </c>
      <c r="W39" s="244">
        <v>1.7415000002074521E-4</v>
      </c>
      <c r="X39" s="244">
        <v>-8.6110000040662271E-5</v>
      </c>
      <c r="Y39" s="243">
        <f t="shared" si="3"/>
        <v>0.16491159847493009</v>
      </c>
    </row>
    <row r="40" spans="2:25" ht="14.4" x14ac:dyDescent="0.3">
      <c r="B40" s="241">
        <v>44835</v>
      </c>
      <c r="C40" s="245">
        <v>431.69773747737884</v>
      </c>
      <c r="D40" s="243"/>
      <c r="E40" s="243">
        <v>1.461736722553951</v>
      </c>
      <c r="F40" s="243">
        <v>2.6005980068703138E-2</v>
      </c>
      <c r="G40" s="244">
        <v>3.3212639999987914E-2</v>
      </c>
      <c r="H40" s="244">
        <v>6.7903499999601991E-3</v>
      </c>
      <c r="I40" s="244">
        <v>-1.2519499999825712E-3</v>
      </c>
      <c r="J40" s="244">
        <v>7.6340200000117875E-3</v>
      </c>
      <c r="K40" s="244">
        <v>-3.4143800000379088E-3</v>
      </c>
      <c r="L40" s="244">
        <v>5.2404400000227724E-3</v>
      </c>
      <c r="M40" s="244">
        <v>1.1159150000025875E-2</v>
      </c>
      <c r="N40" s="244">
        <v>3.132149999999001E-3</v>
      </c>
      <c r="O40" s="244">
        <v>8.9981199998874217E-3</v>
      </c>
      <c r="P40" s="244">
        <v>9.1890999993893274E-4</v>
      </c>
      <c r="Q40" s="244">
        <v>-5.8240200004320286E-3</v>
      </c>
      <c r="R40" s="244">
        <v>2.6924299999677714E-3</v>
      </c>
      <c r="S40" s="243">
        <f>SUM($G40:R40)</f>
        <v>6.9287859999349166E-2</v>
      </c>
      <c r="T40" s="244">
        <v>-4.5067999951697857E-4</v>
      </c>
      <c r="U40" s="244">
        <v>2.6567599999225422E-3</v>
      </c>
      <c r="V40" s="244">
        <v>4.2719200000078672E-3</v>
      </c>
      <c r="W40" s="244">
        <v>-5.9378000003107445E-4</v>
      </c>
      <c r="X40" s="244">
        <v>2.0634700000528028E-3</v>
      </c>
      <c r="Y40" s="243">
        <f t="shared" si="3"/>
        <v>1.5649782526224385</v>
      </c>
    </row>
    <row r="41" spans="2:25" ht="14.4" x14ac:dyDescent="0.3">
      <c r="B41" s="241">
        <v>44866</v>
      </c>
      <c r="C41" s="245">
        <v>427.90160371903295</v>
      </c>
      <c r="D41" s="243"/>
      <c r="E41" s="243">
        <v>-0.19095001366690667</v>
      </c>
      <c r="F41" s="243">
        <v>9.9432817884348879E-2</v>
      </c>
      <c r="G41" s="244">
        <v>-9.7720833249070438E-2</v>
      </c>
      <c r="H41" s="244">
        <v>9.1329200000132005E-3</v>
      </c>
      <c r="I41" s="244">
        <v>5.2229300000021794E-3</v>
      </c>
      <c r="J41" s="244">
        <v>6.2759500000311164E-3</v>
      </c>
      <c r="K41" s="244">
        <v>3.7378799999601142E-3</v>
      </c>
      <c r="L41" s="244">
        <v>9.499269999992066E-3</v>
      </c>
      <c r="M41" s="244">
        <v>1.1420770000029279E-2</v>
      </c>
      <c r="N41" s="244">
        <v>-2.3827499999242718E-3</v>
      </c>
      <c r="O41" s="244">
        <v>-1.4279000004080444E-4</v>
      </c>
      <c r="P41" s="244">
        <v>-2.7601600000934923E-3</v>
      </c>
      <c r="Q41" s="244">
        <v>-6.5214000028390728E-4</v>
      </c>
      <c r="R41" s="244">
        <v>8.58307999999397E-3</v>
      </c>
      <c r="S41" s="243">
        <f>SUM($G41:R41)</f>
        <v>-4.9785873249390988E-2</v>
      </c>
      <c r="T41" s="244">
        <v>3.3794000034959026E-4</v>
      </c>
      <c r="U41" s="244">
        <v>2.6297800000065763E-3</v>
      </c>
      <c r="V41" s="244">
        <v>4.1712000000302396E-3</v>
      </c>
      <c r="W41" s="244">
        <v>-1.4893100000676895E-3</v>
      </c>
      <c r="X41" s="244">
        <v>3.2698199999572353E-3</v>
      </c>
      <c r="Y41" s="243">
        <f t="shared" si="3"/>
        <v>-0.13238363903167283</v>
      </c>
    </row>
    <row r="42" spans="2:25" ht="15" thickBot="1" x14ac:dyDescent="0.35">
      <c r="B42" s="241">
        <v>44896</v>
      </c>
      <c r="C42" s="245">
        <v>412.75227960030998</v>
      </c>
      <c r="D42" s="243"/>
      <c r="E42" s="243">
        <v>-0.89211283725444446</v>
      </c>
      <c r="F42" s="243">
        <v>2.704989624294285E-2</v>
      </c>
      <c r="G42" s="244">
        <v>1.0812201933447341E-2</v>
      </c>
      <c r="H42" s="244">
        <v>-9.750451123034054E-2</v>
      </c>
      <c r="I42" s="244">
        <v>2.5910299999623021E-3</v>
      </c>
      <c r="J42" s="244">
        <v>2.7304099999128084E-3</v>
      </c>
      <c r="K42" s="244">
        <v>1.6084800000157884E-3</v>
      </c>
      <c r="L42" s="244">
        <v>7.5253800000041338E-3</v>
      </c>
      <c r="M42" s="244">
        <v>7.8815200000121877E-3</v>
      </c>
      <c r="N42" s="244">
        <v>-2.4041899999360794E-3</v>
      </c>
      <c r="O42" s="244">
        <v>-1.0506100000043261E-2</v>
      </c>
      <c r="P42" s="244">
        <v>-6.9219999994629688E-4</v>
      </c>
      <c r="Q42" s="244">
        <v>-3.9643800004682817E-3</v>
      </c>
      <c r="R42" s="244">
        <v>-3.9172599999233171E-3</v>
      </c>
      <c r="S42" s="243">
        <f>SUM($G42:R42)</f>
        <v>-8.5839619297303216E-2</v>
      </c>
      <c r="T42" s="244">
        <v>1.1223700003597514E-3</v>
      </c>
      <c r="U42" s="244">
        <v>1.5480499999966923E-3</v>
      </c>
      <c r="V42" s="244">
        <v>6.4437999999995554E-3</v>
      </c>
      <c r="W42" s="244">
        <v>9.2012000004615402E-4</v>
      </c>
      <c r="X42" s="244">
        <v>-7.1169000000281812E-4</v>
      </c>
      <c r="Y42" s="243">
        <f t="shared" si="3"/>
        <v>-0.94157991030840549</v>
      </c>
    </row>
    <row r="43" spans="2:25" s="248" customFormat="1" ht="19.5" customHeight="1" thickBot="1" x14ac:dyDescent="0.3">
      <c r="B43" s="231" t="s">
        <v>83</v>
      </c>
      <c r="C43" s="233"/>
      <c r="D43" s="246">
        <f t="shared" ref="D43:R43" si="4">SUM(D31:D42)</f>
        <v>22.066415611002981</v>
      </c>
      <c r="E43" s="246">
        <f t="shared" si="4"/>
        <v>10.232704864067045</v>
      </c>
      <c r="F43" s="246">
        <f t="shared" si="4"/>
        <v>0.48448191804607177</v>
      </c>
      <c r="G43" s="247">
        <f t="shared" si="4"/>
        <v>7.371156868447315E-2</v>
      </c>
      <c r="H43" s="247">
        <f t="shared" si="4"/>
        <v>-5.4274541230256546E-2</v>
      </c>
      <c r="I43" s="247">
        <f t="shared" si="4"/>
        <v>0.1139783300001227</v>
      </c>
      <c r="J43" s="247">
        <f t="shared" si="4"/>
        <v>4.5198289999575536E-2</v>
      </c>
      <c r="K43" s="247">
        <f t="shared" si="4"/>
        <v>5.5101650000040081E-2</v>
      </c>
      <c r="L43" s="247">
        <f t="shared" si="4"/>
        <v>8.6646779999966839E-2</v>
      </c>
      <c r="M43" s="247">
        <f t="shared" si="4"/>
        <v>5.327527999997983E-2</v>
      </c>
      <c r="N43" s="247">
        <f t="shared" si="4"/>
        <v>9.9897200002487807E-3</v>
      </c>
      <c r="O43" s="247">
        <f t="shared" si="4"/>
        <v>9.6398499997008003E-3</v>
      </c>
      <c r="P43" s="247">
        <f t="shared" si="4"/>
        <v>6.537780000002158E-2</v>
      </c>
      <c r="Q43" s="247">
        <f t="shared" si="4"/>
        <v>-1.9654140003183329E-2</v>
      </c>
      <c r="R43" s="247">
        <f t="shared" si="4"/>
        <v>2.0668170000135433E-2</v>
      </c>
      <c r="S43" s="246">
        <f>SUM($G43:R43)</f>
        <v>0.45965875745082485</v>
      </c>
      <c r="T43" s="247">
        <f t="shared" ref="T43:X43" si="5">SUM(T31:T42)</f>
        <v>3.8824050003142929E-2</v>
      </c>
      <c r="U43" s="247">
        <f t="shared" si="5"/>
        <v>7.711859999801618E-3</v>
      </c>
      <c r="V43" s="247">
        <f t="shared" si="5"/>
        <v>4.3589380000184974E-2</v>
      </c>
      <c r="W43" s="247">
        <f t="shared" si="5"/>
        <v>1.3209299998493407E-3</v>
      </c>
      <c r="X43" s="247">
        <f t="shared" si="5"/>
        <v>1.4773020000063752E-2</v>
      </c>
      <c r="Y43" s="246">
        <f t="shared" si="3"/>
        <v>33.349480390569965</v>
      </c>
    </row>
    <row r="44" spans="2:25" ht="14.4" x14ac:dyDescent="0.3">
      <c r="B44" s="241">
        <v>44927</v>
      </c>
      <c r="C44" s="245">
        <v>457.90353666793322</v>
      </c>
      <c r="D44" s="243"/>
      <c r="E44" s="243">
        <v>-1.6040238828666702</v>
      </c>
      <c r="F44" s="243">
        <v>0.50806615773075237</v>
      </c>
      <c r="G44" s="244">
        <v>4.9265803780770057E-2</v>
      </c>
      <c r="H44" s="244">
        <v>-9.4626924868862261E-2</v>
      </c>
      <c r="I44" s="244">
        <v>-0.42181663170833872</v>
      </c>
      <c r="J44" s="244">
        <v>2.5038469999969948E-2</v>
      </c>
      <c r="K44" s="244">
        <v>4.1336749999970834E-2</v>
      </c>
      <c r="L44" s="244">
        <v>1.1065140000084739E-2</v>
      </c>
      <c r="M44" s="244">
        <v>3.9948399999957473E-2</v>
      </c>
      <c r="N44" s="244">
        <v>0.10910909000006086</v>
      </c>
      <c r="O44" s="244">
        <v>1.6899839999894084E-2</v>
      </c>
      <c r="P44" s="244">
        <v>2.863922000005914E-2</v>
      </c>
      <c r="Q44" s="244">
        <v>8.7222899996959313E-3</v>
      </c>
      <c r="R44" s="244">
        <v>4.0518040000051769E-2</v>
      </c>
      <c r="S44" s="243">
        <f>SUM($G44:R44)</f>
        <v>-0.14590051279668614</v>
      </c>
      <c r="T44" s="244">
        <v>4.2749800001615768E-3</v>
      </c>
      <c r="U44" s="244">
        <v>2.0719999999982974E-3</v>
      </c>
      <c r="V44" s="244">
        <v>7.6953500000627173E-3</v>
      </c>
      <c r="W44" s="244">
        <v>9.4427000004770889E-4</v>
      </c>
      <c r="X44" s="244">
        <v>2.8594099999281752E-3</v>
      </c>
      <c r="Y44" s="243">
        <f t="shared" si="3"/>
        <v>-1.2240122279324055</v>
      </c>
    </row>
    <row r="45" spans="2:25" ht="14.4" x14ac:dyDescent="0.3">
      <c r="B45" s="241">
        <v>44958</v>
      </c>
      <c r="C45" s="245">
        <v>394.26682268633789</v>
      </c>
      <c r="D45" s="243"/>
      <c r="E45" s="243">
        <v>-1.1582389003102662</v>
      </c>
      <c r="F45" s="243">
        <v>8.8129989586605006E-3</v>
      </c>
      <c r="G45" s="244">
        <v>1.0092481596927882E-2</v>
      </c>
      <c r="H45" s="244">
        <v>1.4230968654942444E-3</v>
      </c>
      <c r="I45" s="244">
        <v>-1.3650263181375522E-2</v>
      </c>
      <c r="J45" s="244">
        <v>-0.16459036026679996</v>
      </c>
      <c r="K45" s="244">
        <v>9.2153800000573938E-3</v>
      </c>
      <c r="L45" s="244">
        <v>2.2406949999947301E-2</v>
      </c>
      <c r="M45" s="244">
        <v>6.6319399999201778E-3</v>
      </c>
      <c r="N45" s="244">
        <v>1.1968900000738358E-3</v>
      </c>
      <c r="O45" s="244">
        <v>8.8645600000063496E-3</v>
      </c>
      <c r="P45" s="244">
        <v>3.8157000000182961E-3</v>
      </c>
      <c r="Q45" s="244">
        <v>-8.4528000013506244E-4</v>
      </c>
      <c r="R45" s="244">
        <v>4.3668499999967025E-3</v>
      </c>
      <c r="S45" s="243">
        <f>SUM($G45:R45)</f>
        <v>-0.11107205498586836</v>
      </c>
      <c r="T45" s="244">
        <v>1.6012400001272908E-3</v>
      </c>
      <c r="U45" s="244">
        <v>5.88926000000356E-3</v>
      </c>
      <c r="V45" s="244">
        <v>6.5364000000727174E-3</v>
      </c>
      <c r="W45" s="244">
        <v>3.3171799998967799E-3</v>
      </c>
      <c r="X45" s="244">
        <v>6.8831999999474647E-4</v>
      </c>
      <c r="Y45" s="243">
        <f t="shared" si="3"/>
        <v>-1.242465556337379</v>
      </c>
    </row>
    <row r="46" spans="2:25" ht="14.4" x14ac:dyDescent="0.3">
      <c r="B46" s="241">
        <v>44987</v>
      </c>
      <c r="C46" s="245">
        <v>457.18177680293019</v>
      </c>
      <c r="D46" s="243"/>
      <c r="E46" s="243">
        <v>-0.20388889694129375</v>
      </c>
      <c r="F46" s="243">
        <v>-4.9653955520000181E-2</v>
      </c>
      <c r="G46" s="244">
        <v>1.9585584745982487E-3</v>
      </c>
      <c r="H46" s="244">
        <v>5.0826659303879751E-3</v>
      </c>
      <c r="I46" s="244">
        <v>1.390901281826018E-2</v>
      </c>
      <c r="J46" s="244">
        <v>-1.8899593656499292E-2</v>
      </c>
      <c r="K46" s="244">
        <v>-0.20697870403495244</v>
      </c>
      <c r="L46" s="244">
        <v>-7.0645600000034392E-3</v>
      </c>
      <c r="M46" s="244">
        <v>3.0031450000137738E-2</v>
      </c>
      <c r="N46" s="244">
        <v>1.2464320000049156E-2</v>
      </c>
      <c r="O46" s="244">
        <v>1.2238990000014383E-2</v>
      </c>
      <c r="P46" s="244">
        <v>-4.369100000758408E-4</v>
      </c>
      <c r="Q46" s="244">
        <v>-5.7938000020385516E-4</v>
      </c>
      <c r="R46" s="244">
        <v>3.8980399999672954E-3</v>
      </c>
      <c r="S46" s="243">
        <f>SUM($G46:R46)</f>
        <v>-0.15437611046831989</v>
      </c>
      <c r="T46" s="244">
        <v>9.435990000270067E-3</v>
      </c>
      <c r="U46" s="244">
        <v>5.9720199998878343E-3</v>
      </c>
      <c r="V46" s="244">
        <v>3.7614899999312001E-3</v>
      </c>
      <c r="W46" s="244">
        <v>2.8639099999736572E-3</v>
      </c>
      <c r="X46" s="244">
        <v>5.1954200000636774E-3</v>
      </c>
      <c r="Y46" s="243">
        <f t="shared" si="3"/>
        <v>-0.38069013292948739</v>
      </c>
    </row>
    <row r="47" spans="2:25" ht="14.4" x14ac:dyDescent="0.3">
      <c r="B47" s="241">
        <v>45017</v>
      </c>
      <c r="C47" s="245">
        <v>406.90062734999998</v>
      </c>
      <c r="D47" s="243"/>
      <c r="E47" s="243">
        <v>-1.7301446175807769</v>
      </c>
      <c r="F47" s="243">
        <v>-0.11782828543380219</v>
      </c>
      <c r="G47" s="244">
        <v>2.1473853681527544E-2</v>
      </c>
      <c r="H47" s="244">
        <v>-1.9585456637571497E-2</v>
      </c>
      <c r="I47" s="244">
        <v>-3.3360270464299902E-3</v>
      </c>
      <c r="J47" s="244">
        <v>-5.1683777143693987E-3</v>
      </c>
      <c r="K47" s="244">
        <v>1.1644437140375885E-2</v>
      </c>
      <c r="L47" s="244">
        <v>-0.16557111640833</v>
      </c>
      <c r="M47" s="244">
        <v>1.5986439999949198E-2</v>
      </c>
      <c r="N47" s="244">
        <v>-1.27784000005704E-3</v>
      </c>
      <c r="O47" s="244">
        <v>-3.6691999997628955E-4</v>
      </c>
      <c r="P47" s="244">
        <v>2.1691009999983635E-2</v>
      </c>
      <c r="Q47" s="244">
        <v>2.4860849999924994E-2</v>
      </c>
      <c r="R47" s="244">
        <v>2.379078999996409E-2</v>
      </c>
      <c r="S47" s="243">
        <f>SUM($G47:R47)</f>
        <v>-7.5858356985008868E-2</v>
      </c>
      <c r="T47" s="244">
        <v>3.2005400001366979E-3</v>
      </c>
      <c r="U47" s="244">
        <v>3.6758600000439401E-3</v>
      </c>
      <c r="V47" s="244">
        <v>8.1773699999985183E-3</v>
      </c>
      <c r="W47" s="244">
        <v>4.1281000000026324E-3</v>
      </c>
      <c r="X47" s="244">
        <v>1.1970999999562082E-3</v>
      </c>
      <c r="Y47" s="243">
        <f t="shared" si="3"/>
        <v>-1.9034522899994499</v>
      </c>
    </row>
    <row r="48" spans="2:25" ht="14.4" x14ac:dyDescent="0.3">
      <c r="B48" s="241">
        <v>45047</v>
      </c>
      <c r="C48" s="245">
        <v>426.61104816173099</v>
      </c>
      <c r="D48" s="243"/>
      <c r="E48" s="243">
        <v>-3.1847844819325246</v>
      </c>
      <c r="F48" s="243">
        <v>5.0163374728242616E-2</v>
      </c>
      <c r="G48" s="244">
        <v>-4.4189803268636751E-2</v>
      </c>
      <c r="H48" s="244">
        <v>2.4414072356194083E-2</v>
      </c>
      <c r="I48" s="244">
        <v>9.1333523877779044E-3</v>
      </c>
      <c r="J48" s="244">
        <v>-5.5392456275228596E-2</v>
      </c>
      <c r="K48" s="244">
        <v>2.559426580063473E-2</v>
      </c>
      <c r="L48" s="244">
        <v>1.2366756924166111E-2</v>
      </c>
      <c r="M48" s="244">
        <v>-9.4569582451185852E-2</v>
      </c>
      <c r="N48" s="244">
        <v>4.6668000004501664E-4</v>
      </c>
      <c r="O48" s="244">
        <v>1.3516240000001289E-2</v>
      </c>
      <c r="P48" s="244">
        <v>1.771826999993209E-2</v>
      </c>
      <c r="Q48" s="244">
        <v>-4.9892000009776893E-4</v>
      </c>
      <c r="R48" s="244">
        <v>7.1517299999754869E-3</v>
      </c>
      <c r="S48" s="243">
        <f>SUM($G48:R48)</f>
        <v>-8.4289394526422257E-2</v>
      </c>
      <c r="T48" s="244">
        <v>7.2289600001340659E-3</v>
      </c>
      <c r="U48" s="244">
        <v>2.1674129999951219E-2</v>
      </c>
      <c r="V48" s="244">
        <v>1.4216300000384763E-3</v>
      </c>
      <c r="W48" s="244">
        <v>1.1322479999932966E-2</v>
      </c>
      <c r="X48" s="244">
        <v>1.3367570000013984E-2</v>
      </c>
      <c r="Y48" s="243">
        <f t="shared" si="3"/>
        <v>-3.1638957317306335</v>
      </c>
    </row>
    <row r="49" spans="2:25" ht="14.4" x14ac:dyDescent="0.3">
      <c r="B49" s="241">
        <v>45078</v>
      </c>
      <c r="C49" s="245">
        <v>439.35995922770923</v>
      </c>
      <c r="D49" s="243"/>
      <c r="E49" s="243">
        <v>-2.5380931206063337</v>
      </c>
      <c r="F49" s="243">
        <v>0.11173248011704118</v>
      </c>
      <c r="G49" s="244">
        <v>-9.3524441332419883E-3</v>
      </c>
      <c r="H49" s="244">
        <v>1.7883331071118391E-2</v>
      </c>
      <c r="I49" s="244">
        <v>1.6683138048335877E-2</v>
      </c>
      <c r="J49" s="244">
        <v>-1.4906838320996485E-2</v>
      </c>
      <c r="K49" s="244">
        <v>-4.0838750259410972E-2</v>
      </c>
      <c r="L49" s="244">
        <v>8.7748133415743723E-4</v>
      </c>
      <c r="M49" s="244">
        <v>3.8880375164296765E-2</v>
      </c>
      <c r="N49" s="244">
        <v>-9.2444510123470991E-2</v>
      </c>
      <c r="O49" s="244">
        <v>1.7882109999959539E-2</v>
      </c>
      <c r="P49" s="244">
        <v>1.023263000007546E-2</v>
      </c>
      <c r="Q49" s="244">
        <v>1.2022719999777109E-2</v>
      </c>
      <c r="R49" s="244">
        <v>2.248799999961193E-3</v>
      </c>
      <c r="S49" s="243">
        <f>SUM($G49:R49)</f>
        <v>-4.0831957219438664E-2</v>
      </c>
      <c r="T49" s="244">
        <v>-1.4358599997876809E-3</v>
      </c>
      <c r="U49" s="244">
        <v>9.9284400000101414E-3</v>
      </c>
      <c r="V49" s="244">
        <v>2.4162999999930435E-3</v>
      </c>
      <c r="W49" s="244">
        <v>5.9433700000113276E-3</v>
      </c>
      <c r="X49" s="244">
        <v>1.3105800000516865E-3</v>
      </c>
      <c r="Y49" s="243">
        <f t="shared" si="3"/>
        <v>-2.4490297677084527</v>
      </c>
    </row>
    <row r="50" spans="2:25" ht="14.4" x14ac:dyDescent="0.3">
      <c r="B50" s="241">
        <v>45108</v>
      </c>
      <c r="C50" s="245">
        <v>409.21754434427504</v>
      </c>
      <c r="D50" s="243"/>
      <c r="E50" s="243">
        <v>0.46251186912223829</v>
      </c>
      <c r="F50" s="243">
        <v>0.4657690897385578</v>
      </c>
      <c r="G50" s="244">
        <v>2.116074233214249E-2</v>
      </c>
      <c r="H50" s="244">
        <v>2.4460143889086794E-2</v>
      </c>
      <c r="I50" s="244">
        <v>5.0439398457967854E-2</v>
      </c>
      <c r="J50" s="244">
        <v>3.5270493683015047E-3</v>
      </c>
      <c r="K50" s="244">
        <v>8.2640079075417816E-3</v>
      </c>
      <c r="L50" s="244">
        <v>-5.8933939880034814E-3</v>
      </c>
      <c r="M50" s="244">
        <v>-2.9605921659367596E-2</v>
      </c>
      <c r="N50" s="244">
        <v>1.2495653782991667E-2</v>
      </c>
      <c r="O50" s="244">
        <v>-9.0918863226022495E-2</v>
      </c>
      <c r="P50" s="244">
        <v>2.3811949999981152E-2</v>
      </c>
      <c r="Q50" s="244">
        <v>7.8132499999696847E-3</v>
      </c>
      <c r="R50" s="244">
        <v>1.0592109999947752E-2</v>
      </c>
      <c r="S50" s="243">
        <f>SUM($G50:R50)</f>
        <v>3.6146126864537109E-2</v>
      </c>
      <c r="T50" s="244">
        <v>-2.862729999833391E-3</v>
      </c>
      <c r="U50" s="244">
        <v>1.4673139999899831E-2</v>
      </c>
      <c r="V50" s="244">
        <v>3.6083800000028532E-3</v>
      </c>
      <c r="W50" s="244">
        <v>1.6434100001561092E-3</v>
      </c>
      <c r="X50" s="244">
        <v>5.2913999996917482E-4</v>
      </c>
      <c r="Y50" s="243">
        <f t="shared" si="3"/>
        <v>0.98201842572552778</v>
      </c>
    </row>
    <row r="51" spans="2:25" ht="14.4" x14ac:dyDescent="0.3">
      <c r="B51" s="241">
        <v>45139</v>
      </c>
      <c r="C51" s="245">
        <v>386.29831001622659</v>
      </c>
      <c r="D51" s="243"/>
      <c r="E51" s="243">
        <v>-1.149103258900368</v>
      </c>
      <c r="F51" s="243">
        <v>0.15193229084019322</v>
      </c>
      <c r="G51" s="244">
        <v>-3.8273658196601446E-2</v>
      </c>
      <c r="H51" s="244">
        <v>-4.9709094039485535E-2</v>
      </c>
      <c r="I51" s="244">
        <v>-1.2042929643257594E-2</v>
      </c>
      <c r="J51" s="244">
        <v>-2.3726364620870299E-2</v>
      </c>
      <c r="K51" s="244">
        <v>-4.2437249712747871E-3</v>
      </c>
      <c r="L51" s="244">
        <v>2.2664291226078603E-2</v>
      </c>
      <c r="M51" s="244">
        <v>-1.5632502903144996E-2</v>
      </c>
      <c r="N51" s="244">
        <v>-3.6288724577616449E-2</v>
      </c>
      <c r="O51" s="244">
        <v>-3.8294496264654754E-2</v>
      </c>
      <c r="P51" s="244">
        <v>-7.0477284175126442E-2</v>
      </c>
      <c r="Q51" s="244">
        <v>5.4124700000102166E-3</v>
      </c>
      <c r="R51" s="244">
        <v>-3.9748000011741169E-4</v>
      </c>
      <c r="S51" s="243">
        <f>SUM($G51:R51)</f>
        <v>-0.26100949816606089</v>
      </c>
      <c r="T51" s="244">
        <v>2.9654500002038731E-3</v>
      </c>
      <c r="U51" s="244">
        <v>1.1266900000009628E-2</v>
      </c>
      <c r="V51" s="244">
        <v>6.6448800000671326E-3</v>
      </c>
      <c r="W51" s="244">
        <v>1.5434999999683896E-3</v>
      </c>
      <c r="X51" s="244">
        <v>3.4878700000149365E-3</v>
      </c>
      <c r="Y51" s="243">
        <f t="shared" si="3"/>
        <v>-1.2322718662259717</v>
      </c>
    </row>
    <row r="52" spans="2:25" ht="14.4" x14ac:dyDescent="0.3">
      <c r="B52" s="241">
        <v>45170</v>
      </c>
      <c r="C52" s="245">
        <v>421.61626590115935</v>
      </c>
      <c r="D52" s="243"/>
      <c r="E52" s="243">
        <v>-1.4469201166922403</v>
      </c>
      <c r="F52" s="243">
        <v>-0.69235921149390833</v>
      </c>
      <c r="G52" s="244">
        <v>1.8142240718930225E-2</v>
      </c>
      <c r="H52" s="244">
        <v>-2.4189659978446798E-2</v>
      </c>
      <c r="I52" s="244">
        <v>2.3953492470127458E-2</v>
      </c>
      <c r="J52" s="244">
        <v>7.8290577964139629E-3</v>
      </c>
      <c r="K52" s="244">
        <v>-2.9352055629090046E-2</v>
      </c>
      <c r="L52" s="244">
        <v>7.7912734022334007E-3</v>
      </c>
      <c r="M52" s="244">
        <v>2.1893942134511235E-2</v>
      </c>
      <c r="N52" s="244">
        <v>-1.7936117657200157E-3</v>
      </c>
      <c r="O52" s="244">
        <v>1.7156949165837432E-3</v>
      </c>
      <c r="P52" s="244">
        <v>3.5680807226015077E-2</v>
      </c>
      <c r="Q52" s="244">
        <v>-9.2288614264475655E-2</v>
      </c>
      <c r="R52" s="244">
        <v>1.0616800000150306E-2</v>
      </c>
      <c r="S52" s="243">
        <f>SUM($G52:R52)</f>
        <v>-2.0000632972767107E-2</v>
      </c>
      <c r="T52" s="244">
        <v>-8.2717999998749292E-4</v>
      </c>
      <c r="U52" s="244">
        <v>1.1305469999911111E-2</v>
      </c>
      <c r="V52" s="244">
        <v>8.2461900001362665E-3</v>
      </c>
      <c r="W52" s="244">
        <v>3.9152900000090085E-3</v>
      </c>
      <c r="X52" s="244">
        <v>5.0687199999970289E-3</v>
      </c>
      <c r="Y52" s="243">
        <f t="shared" si="3"/>
        <v>-2.1315714711588498</v>
      </c>
    </row>
    <row r="53" spans="2:25" ht="14.4" x14ac:dyDescent="0.3">
      <c r="B53" s="241">
        <v>45200</v>
      </c>
      <c r="C53" s="245">
        <v>445.19264227698881</v>
      </c>
      <c r="D53" s="243"/>
      <c r="E53" s="243"/>
      <c r="F53" s="243">
        <v>-1.3770878589821223</v>
      </c>
      <c r="G53" s="244">
        <v>-3.5968988252761847E-2</v>
      </c>
      <c r="H53" s="244">
        <v>-3.6653822234541167E-2</v>
      </c>
      <c r="I53" s="244">
        <v>-2.4909018501375613E-2</v>
      </c>
      <c r="J53" s="244">
        <v>-1.9859367131516592E-2</v>
      </c>
      <c r="K53" s="244">
        <v>-3.5516782475610853E-2</v>
      </c>
      <c r="L53" s="244">
        <v>-4.7473003419327142E-3</v>
      </c>
      <c r="M53" s="244">
        <v>2.7956529431264698E-2</v>
      </c>
      <c r="N53" s="244">
        <v>2.1340450843581493E-2</v>
      </c>
      <c r="O53" s="244">
        <v>-4.9368562122253934E-4</v>
      </c>
      <c r="P53" s="244">
        <v>7.2268201654992481E-3</v>
      </c>
      <c r="Q53" s="244">
        <v>-1.4674304079562717E-3</v>
      </c>
      <c r="R53" s="244">
        <v>-7.7032403479734057E-2</v>
      </c>
      <c r="S53" s="243">
        <f>SUM($G53:R53)</f>
        <v>-0.18012499800630621</v>
      </c>
      <c r="T53" s="244">
        <v>5.7097600002862237E-3</v>
      </c>
      <c r="U53" s="244">
        <v>1.5663610000046901E-2</v>
      </c>
      <c r="V53" s="244">
        <v>1.8289489999915531E-2</v>
      </c>
      <c r="W53" s="244">
        <v>-9.5580999999356209E-4</v>
      </c>
      <c r="X53" s="244">
        <v>1.1867819999963558E-2</v>
      </c>
      <c r="Y53" s="243">
        <f t="shared" si="3"/>
        <v>-1.5066379869882098</v>
      </c>
    </row>
    <row r="54" spans="2:25" ht="14.4" x14ac:dyDescent="0.3">
      <c r="B54" s="241">
        <v>45231</v>
      </c>
      <c r="C54" s="245">
        <v>438.84255118364467</v>
      </c>
      <c r="D54" s="243"/>
      <c r="E54" s="243"/>
      <c r="F54" s="243">
        <v>0.12399562781240547</v>
      </c>
      <c r="G54" s="244">
        <v>-1.166151157309514E-2</v>
      </c>
      <c r="H54" s="244">
        <v>-2.1326005143748716E-2</v>
      </c>
      <c r="I54" s="244">
        <v>-4.2335078099540624E-2</v>
      </c>
      <c r="J54" s="244">
        <v>-1.3521866343921829E-2</v>
      </c>
      <c r="K54" s="244">
        <v>-2.4874670827387035E-2</v>
      </c>
      <c r="L54" s="244">
        <v>-7.3331427556126982E-3</v>
      </c>
      <c r="M54" s="244">
        <v>1.8577414643175416E-2</v>
      </c>
      <c r="N54" s="244">
        <v>1.025245791930729E-2</v>
      </c>
      <c r="O54" s="244">
        <v>9.3659553369889181E-3</v>
      </c>
      <c r="P54" s="244">
        <v>-4.3211646181021024E-2</v>
      </c>
      <c r="Q54" s="244">
        <v>-3.404602191756112E-2</v>
      </c>
      <c r="R54" s="244">
        <v>-1.0496964195169767E-2</v>
      </c>
      <c r="S54" s="243">
        <f>SUM($G54:R54)</f>
        <v>-0.17061107913758633</v>
      </c>
      <c r="T54" s="244">
        <v>-6.481115231900958E-2</v>
      </c>
      <c r="U54" s="244">
        <v>7.9116900000144597E-3</v>
      </c>
      <c r="V54" s="244">
        <v>1.3834069999973053E-2</v>
      </c>
      <c r="W54" s="244">
        <v>3.9347699999439101E-3</v>
      </c>
      <c r="X54" s="244">
        <v>6.4694499999973232E-3</v>
      </c>
      <c r="Y54" s="243">
        <f t="shared" si="3"/>
        <v>-7.927662364426169E-2</v>
      </c>
    </row>
    <row r="55" spans="2:25" ht="15" thickBot="1" x14ac:dyDescent="0.35">
      <c r="B55" s="241">
        <v>45261</v>
      </c>
      <c r="C55" s="249">
        <v>412.73761065297299</v>
      </c>
      <c r="D55" s="243"/>
      <c r="E55" s="243"/>
      <c r="F55" s="243">
        <v>-1.4839245039209459</v>
      </c>
      <c r="G55" s="244">
        <v>-2.6733802455964906E-3</v>
      </c>
      <c r="H55" s="244">
        <v>-5.4637732995615806E-2</v>
      </c>
      <c r="I55" s="244">
        <v>-4.2594513806250234E-2</v>
      </c>
      <c r="J55" s="244">
        <v>-2.946527621321593E-2</v>
      </c>
      <c r="K55" s="244">
        <v>-2.6707380980042217E-2</v>
      </c>
      <c r="L55" s="244">
        <v>-5.7490505425334959E-3</v>
      </c>
      <c r="M55" s="244">
        <v>-5.0774150939218998E-3</v>
      </c>
      <c r="N55" s="244">
        <v>1.6775849731345716E-2</v>
      </c>
      <c r="O55" s="244">
        <v>-1.3214075024961858E-2</v>
      </c>
      <c r="P55" s="244">
        <v>-4.6237755523691249E-2</v>
      </c>
      <c r="Q55" s="244">
        <v>-4.1823449482080832E-2</v>
      </c>
      <c r="R55" s="244">
        <v>-1.6527355194057236E-2</v>
      </c>
      <c r="S55" s="243">
        <f>SUM($G55:R55)</f>
        <v>-0.26793153537062153</v>
      </c>
      <c r="T55" s="244">
        <v>9.1644297279458442E-3</v>
      </c>
      <c r="U55" s="244">
        <v>-6.0368403408972426E-2</v>
      </c>
      <c r="V55" s="244">
        <v>1.2590800000054969E-2</v>
      </c>
      <c r="W55" s="244">
        <v>6.7818899999565474E-3</v>
      </c>
      <c r="X55" s="244">
        <v>1.0035899999820685E-3</v>
      </c>
      <c r="Y55" s="243">
        <f t="shared" si="3"/>
        <v>-1.7826837329726004</v>
      </c>
    </row>
    <row r="56" spans="2:25" s="251" customFormat="1" ht="20.25" customHeight="1" thickBot="1" x14ac:dyDescent="0.3">
      <c r="B56" s="231" t="s">
        <v>84</v>
      </c>
      <c r="C56" s="250"/>
      <c r="D56" s="246"/>
      <c r="E56" s="246">
        <f t="shared" ref="E56:R56" si="6">SUM(E44:E55)</f>
        <v>-12.552685406708235</v>
      </c>
      <c r="F56" s="246">
        <f t="shared" si="6"/>
        <v>-2.3003817954249257</v>
      </c>
      <c r="G56" s="247">
        <f t="shared" si="6"/>
        <v>-2.0026105085037216E-2</v>
      </c>
      <c r="H56" s="247">
        <f t="shared" si="6"/>
        <v>-0.22746538578599029</v>
      </c>
      <c r="I56" s="247">
        <f t="shared" si="6"/>
        <v>-0.44656606780409902</v>
      </c>
      <c r="J56" s="247">
        <f t="shared" si="6"/>
        <v>-0.30913592337873297</v>
      </c>
      <c r="K56" s="247">
        <f t="shared" si="6"/>
        <v>-0.27245722832918773</v>
      </c>
      <c r="L56" s="247">
        <f t="shared" si="6"/>
        <v>-0.11918667114974824</v>
      </c>
      <c r="M56" s="247">
        <f t="shared" si="6"/>
        <v>5.5021069265592359E-2</v>
      </c>
      <c r="N56" s="247">
        <f t="shared" si="6"/>
        <v>5.2296705810590538E-2</v>
      </c>
      <c r="O56" s="247">
        <f t="shared" si="6"/>
        <v>-6.2804649883389629E-2</v>
      </c>
      <c r="P56" s="247">
        <f t="shared" si="6"/>
        <v>-1.1547188488350457E-2</v>
      </c>
      <c r="Q56" s="247">
        <f t="shared" si="6"/>
        <v>-0.11271751607313263</v>
      </c>
      <c r="R56" s="247">
        <f t="shared" si="6"/>
        <v>-1.2710428690638764E-3</v>
      </c>
      <c r="S56" s="246">
        <f>SUM($G56:R56)</f>
        <v>-1.4758600037705492</v>
      </c>
      <c r="T56" s="247">
        <f t="shared" ref="T56:X56" si="7">SUM(T44:T55)</f>
        <v>-2.6355572589352505E-2</v>
      </c>
      <c r="U56" s="247">
        <f t="shared" si="7"/>
        <v>4.9664116590804497E-2</v>
      </c>
      <c r="V56" s="247">
        <f t="shared" si="7"/>
        <v>9.3222350000246479E-2</v>
      </c>
      <c r="W56" s="247">
        <f t="shared" si="7"/>
        <v>4.5382359999905475E-2</v>
      </c>
      <c r="X56" s="247">
        <f t="shared" si="7"/>
        <v>5.3044989999932568E-2</v>
      </c>
      <c r="Y56" s="246">
        <f t="shared" si="3"/>
        <v>-16.113968961902174</v>
      </c>
    </row>
    <row r="57" spans="2:25" ht="14.4" x14ac:dyDescent="0.3">
      <c r="B57" s="241">
        <v>45292</v>
      </c>
      <c r="C57" s="245">
        <v>464.33370802261686</v>
      </c>
      <c r="D57" s="243"/>
      <c r="E57" s="243"/>
      <c r="F57" s="243">
        <v>0.58131833660598886</v>
      </c>
      <c r="G57" s="244">
        <v>0.33813821315266068</v>
      </c>
      <c r="H57" s="244">
        <v>7.0409883747799995E-2</v>
      </c>
      <c r="I57" s="244">
        <v>5.1290944999948351E-2</v>
      </c>
      <c r="J57" s="244">
        <v>-2.3492985123425569E-2</v>
      </c>
      <c r="K57" s="244">
        <v>0.10059887787616617</v>
      </c>
      <c r="L57" s="244">
        <v>2.4480985376612807E-2</v>
      </c>
      <c r="M57" s="244">
        <v>0.11163973287625595</v>
      </c>
      <c r="N57" s="244">
        <v>-1.3285222789875206E-2</v>
      </c>
      <c r="O57" s="244">
        <v>7.9380674371407167E-2</v>
      </c>
      <c r="P57" s="244">
        <v>0.13891656829343901</v>
      </c>
      <c r="Q57" s="244">
        <v>0.1233189962389929</v>
      </c>
      <c r="R57" s="244">
        <v>-3.8789395637650159E-2</v>
      </c>
      <c r="S57" s="243">
        <f>SUM($G57:R57)</f>
        <v>0.9626072733823321</v>
      </c>
      <c r="T57" s="244">
        <v>-6.0134259238566301E-2</v>
      </c>
      <c r="U57" s="244">
        <v>2.2154652855761015E-2</v>
      </c>
      <c r="V57" s="244">
        <v>-0.36012639622185816</v>
      </c>
      <c r="W57" s="244">
        <v>2.1363489999941976E-2</v>
      </c>
      <c r="X57" s="244">
        <v>2.2661440000035782E-2</v>
      </c>
      <c r="Y57" s="243">
        <f t="shared" si="3"/>
        <v>1.1898445373836353</v>
      </c>
    </row>
    <row r="58" spans="2:25" ht="14.4" x14ac:dyDescent="0.3">
      <c r="B58" s="241">
        <v>45323</v>
      </c>
      <c r="C58" s="245">
        <v>426.40132911541554</v>
      </c>
      <c r="D58" s="243"/>
      <c r="E58" s="243"/>
      <c r="F58" s="243">
        <v>0.60760472176076519</v>
      </c>
      <c r="G58" s="244">
        <v>-2.4505346184753307E-2</v>
      </c>
      <c r="H58" s="244">
        <v>3.2337246916767981E-2</v>
      </c>
      <c r="I58" s="244">
        <v>9.6484769818573568E-2</v>
      </c>
      <c r="J58" s="244">
        <v>-1.6422645401348746E-2</v>
      </c>
      <c r="K58" s="244">
        <v>-2.9295650940582618E-2</v>
      </c>
      <c r="L58" s="244">
        <v>-1.0143562655684946E-2</v>
      </c>
      <c r="M58" s="244">
        <v>-4.0915852005753095E-2</v>
      </c>
      <c r="N58" s="244">
        <v>9.2505802081177535E-4</v>
      </c>
      <c r="O58" s="244">
        <v>2.8799491624909024E-3</v>
      </c>
      <c r="P58" s="244">
        <v>9.0239934640408137E-3</v>
      </c>
      <c r="Q58" s="244">
        <v>9.0968026367875154E-2</v>
      </c>
      <c r="R58" s="244">
        <v>-1.4140745129282095E-2</v>
      </c>
      <c r="S58" s="243">
        <f>SUM($G58:R58)</f>
        <v>9.7195241433155388E-2</v>
      </c>
      <c r="T58" s="244">
        <v>-7.5146948860265184E-3</v>
      </c>
      <c r="U58" s="244">
        <v>-2.2053867910756253E-2</v>
      </c>
      <c r="V58" s="244">
        <v>2.2708920259901788E-2</v>
      </c>
      <c r="W58" s="244">
        <v>-8.1207426072069211E-2</v>
      </c>
      <c r="X58" s="244">
        <v>1.4487849999909486E-2</v>
      </c>
      <c r="Y58" s="243">
        <f t="shared" si="3"/>
        <v>0.63122074458487987</v>
      </c>
    </row>
    <row r="59" spans="2:25" ht="14.4" x14ac:dyDescent="0.3">
      <c r="B59" s="241">
        <f t="shared" ref="B59:B68" si="8">EOMONTH(B58,0)+1</f>
        <v>45352</v>
      </c>
      <c r="C59" s="245">
        <v>443.02679271260985</v>
      </c>
      <c r="D59" s="243"/>
      <c r="E59" s="243"/>
      <c r="F59" s="243">
        <v>1.1891530970365807</v>
      </c>
      <c r="G59" s="244">
        <v>6.0079211041738745E-2</v>
      </c>
      <c r="H59" s="244">
        <v>-1.2119930113271948E-2</v>
      </c>
      <c r="I59" s="244">
        <v>0.1128297806747014</v>
      </c>
      <c r="J59" s="244">
        <v>4.9166901393846274E-2</v>
      </c>
      <c r="K59" s="244">
        <v>-3.4699640903284035E-2</v>
      </c>
      <c r="L59" s="244">
        <v>-5.4716362446868061E-2</v>
      </c>
      <c r="M59" s="244">
        <v>3.721871575237401E-3</v>
      </c>
      <c r="N59" s="244">
        <v>2.759498715022346E-2</v>
      </c>
      <c r="O59" s="244">
        <v>1.6840223178974156E-2</v>
      </c>
      <c r="P59" s="244">
        <v>1.8188556026927927E-2</v>
      </c>
      <c r="Q59" s="244">
        <v>-1.7698744550955325E-2</v>
      </c>
      <c r="R59" s="244">
        <v>-3.2944372731378735E-2</v>
      </c>
      <c r="S59" s="243">
        <f>SUM($G59:R59)</f>
        <v>0.13624248029589126</v>
      </c>
      <c r="T59" s="244">
        <v>-3.726763517568088E-2</v>
      </c>
      <c r="U59" s="244">
        <v>-1.075153524726602E-2</v>
      </c>
      <c r="V59" s="244">
        <v>-8.1439892800858615E-3</v>
      </c>
      <c r="W59" s="244">
        <v>7.20912107942695E-3</v>
      </c>
      <c r="X59" s="244">
        <v>-0.13357338131828556</v>
      </c>
      <c r="Y59" s="243">
        <f t="shared" si="3"/>
        <v>1.1428681573905806</v>
      </c>
    </row>
    <row r="60" spans="2:25" ht="14.4" x14ac:dyDescent="0.3">
      <c r="B60" s="241">
        <f t="shared" si="8"/>
        <v>45383</v>
      </c>
      <c r="C60" s="245">
        <v>434.11878047209206</v>
      </c>
      <c r="D60" s="243"/>
      <c r="E60" s="243"/>
      <c r="F60" s="243">
        <v>0.97485526710079284</v>
      </c>
      <c r="G60" s="244">
        <v>0.17861013581324414</v>
      </c>
      <c r="H60" s="244">
        <v>0.14844850413362565</v>
      </c>
      <c r="I60" s="244">
        <v>0.12319742779862963</v>
      </c>
      <c r="J60" s="244">
        <v>8.4883090349080703E-2</v>
      </c>
      <c r="K60" s="244">
        <v>7.9263521377129109E-2</v>
      </c>
      <c r="L60" s="244">
        <v>4.031186954301802E-2</v>
      </c>
      <c r="M60" s="244">
        <v>6.8777680145899467E-3</v>
      </c>
      <c r="N60" s="244">
        <v>-7.8930137986503723E-3</v>
      </c>
      <c r="O60" s="244">
        <v>2.2088879737452771E-2</v>
      </c>
      <c r="P60" s="244">
        <v>5.4931938871504826E-2</v>
      </c>
      <c r="Q60" s="244">
        <v>3.8111564118253227E-2</v>
      </c>
      <c r="R60" s="244">
        <v>-2.353810494435038E-2</v>
      </c>
      <c r="S60" s="243">
        <f>SUM($G60:R60)</f>
        <v>0.74529358101352727</v>
      </c>
      <c r="T60" s="244">
        <v>-1.2702643674344927E-2</v>
      </c>
      <c r="U60" s="244">
        <v>2.8814152163931794E-2</v>
      </c>
      <c r="V60" s="244">
        <v>2.1702789712492176E-2</v>
      </c>
      <c r="W60" s="244">
        <v>8.8776536985619714E-3</v>
      </c>
      <c r="X60" s="244">
        <v>-6.0398259375347152E-3</v>
      </c>
      <c r="Y60" s="243">
        <f t="shared" si="3"/>
        <v>1.7608009740774264</v>
      </c>
    </row>
    <row r="61" spans="2:25" ht="14.4" x14ac:dyDescent="0.3">
      <c r="B61" s="241">
        <f t="shared" si="8"/>
        <v>45413</v>
      </c>
      <c r="C61" s="245">
        <v>424.01034776843397</v>
      </c>
      <c r="D61" s="243"/>
      <c r="E61" s="243"/>
      <c r="F61" s="243">
        <v>1.0023624137100455</v>
      </c>
      <c r="G61" s="244">
        <v>0.18492076725630113</v>
      </c>
      <c r="H61" s="244">
        <v>9.1653428953975435E-2</v>
      </c>
      <c r="I61" s="244">
        <v>0.18019831629226246</v>
      </c>
      <c r="J61" s="244">
        <v>7.6624447707217769E-2</v>
      </c>
      <c r="K61" s="244">
        <v>8.0967499760731698E-2</v>
      </c>
      <c r="L61" s="244">
        <v>5.3639690002000862E-3</v>
      </c>
      <c r="M61" s="244">
        <v>-1.7288518472355463E-2</v>
      </c>
      <c r="N61" s="244">
        <v>-2.3442338236009164E-2</v>
      </c>
      <c r="O61" s="244">
        <v>3.7357469700793899E-2</v>
      </c>
      <c r="P61" s="244">
        <v>4.1156699724638202E-3</v>
      </c>
      <c r="Q61" s="244">
        <v>1.322117226266073E-2</v>
      </c>
      <c r="R61" s="244">
        <v>-2.2132029644012619E-2</v>
      </c>
      <c r="S61" s="243">
        <f>SUM($G61:R61)</f>
        <v>0.61155985455422979</v>
      </c>
      <c r="T61" s="244">
        <v>-2.0780628090221853E-2</v>
      </c>
      <c r="U61" s="244">
        <v>-8.3864385704828237E-3</v>
      </c>
      <c r="V61" s="244">
        <v>8.1391189416990528E-4</v>
      </c>
      <c r="W61" s="244">
        <v>2.9308345393303625E-2</v>
      </c>
      <c r="X61" s="244">
        <v>-4.0188548803484991E-2</v>
      </c>
      <c r="Y61" s="243">
        <f t="shared" si="3"/>
        <v>1.5746889100875592</v>
      </c>
    </row>
    <row r="62" spans="2:25" ht="14.4" x14ac:dyDescent="0.3">
      <c r="B62" s="241">
        <f t="shared" si="8"/>
        <v>45444</v>
      </c>
      <c r="C62" s="245">
        <v>420.63951242190632</v>
      </c>
      <c r="D62" s="243"/>
      <c r="E62" s="243"/>
      <c r="F62" s="243">
        <v>-1.2274781586266954</v>
      </c>
      <c r="G62" s="244">
        <v>4.8910193593201257E-2</v>
      </c>
      <c r="H62" s="244">
        <v>-3.5818949151689594E-2</v>
      </c>
      <c r="I62" s="244">
        <v>9.8393768761411593E-2</v>
      </c>
      <c r="J62" s="244">
        <v>-2.5517880370671264E-2</v>
      </c>
      <c r="K62" s="244">
        <v>9.6417818107397579E-2</v>
      </c>
      <c r="L62" s="244">
        <v>6.7368654237156989E-2</v>
      </c>
      <c r="M62" s="244">
        <v>-1.1767830210885677E-2</v>
      </c>
      <c r="N62" s="244">
        <v>1.8569876081755865E-2</v>
      </c>
      <c r="O62" s="244">
        <v>4.8023466577490126E-2</v>
      </c>
      <c r="P62" s="244">
        <v>-8.0060968712700742E-3</v>
      </c>
      <c r="Q62" s="244">
        <v>1.2557684063040142E-2</v>
      </c>
      <c r="R62" s="244">
        <v>-2.3551363712101647E-2</v>
      </c>
      <c r="S62" s="243">
        <f>SUM($G62:R62)</f>
        <v>0.28557934110483529</v>
      </c>
      <c r="T62" s="244">
        <v>1.0265236967939018E-3</v>
      </c>
      <c r="U62" s="244">
        <v>1.1118063499793607E-2</v>
      </c>
      <c r="V62" s="244">
        <v>-3.7013566080304372E-2</v>
      </c>
      <c r="W62" s="244">
        <v>-1.5704725587795565E-2</v>
      </c>
      <c r="X62" s="244">
        <v>3.7937123903475367E-2</v>
      </c>
      <c r="Y62" s="243">
        <f t="shared" si="3"/>
        <v>-0.94453539808989717</v>
      </c>
    </row>
    <row r="63" spans="2:25" ht="14.4" x14ac:dyDescent="0.3">
      <c r="B63" s="241">
        <f t="shared" si="8"/>
        <v>45474</v>
      </c>
      <c r="C63" s="245">
        <v>442.18284652949438</v>
      </c>
      <c r="D63" s="243"/>
      <c r="E63" s="243"/>
      <c r="F63" s="243">
        <v>-2.1277372465581266</v>
      </c>
      <c r="G63" s="244">
        <v>-6.4266153266714809E-2</v>
      </c>
      <c r="H63" s="244">
        <v>-6.5781858610932886E-2</v>
      </c>
      <c r="I63" s="244">
        <v>-9.0117444851216533E-2</v>
      </c>
      <c r="J63" s="244">
        <v>2.9196246177036755E-2</v>
      </c>
      <c r="K63" s="244">
        <v>9.8725706811762848E-2</v>
      </c>
      <c r="L63" s="244">
        <v>5.2202273958812384E-2</v>
      </c>
      <c r="M63" s="244">
        <v>-2.8543071467709069E-2</v>
      </c>
      <c r="N63" s="244">
        <v>3.4330355009274172E-2</v>
      </c>
      <c r="O63" s="244">
        <v>0.17624211983138593</v>
      </c>
      <c r="P63" s="244">
        <v>5.90765441769463E-2</v>
      </c>
      <c r="Q63" s="244">
        <v>-5.3338966497108231E-2</v>
      </c>
      <c r="R63" s="244">
        <v>-4.1701688446664775E-3</v>
      </c>
      <c r="S63" s="243">
        <f>SUM($G63:R63)</f>
        <v>0.14355558242687039</v>
      </c>
      <c r="T63" s="244">
        <v>-5.3329317459883896E-2</v>
      </c>
      <c r="U63" s="244">
        <v>-2.5523242636381838E-2</v>
      </c>
      <c r="V63" s="244">
        <v>-3.7474272808992737E-2</v>
      </c>
      <c r="W63" s="244">
        <v>-1.884532943057593E-2</v>
      </c>
      <c r="X63" s="244">
        <v>-1.8731174845072474E-2</v>
      </c>
      <c r="Y63" s="243">
        <f t="shared" si="3"/>
        <v>-2.1380850013121631</v>
      </c>
    </row>
    <row r="64" spans="2:25" ht="14.4" x14ac:dyDescent="0.3">
      <c r="B64" s="241">
        <f t="shared" si="8"/>
        <v>45505</v>
      </c>
      <c r="C64" s="245">
        <v>386.22426193018191</v>
      </c>
      <c r="D64" s="243"/>
      <c r="E64" s="243"/>
      <c r="F64" s="243">
        <v>-0.92793338174101336</v>
      </c>
      <c r="G64" s="244">
        <v>0.13612098130903405</v>
      </c>
      <c r="H64" s="244">
        <v>-0.34329642062454013</v>
      </c>
      <c r="I64" s="244">
        <v>-2.8083216522986731E-2</v>
      </c>
      <c r="J64" s="244">
        <v>-2.7911857745777979E-2</v>
      </c>
      <c r="K64" s="244">
        <v>7.4611389016240537E-2</v>
      </c>
      <c r="L64" s="244">
        <v>3.3004598753223036E-2</v>
      </c>
      <c r="M64" s="244">
        <v>-7.0478401493630827E-2</v>
      </c>
      <c r="N64" s="244">
        <v>7.8068081688286384E-2</v>
      </c>
      <c r="O64" s="244">
        <v>7.713525479891814E-2</v>
      </c>
      <c r="P64" s="244">
        <v>5.8279426078911456E-2</v>
      </c>
      <c r="Q64" s="244">
        <v>1.1379972013969564E-3</v>
      </c>
      <c r="R64" s="244">
        <v>-1.4642212417584233E-2</v>
      </c>
      <c r="S64" s="243">
        <f>SUM($G64:R64)</f>
        <v>-2.6054379958509344E-2</v>
      </c>
      <c r="T64" s="244">
        <v>-1.8822579392008265E-3</v>
      </c>
      <c r="U64" s="244">
        <v>6.7127101407777445E-2</v>
      </c>
      <c r="V64" s="244">
        <v>5.3566344786304398E-4</v>
      </c>
      <c r="W64" s="244">
        <v>8.1841963656188454E-3</v>
      </c>
      <c r="X64" s="244">
        <v>-3.9005506953344593E-2</v>
      </c>
      <c r="Y64" s="243">
        <f t="shared" si="3"/>
        <v>-0.91902856537080879</v>
      </c>
    </row>
    <row r="65" spans="2:25" ht="14.4" x14ac:dyDescent="0.3">
      <c r="B65" s="241">
        <f t="shared" si="8"/>
        <v>45536</v>
      </c>
      <c r="C65" s="245">
        <v>425.98525891999594</v>
      </c>
      <c r="D65" s="243"/>
      <c r="E65" s="243"/>
      <c r="F65" s="243">
        <v>-0.30087723035165936</v>
      </c>
      <c r="G65" s="244">
        <v>-0.26669495430292045</v>
      </c>
      <c r="H65" s="244">
        <v>-0.3332982373814275</v>
      </c>
      <c r="I65" s="244">
        <v>0.16965960022344007</v>
      </c>
      <c r="J65" s="244">
        <v>-0.10226304755070714</v>
      </c>
      <c r="K65" s="244">
        <v>-5.6852114769867512E-3</v>
      </c>
      <c r="L65" s="244">
        <v>3.2983739779922416E-2</v>
      </c>
      <c r="M65" s="244">
        <v>-2.4525987200433974E-2</v>
      </c>
      <c r="N65" s="244">
        <v>0.12000610388560062</v>
      </c>
      <c r="O65" s="244">
        <v>0.11162449549152598</v>
      </c>
      <c r="P65" s="244">
        <v>0.11638834847997259</v>
      </c>
      <c r="Q65" s="244">
        <v>2.8439442015951499E-2</v>
      </c>
      <c r="R65" s="244">
        <v>-6.1227186739643003E-3</v>
      </c>
      <c r="S65" s="243">
        <f>SUM($G65:R65)</f>
        <v>-0.15948842671002694</v>
      </c>
      <c r="T65" s="244">
        <v>-3.9167635359945052E-2</v>
      </c>
      <c r="U65" s="244">
        <v>-9.6774735051212701E-3</v>
      </c>
      <c r="V65" s="244">
        <v>-2.3471762154258613E-2</v>
      </c>
      <c r="W65" s="244">
        <v>-3.200892950906109E-2</v>
      </c>
      <c r="X65" s="244">
        <v>1.3287482760460989E-2</v>
      </c>
      <c r="Y65" s="243">
        <f t="shared" si="3"/>
        <v>-0.55140397482961134</v>
      </c>
    </row>
    <row r="66" spans="2:25" ht="14.4" x14ac:dyDescent="0.3">
      <c r="B66" s="241">
        <f t="shared" si="8"/>
        <v>45566</v>
      </c>
      <c r="C66" s="245">
        <v>476.16726126870998</v>
      </c>
      <c r="D66" s="243"/>
      <c r="E66" s="243"/>
      <c r="F66" s="243"/>
      <c r="G66" s="244">
        <v>-15.549704759703616</v>
      </c>
      <c r="H66" s="244">
        <v>-0.34634933047806271</v>
      </c>
      <c r="I66" s="244">
        <v>0.10526172147029911</v>
      </c>
      <c r="J66" s="244">
        <v>-0.16448553875517291</v>
      </c>
      <c r="K66" s="244">
        <v>-3.0501889855599984E-2</v>
      </c>
      <c r="L66" s="244">
        <v>-0.1114000373652857</v>
      </c>
      <c r="M66" s="244">
        <v>-2.372016948959299E-2</v>
      </c>
      <c r="N66" s="244">
        <v>4.2752089278110361E-2</v>
      </c>
      <c r="O66" s="244">
        <v>0.11927628640285093</v>
      </c>
      <c r="P66" s="244">
        <v>0.1322790195454786</v>
      </c>
      <c r="Q66" s="244">
        <v>6.5707393678508197E-2</v>
      </c>
      <c r="R66" s="244">
        <v>5.666548385806891E-2</v>
      </c>
      <c r="S66" s="243">
        <f>SUM($G66:R66)</f>
        <v>-15.704219731414014</v>
      </c>
      <c r="T66" s="244">
        <v>-1.9233425429717954E-2</v>
      </c>
      <c r="U66" s="244">
        <v>3.49700709704166E-2</v>
      </c>
      <c r="V66" s="244">
        <v>1.8843622004567351E-2</v>
      </c>
      <c r="W66" s="244">
        <v>4.4497871957105417E-3</v>
      </c>
      <c r="X66" s="244">
        <v>-1.3026751950633297E-3</v>
      </c>
      <c r="Y66" s="243">
        <f t="shared" si="3"/>
        <v>-15.666492351868101</v>
      </c>
    </row>
    <row r="67" spans="2:25" ht="14.4" x14ac:dyDescent="0.3">
      <c r="B67" s="241">
        <f t="shared" si="8"/>
        <v>45597</v>
      </c>
      <c r="C67" s="245">
        <v>433.78939001085615</v>
      </c>
      <c r="D67" s="243"/>
      <c r="E67" s="243"/>
      <c r="F67" s="243"/>
      <c r="G67" s="244"/>
      <c r="H67" s="244">
        <v>-1.2750640673701241</v>
      </c>
      <c r="I67" s="244">
        <v>-2.3256086822584621E-2</v>
      </c>
      <c r="J67" s="244">
        <v>-0.42915560433647215</v>
      </c>
      <c r="K67" s="244">
        <v>-0.16074459417484377</v>
      </c>
      <c r="L67" s="244">
        <v>-0.11822065897507628</v>
      </c>
      <c r="M67" s="244">
        <v>-9.2350146609078365E-2</v>
      </c>
      <c r="N67" s="244">
        <v>6.6433550750502945E-2</v>
      </c>
      <c r="O67" s="244">
        <v>9.7450925117584575E-2</v>
      </c>
      <c r="P67" s="244">
        <v>0.10098171088293384</v>
      </c>
      <c r="Q67" s="244">
        <v>5.9892326312933619E-3</v>
      </c>
      <c r="R67" s="244">
        <v>5.3519511187914759E-2</v>
      </c>
      <c r="S67" s="243">
        <f>SUM($G67:R67)</f>
        <v>-1.7744162277179498</v>
      </c>
      <c r="T67" s="244">
        <v>-2.915117929688904E-2</v>
      </c>
      <c r="U67" s="244">
        <v>-6.53693297749669E-5</v>
      </c>
      <c r="V67" s="244">
        <v>-2.7378265059496698E-4</v>
      </c>
      <c r="W67" s="244">
        <v>-1.5020362984273561E-2</v>
      </c>
      <c r="X67" s="244">
        <v>-4.1027098483255031E-3</v>
      </c>
      <c r="Y67" s="243">
        <f t="shared" si="3"/>
        <v>-1.8230296318278079</v>
      </c>
    </row>
    <row r="68" spans="2:25" ht="15" thickBot="1" x14ac:dyDescent="0.35">
      <c r="B68" s="241">
        <f t="shared" si="8"/>
        <v>45627</v>
      </c>
      <c r="C68" s="245">
        <v>421.68703802935329</v>
      </c>
      <c r="D68" s="243"/>
      <c r="E68" s="243"/>
      <c r="F68" s="243"/>
      <c r="G68" s="244"/>
      <c r="H68" s="244"/>
      <c r="I68" s="244">
        <v>0.42886892971745283</v>
      </c>
      <c r="J68" s="244">
        <v>-0.32849584957216393</v>
      </c>
      <c r="K68" s="244">
        <v>7.4427545320247646E-2</v>
      </c>
      <c r="L68" s="244">
        <v>-7.0383582082513385E-2</v>
      </c>
      <c r="M68" s="244">
        <v>-2.2394548230465716E-2</v>
      </c>
      <c r="N68" s="244">
        <v>8.7591927073845E-2</v>
      </c>
      <c r="O68" s="244">
        <v>2.4716321708524447E-2</v>
      </c>
      <c r="P68" s="244">
        <v>0.12462923537697179</v>
      </c>
      <c r="Q68" s="244">
        <v>5.1647908586119229E-2</v>
      </c>
      <c r="R68" s="244">
        <v>0.12132342191972612</v>
      </c>
      <c r="S68" s="243">
        <f>SUM($G68:R68)</f>
        <v>0.49193130981774402</v>
      </c>
      <c r="T68" s="244">
        <v>-2.9673753930580915E-2</v>
      </c>
      <c r="U68" s="244">
        <v>5.1925898491163025E-2</v>
      </c>
      <c r="V68" s="244">
        <v>3.3535940719218615E-2</v>
      </c>
      <c r="W68" s="244">
        <v>1.7932794205535174E-3</v>
      </c>
      <c r="X68" s="244">
        <v>-2.4152950482061897E-2</v>
      </c>
      <c r="Y68" s="243">
        <f t="shared" si="3"/>
        <v>0.52535972403603637</v>
      </c>
    </row>
    <row r="69" spans="2:25" ht="14.4" thickBot="1" x14ac:dyDescent="0.3">
      <c r="B69" s="231" t="s">
        <v>85</v>
      </c>
      <c r="C69" s="250"/>
      <c r="D69" s="246"/>
      <c r="E69" s="246"/>
      <c r="F69" s="246">
        <f t="shared" ref="F69:R69" si="9">SUM(F57:F68)</f>
        <v>-0.2287321810633216</v>
      </c>
      <c r="G69" s="247">
        <f t="shared" si="9"/>
        <v>-14.958391711291824</v>
      </c>
      <c r="H69" s="247">
        <f t="shared" si="9"/>
        <v>-2.0688797299778798</v>
      </c>
      <c r="I69" s="247">
        <f t="shared" si="9"/>
        <v>1.2247285115599311</v>
      </c>
      <c r="J69" s="247">
        <f t="shared" si="9"/>
        <v>-0.8778747232285582</v>
      </c>
      <c r="K69" s="247">
        <f t="shared" si="9"/>
        <v>0.34408537091837843</v>
      </c>
      <c r="L69" s="247">
        <f t="shared" si="9"/>
        <v>-0.10914811287648263</v>
      </c>
      <c r="M69" s="247">
        <f t="shared" si="9"/>
        <v>-0.20974515271382188</v>
      </c>
      <c r="N69" s="247">
        <f t="shared" si="9"/>
        <v>0.43165145411387584</v>
      </c>
      <c r="O69" s="247">
        <f t="shared" si="9"/>
        <v>0.81301606607939902</v>
      </c>
      <c r="P69" s="247">
        <f t="shared" si="9"/>
        <v>0.80880491429832091</v>
      </c>
      <c r="Q69" s="247">
        <f t="shared" si="9"/>
        <v>0.36006170611602784</v>
      </c>
      <c r="R69" s="247">
        <f t="shared" si="9"/>
        <v>5.1477305230719139E-2</v>
      </c>
      <c r="S69" s="246">
        <f>SUM($G69:R69)</f>
        <v>-14.190214101771915</v>
      </c>
      <c r="T69" s="247">
        <f t="shared" ref="T69:X69" si="10">SUM(T57:T68)</f>
        <v>-0.30981090678426426</v>
      </c>
      <c r="U69" s="247">
        <f t="shared" si="10"/>
        <v>0.13965201218906031</v>
      </c>
      <c r="V69" s="247">
        <f t="shared" si="10"/>
        <v>-0.36836292115788183</v>
      </c>
      <c r="W69" s="247">
        <f t="shared" si="10"/>
        <v>-8.160090043065793E-2</v>
      </c>
      <c r="X69" s="247">
        <f t="shared" si="10"/>
        <v>-0.17872287671929143</v>
      </c>
      <c r="Y69" s="246">
        <f t="shared" si="3"/>
        <v>-15.217791875738271</v>
      </c>
    </row>
    <row r="70" spans="2:25" ht="14.4" x14ac:dyDescent="0.3">
      <c r="B70" s="241">
        <f>EOMONTH(B68,0)+1</f>
        <v>45658</v>
      </c>
      <c r="C70" s="245">
        <v>478.93966955839028</v>
      </c>
      <c r="D70" s="243"/>
      <c r="E70" s="243"/>
      <c r="F70" s="243"/>
      <c r="G70" s="244"/>
      <c r="H70" s="244"/>
      <c r="I70" s="244"/>
      <c r="J70" s="244">
        <v>-1.2563674467302235</v>
      </c>
      <c r="K70" s="244">
        <v>0.32607242971289452</v>
      </c>
      <c r="L70" s="244">
        <v>-0.17826878769824361</v>
      </c>
      <c r="M70" s="244">
        <v>-5.334138374973918E-2</v>
      </c>
      <c r="N70" s="244">
        <v>0.16773909508941642</v>
      </c>
      <c r="O70" s="244">
        <v>0.17350851412606971</v>
      </c>
      <c r="P70" s="244">
        <v>0.50944773940585719</v>
      </c>
      <c r="Q70" s="244">
        <v>9.8991108477264333E-2</v>
      </c>
      <c r="R70" s="244">
        <v>0.26599672456524104</v>
      </c>
      <c r="S70" s="243">
        <f>SUM($G70:R70)</f>
        <v>5.3777993198536933E-2</v>
      </c>
      <c r="T70" s="244">
        <v>-8.810312539202414E-2</v>
      </c>
      <c r="U70" s="244">
        <v>0.10085720909967222</v>
      </c>
      <c r="V70" s="244">
        <v>7.7655702802246651E-2</v>
      </c>
      <c r="W70" s="244">
        <v>5.0964870731434075E-2</v>
      </c>
      <c r="X70" s="244">
        <v>3.8609896681350619E-2</v>
      </c>
      <c r="Y70" s="243">
        <f t="shared" si="3"/>
        <v>0.23376254712121636</v>
      </c>
    </row>
    <row r="71" spans="2:25" ht="14.4" x14ac:dyDescent="0.3">
      <c r="B71" s="241">
        <f t="shared" ref="B71:B81" si="11">EOMONTH(B70,0)+1</f>
        <v>45689</v>
      </c>
      <c r="C71" s="245">
        <v>418.66763483181109</v>
      </c>
      <c r="D71" s="243"/>
      <c r="E71" s="243"/>
      <c r="F71" s="243"/>
      <c r="G71" s="244"/>
      <c r="H71" s="244"/>
      <c r="I71" s="244"/>
      <c r="J71" s="244"/>
      <c r="K71" s="244">
        <v>0.32983894389099078</v>
      </c>
      <c r="L71" s="244">
        <v>-0.87575565297964886</v>
      </c>
      <c r="M71" s="244">
        <v>-0.47518068924119916</v>
      </c>
      <c r="N71" s="244">
        <v>7.2116635381576089E-3</v>
      </c>
      <c r="O71" s="244">
        <v>7.9881257610168177E-3</v>
      </c>
      <c r="P71" s="244">
        <v>0.1607432118717611</v>
      </c>
      <c r="Q71" s="244">
        <v>-2.6071662420292796E-2</v>
      </c>
      <c r="R71" s="244">
        <v>9.3386569329197755E-2</v>
      </c>
      <c r="S71" s="243">
        <f>SUM($G71:R71)</f>
        <v>-0.77783949025001675</v>
      </c>
      <c r="T71" s="244">
        <v>3.1687587711246579E-2</v>
      </c>
      <c r="U71" s="244">
        <v>0.15598562413805439</v>
      </c>
      <c r="V71" s="244">
        <v>6.6340682686643504E-2</v>
      </c>
      <c r="W71" s="244">
        <v>-3.7964189302272189E-2</v>
      </c>
      <c r="X71" s="244">
        <v>-3.4735609668189227E-2</v>
      </c>
      <c r="Y71" s="243">
        <f t="shared" si="3"/>
        <v>-0.59652539468453369</v>
      </c>
    </row>
    <row r="72" spans="2:25" ht="14.4" x14ac:dyDescent="0.3">
      <c r="B72" s="241">
        <f t="shared" si="11"/>
        <v>45717</v>
      </c>
      <c r="C72" s="245">
        <v>461.95456329256831</v>
      </c>
      <c r="D72" s="243"/>
      <c r="E72" s="243"/>
      <c r="F72" s="243"/>
      <c r="G72" s="244"/>
      <c r="H72" s="244"/>
      <c r="I72" s="244"/>
      <c r="J72" s="244"/>
      <c r="K72" s="244"/>
      <c r="L72" s="244">
        <v>-3.4392999933952524</v>
      </c>
      <c r="M72" s="244">
        <v>-1.3730323522761978</v>
      </c>
      <c r="N72" s="244">
        <v>-0.10946813781964693</v>
      </c>
      <c r="O72" s="244">
        <v>0.15555348424697968</v>
      </c>
      <c r="P72" s="244">
        <v>5.5413881689901245E-2</v>
      </c>
      <c r="Q72" s="244">
        <v>2.4622032373144975E-4</v>
      </c>
      <c r="R72" s="244">
        <v>6.4441380734479026E-3</v>
      </c>
      <c r="S72" s="243">
        <f>SUM($G72:R72)</f>
        <v>-4.7041427591570368</v>
      </c>
      <c r="T72" s="244">
        <v>3.8591251681054928E-2</v>
      </c>
      <c r="U72" s="244">
        <v>0.15981167495675663</v>
      </c>
      <c r="V72" s="244">
        <v>5.687754008323509E-2</v>
      </c>
      <c r="W72" s="244">
        <v>-8.3701510137643709E-3</v>
      </c>
      <c r="X72" s="244">
        <v>-5.1383895016499537E-2</v>
      </c>
      <c r="Y72" s="243">
        <f t="shared" si="3"/>
        <v>-4.5086163384662541</v>
      </c>
    </row>
    <row r="73" spans="2:25" ht="14.4" x14ac:dyDescent="0.3">
      <c r="B73" s="241">
        <f t="shared" si="11"/>
        <v>45748</v>
      </c>
      <c r="C73" s="245">
        <v>455.04249675001415</v>
      </c>
      <c r="D73" s="243"/>
      <c r="E73" s="243"/>
      <c r="F73" s="243"/>
      <c r="G73" s="244"/>
      <c r="H73" s="244"/>
      <c r="I73" s="244"/>
      <c r="J73" s="244"/>
      <c r="K73" s="244"/>
      <c r="L73" s="244"/>
      <c r="M73" s="244">
        <v>-1.2577232311926423</v>
      </c>
      <c r="N73" s="244">
        <v>8.404201697226199E-2</v>
      </c>
      <c r="O73" s="244">
        <v>0.43274187934849806</v>
      </c>
      <c r="P73" s="244">
        <v>0.25617484018215464</v>
      </c>
      <c r="Q73" s="244">
        <v>1.8281699553426733E-2</v>
      </c>
      <c r="R73" s="244">
        <v>5.1920917138090772E-2</v>
      </c>
      <c r="S73" s="243">
        <f>SUM($G73:R73)</f>
        <v>-0.41456187799821009</v>
      </c>
      <c r="T73" s="244">
        <v>4.9436887893477888E-2</v>
      </c>
      <c r="U73" s="244">
        <v>0.17411097298258937</v>
      </c>
      <c r="V73" s="244">
        <v>0.10317763729437956</v>
      </c>
      <c r="W73" s="244">
        <v>0.11513435916032222</v>
      </c>
      <c r="X73" s="244">
        <v>-1.889274272343755E-3</v>
      </c>
      <c r="Y73" s="243">
        <f t="shared" si="3"/>
        <v>2.5408705060215198E-2</v>
      </c>
    </row>
    <row r="74" spans="2:25" ht="14.4" x14ac:dyDescent="0.3">
      <c r="B74" s="241">
        <f t="shared" si="11"/>
        <v>45778</v>
      </c>
      <c r="C74" s="245">
        <v>438.46429759927321</v>
      </c>
      <c r="D74" s="243"/>
      <c r="E74" s="243"/>
      <c r="F74" s="243"/>
      <c r="G74" s="244"/>
      <c r="H74" s="244"/>
      <c r="I74" s="244"/>
      <c r="J74" s="244"/>
      <c r="K74" s="244"/>
      <c r="L74" s="244"/>
      <c r="M74" s="244"/>
      <c r="N74" s="244">
        <v>-0.441662096642915</v>
      </c>
      <c r="O74" s="244">
        <v>0.18100416918576911</v>
      </c>
      <c r="P74" s="244">
        <v>-0.15794599627452044</v>
      </c>
      <c r="Q74" s="244">
        <v>-0.14579907080099019</v>
      </c>
      <c r="R74" s="244">
        <v>4.0062333196090094E-2</v>
      </c>
      <c r="S74" s="243">
        <f>SUM($G74:R74)</f>
        <v>-0.52434066133656643</v>
      </c>
      <c r="T74" s="244">
        <v>-9.9608782828681797E-3</v>
      </c>
      <c r="U74" s="244">
        <v>8.9910352014044292E-2</v>
      </c>
      <c r="V74" s="244">
        <v>4.3201259042348283E-2</v>
      </c>
      <c r="W74" s="244">
        <v>-4.1105675189896829E-2</v>
      </c>
      <c r="X74" s="244">
        <v>-5.4208271145057552E-3</v>
      </c>
      <c r="Y74" s="243">
        <f t="shared" si="3"/>
        <v>-0.44771643086744461</v>
      </c>
    </row>
    <row r="75" spans="2:25" ht="14.4" x14ac:dyDescent="0.3">
      <c r="B75" s="241">
        <f t="shared" si="11"/>
        <v>45809</v>
      </c>
      <c r="C75" s="245">
        <v>443.51944966469722</v>
      </c>
      <c r="D75" s="243"/>
      <c r="E75" s="243"/>
      <c r="F75" s="243"/>
      <c r="G75" s="244"/>
      <c r="H75" s="244"/>
      <c r="I75" s="244"/>
      <c r="J75" s="244"/>
      <c r="K75" s="244"/>
      <c r="L75" s="244"/>
      <c r="M75" s="244"/>
      <c r="N75" s="244"/>
      <c r="O75" s="244">
        <v>0.1308623509720519</v>
      </c>
      <c r="P75" s="244">
        <v>-0.14095060094382461</v>
      </c>
      <c r="Q75" s="244">
        <v>-0.11065290557888829</v>
      </c>
      <c r="R75" s="244">
        <v>-3.5431303485381704E-2</v>
      </c>
      <c r="S75" s="243">
        <f>SUM($G75:R75)</f>
        <v>-0.15617245903604271</v>
      </c>
      <c r="T75" s="244">
        <v>4.7311688349509495E-2</v>
      </c>
      <c r="U75" s="244">
        <v>9.5876370569044411E-2</v>
      </c>
      <c r="V75" s="244">
        <v>2.0379011358329535E-2</v>
      </c>
      <c r="W75" s="244">
        <v>3.2925121200150897E-2</v>
      </c>
      <c r="X75" s="244">
        <v>3.2773217492035656E-2</v>
      </c>
      <c r="Y75" s="243">
        <f t="shared" si="3"/>
        <v>7.3092949933027285E-2</v>
      </c>
    </row>
    <row r="76" spans="2:25" ht="14.4" x14ac:dyDescent="0.3">
      <c r="B76" s="241">
        <f t="shared" si="11"/>
        <v>45839</v>
      </c>
      <c r="C76" s="245">
        <v>453.15125127854913</v>
      </c>
      <c r="D76" s="243"/>
      <c r="E76" s="243"/>
      <c r="F76" s="243"/>
      <c r="G76" s="244"/>
      <c r="H76" s="244"/>
      <c r="I76" s="244"/>
      <c r="J76" s="244"/>
      <c r="K76" s="244"/>
      <c r="L76" s="244"/>
      <c r="M76" s="244"/>
      <c r="N76" s="244"/>
      <c r="O76" s="244"/>
      <c r="P76" s="244">
        <v>-0.76133221796601447</v>
      </c>
      <c r="Q76" s="244">
        <v>-0.38515295302937602</v>
      </c>
      <c r="R76" s="244">
        <v>9.4183900951463784E-2</v>
      </c>
      <c r="S76" s="243">
        <f>SUM($G76:R76)</f>
        <v>-1.0523012700439267</v>
      </c>
      <c r="T76" s="244">
        <v>-0.18531050585158937</v>
      </c>
      <c r="U76" s="244">
        <v>0.16795836187446866</v>
      </c>
      <c r="V76" s="244">
        <v>9.5446664640064682E-2</v>
      </c>
      <c r="W76" s="244">
        <v>-0.17428226682579862</v>
      </c>
      <c r="X76" s="244">
        <v>-0.10739288873168107</v>
      </c>
      <c r="Y76" s="243">
        <f t="shared" si="3"/>
        <v>-1.2558819049384624</v>
      </c>
    </row>
    <row r="77" spans="2:25" ht="14.4" x14ac:dyDescent="0.3">
      <c r="B77" s="241">
        <f t="shared" si="11"/>
        <v>45870</v>
      </c>
      <c r="C77" s="245">
        <v>388.43634451451385</v>
      </c>
      <c r="D77" s="243"/>
      <c r="E77" s="243"/>
      <c r="F77" s="243"/>
      <c r="G77" s="244"/>
      <c r="H77" s="244"/>
      <c r="I77" s="244"/>
      <c r="J77" s="244"/>
      <c r="K77" s="244"/>
      <c r="L77" s="244"/>
      <c r="M77" s="244"/>
      <c r="N77" s="244"/>
      <c r="O77" s="244"/>
      <c r="P77" s="244"/>
      <c r="Q77" s="244">
        <v>-0.5772879740229655</v>
      </c>
      <c r="R77" s="244">
        <v>4.9321274252406511E-2</v>
      </c>
      <c r="S77" s="243">
        <f>SUM($G77:R77)</f>
        <v>-0.52796669977055899</v>
      </c>
      <c r="T77" s="244">
        <v>-0.19780645130725816</v>
      </c>
      <c r="U77" s="244">
        <v>0.19884634574009397</v>
      </c>
      <c r="V77" s="244">
        <v>0.27017728179333744</v>
      </c>
      <c r="W77" s="244">
        <v>-1.3752054326516827E-2</v>
      </c>
      <c r="X77" s="244">
        <v>-6.6135746669772288E-2</v>
      </c>
      <c r="Y77" s="243">
        <f t="shared" si="3"/>
        <v>-0.33663732454067485</v>
      </c>
    </row>
    <row r="78" spans="2:25" ht="14.4" x14ac:dyDescent="0.3">
      <c r="B78" s="241">
        <f t="shared" si="11"/>
        <v>45901</v>
      </c>
      <c r="C78" s="245">
        <v>456.75180291001669</v>
      </c>
      <c r="D78" s="243"/>
      <c r="E78" s="243"/>
      <c r="F78" s="243"/>
      <c r="G78" s="244"/>
      <c r="H78" s="244"/>
      <c r="I78" s="244"/>
      <c r="J78" s="244"/>
      <c r="K78" s="244"/>
      <c r="L78" s="244"/>
      <c r="M78" s="244"/>
      <c r="N78" s="244"/>
      <c r="O78" s="244"/>
      <c r="P78" s="244"/>
      <c r="Q78" s="244"/>
      <c r="R78" s="244">
        <v>-0.26352308879910424</v>
      </c>
      <c r="S78" s="243">
        <f>SUM($G78:R78)</f>
        <v>-0.26352308879910424</v>
      </c>
      <c r="T78" s="244">
        <v>-0.38157266421791292</v>
      </c>
      <c r="U78" s="244">
        <v>1.0613585226167288E-2</v>
      </c>
      <c r="V78" s="244">
        <v>3.0129423201401551E-2</v>
      </c>
      <c r="W78" s="244">
        <v>-4.94986566096145E-2</v>
      </c>
      <c r="X78" s="244">
        <v>-0.10081014214983952</v>
      </c>
      <c r="Y78" s="243">
        <f t="shared" si="3"/>
        <v>-0.75466154334890234</v>
      </c>
    </row>
    <row r="79" spans="2:25" ht="14.4" x14ac:dyDescent="0.3">
      <c r="B79" s="241">
        <f t="shared" si="11"/>
        <v>45931</v>
      </c>
      <c r="C79" s="245">
        <v>476.42211578199181</v>
      </c>
      <c r="D79" s="243"/>
      <c r="E79" s="243"/>
      <c r="F79" s="243"/>
      <c r="G79" s="244"/>
      <c r="H79" s="244"/>
      <c r="I79" s="244"/>
      <c r="J79" s="244"/>
      <c r="K79" s="244"/>
      <c r="L79" s="244"/>
      <c r="M79" s="244"/>
      <c r="N79" s="244"/>
      <c r="O79" s="244"/>
      <c r="P79" s="244"/>
      <c r="Q79" s="244"/>
      <c r="R79" s="244"/>
      <c r="S79" s="243"/>
      <c r="T79" s="244">
        <v>-0.9381629341580151</v>
      </c>
      <c r="U79" s="244">
        <v>9.8949014240304223E-2</v>
      </c>
      <c r="V79" s="244">
        <v>0.11096241934785667</v>
      </c>
      <c r="W79" s="244">
        <v>3.477809403318588E-2</v>
      </c>
      <c r="X79" s="244">
        <v>-9.666050108444324E-2</v>
      </c>
      <c r="Y79" s="243">
        <f t="shared" si="3"/>
        <v>-0.79013390762111158</v>
      </c>
    </row>
    <row r="80" spans="2:25" ht="14.4" x14ac:dyDescent="0.3">
      <c r="B80" s="241">
        <f t="shared" si="11"/>
        <v>45962</v>
      </c>
      <c r="C80" s="245">
        <v>440.24730315583588</v>
      </c>
      <c r="D80" s="243"/>
      <c r="E80" s="243"/>
      <c r="F80" s="243"/>
      <c r="G80" s="244"/>
      <c r="H80" s="244"/>
      <c r="I80" s="244"/>
      <c r="J80" s="244"/>
      <c r="K80" s="244"/>
      <c r="L80" s="244"/>
      <c r="M80" s="244"/>
      <c r="N80" s="244"/>
      <c r="O80" s="244"/>
      <c r="P80" s="244"/>
      <c r="Q80" s="244"/>
      <c r="R80" s="244"/>
      <c r="S80" s="243"/>
      <c r="T80" s="244"/>
      <c r="U80" s="244">
        <v>1.0708766379207759</v>
      </c>
      <c r="V80" s="244">
        <v>0.50988767223844889</v>
      </c>
      <c r="W80" s="244">
        <v>0.25918292862888848</v>
      </c>
      <c r="X80" s="244">
        <v>-2.9994659639953625E-2</v>
      </c>
      <c r="Y80" s="243">
        <f t="shared" si="3"/>
        <v>1.8099525791481597</v>
      </c>
    </row>
    <row r="81" spans="2:26" ht="15" thickBot="1" x14ac:dyDescent="0.35">
      <c r="B81" s="241">
        <f t="shared" si="11"/>
        <v>45992</v>
      </c>
      <c r="C81" s="245">
        <v>444.48856821801661</v>
      </c>
      <c r="D81" s="243"/>
      <c r="E81" s="243"/>
      <c r="F81" s="243"/>
      <c r="G81" s="244"/>
      <c r="H81" s="244"/>
      <c r="I81" s="244"/>
      <c r="J81" s="244"/>
      <c r="K81" s="244"/>
      <c r="L81" s="244"/>
      <c r="M81" s="244"/>
      <c r="N81" s="244"/>
      <c r="O81" s="244"/>
      <c r="P81" s="244"/>
      <c r="Q81" s="244"/>
      <c r="R81" s="244"/>
      <c r="S81" s="243"/>
      <c r="T81" s="244"/>
      <c r="U81" s="244"/>
      <c r="V81" s="244">
        <v>0.94237701310731836</v>
      </c>
      <c r="W81" s="244">
        <v>-0.11099281715985398</v>
      </c>
      <c r="X81" s="244">
        <v>-0.22730238344922782</v>
      </c>
      <c r="Y81" s="243">
        <f t="shared" si="3"/>
        <v>0.60408181249823656</v>
      </c>
    </row>
    <row r="82" spans="2:26" ht="14.4" thickBot="1" x14ac:dyDescent="0.3">
      <c r="B82" s="231" t="s">
        <v>86</v>
      </c>
      <c r="C82" s="250"/>
      <c r="D82" s="246"/>
      <c r="E82" s="246"/>
      <c r="F82" s="246"/>
      <c r="G82" s="247"/>
      <c r="H82" s="247"/>
      <c r="I82" s="247"/>
      <c r="J82" s="247">
        <f t="shared" ref="J82:R82" si="12">SUM(J70:J81)</f>
        <v>-1.2563674467302235</v>
      </c>
      <c r="K82" s="247">
        <f t="shared" si="12"/>
        <v>0.65591137360388529</v>
      </c>
      <c r="L82" s="247">
        <f t="shared" si="12"/>
        <v>-4.4933244340731449</v>
      </c>
      <c r="M82" s="247">
        <f t="shared" si="12"/>
        <v>-3.1592776564597784</v>
      </c>
      <c r="N82" s="247">
        <f t="shared" si="12"/>
        <v>-0.29213745886272591</v>
      </c>
      <c r="O82" s="247">
        <f t="shared" si="12"/>
        <v>1.0816585236403853</v>
      </c>
      <c r="P82" s="247">
        <f t="shared" si="12"/>
        <v>-7.8449142034685337E-2</v>
      </c>
      <c r="Q82" s="247">
        <f t="shared" si="12"/>
        <v>-1.1274455374980903</v>
      </c>
      <c r="R82" s="247">
        <f t="shared" si="12"/>
        <v>0.30236146522145191</v>
      </c>
      <c r="S82" s="246">
        <f>SUM($G82:R82)</f>
        <v>-8.3670703131929258</v>
      </c>
      <c r="T82" s="247">
        <f t="shared" ref="T82:X82" si="13">SUM(T70:T81)</f>
        <v>-1.633889143574379</v>
      </c>
      <c r="U82" s="247">
        <f t="shared" si="13"/>
        <v>2.3237961487619714</v>
      </c>
      <c r="V82" s="247">
        <f t="shared" si="13"/>
        <v>2.3266123075956102</v>
      </c>
      <c r="W82" s="247">
        <f t="shared" si="13"/>
        <v>5.7019563326264233E-2</v>
      </c>
      <c r="X82" s="247">
        <f t="shared" si="13"/>
        <v>-0.65034281362306956</v>
      </c>
      <c r="Y82" s="246">
        <f t="shared" si="3"/>
        <v>-5.9438742507065285</v>
      </c>
      <c r="Z82" s="228"/>
    </row>
    <row r="83" spans="2:26" ht="14.4" x14ac:dyDescent="0.3">
      <c r="B83" s="241">
        <f>EOMONTH(B81,0)+1</f>
        <v>46023</v>
      </c>
      <c r="C83" s="245">
        <v>466.15142359767617</v>
      </c>
      <c r="D83" s="243"/>
      <c r="E83" s="243"/>
      <c r="F83" s="243"/>
      <c r="G83" s="244"/>
      <c r="H83" s="244"/>
      <c r="I83" s="244"/>
      <c r="J83" s="244"/>
      <c r="K83" s="244"/>
      <c r="L83" s="244"/>
      <c r="M83" s="244"/>
      <c r="N83" s="244"/>
      <c r="O83" s="244"/>
      <c r="P83" s="244"/>
      <c r="Q83" s="244"/>
      <c r="R83" s="244"/>
      <c r="S83" s="243"/>
      <c r="T83" s="244"/>
      <c r="U83" s="244"/>
      <c r="V83" s="244"/>
      <c r="W83" s="244">
        <v>0.34284913706761699</v>
      </c>
      <c r="X83" s="244">
        <v>-0.62815698598882364</v>
      </c>
      <c r="Y83" s="243">
        <f t="shared" si="3"/>
        <v>-0.28530784892120664</v>
      </c>
    </row>
    <row r="84" spans="2:26" ht="14.4" x14ac:dyDescent="0.3">
      <c r="B84" s="241">
        <f>EOMONTH(B83,0)+1</f>
        <v>46054</v>
      </c>
      <c r="C84" s="245">
        <v>420.08368876218589</v>
      </c>
      <c r="D84" s="243"/>
      <c r="E84" s="243"/>
      <c r="F84" s="243"/>
      <c r="G84" s="244"/>
      <c r="H84" s="244"/>
      <c r="I84" s="244"/>
      <c r="J84" s="244"/>
      <c r="K84" s="244"/>
      <c r="L84" s="244"/>
      <c r="M84" s="244"/>
      <c r="N84" s="244"/>
      <c r="O84" s="244"/>
      <c r="P84" s="244"/>
      <c r="Q84" s="244"/>
      <c r="R84" s="244"/>
      <c r="S84" s="243"/>
      <c r="T84" s="244"/>
      <c r="U84" s="244"/>
      <c r="V84" s="244"/>
      <c r="W84" s="244"/>
      <c r="X84" s="244">
        <v>-2.9649037825877258</v>
      </c>
      <c r="Y84" s="243">
        <f t="shared" si="3"/>
        <v>-2.9649037825877258</v>
      </c>
    </row>
    <row r="90" spans="2:26" x14ac:dyDescent="0.25">
      <c r="N90" s="198" t="s">
        <v>59</v>
      </c>
    </row>
    <row r="92" spans="2:26" x14ac:dyDescent="0.25">
      <c r="B92" s="198" t="s">
        <v>59</v>
      </c>
    </row>
  </sheetData>
  <mergeCells count="6">
    <mergeCell ref="AG2:AG3"/>
    <mergeCell ref="D29:Y29"/>
    <mergeCell ref="B43:C43"/>
    <mergeCell ref="B56:C56"/>
    <mergeCell ref="B69:C69"/>
    <mergeCell ref="B82:C82"/>
  </mergeCells>
  <conditionalFormatting sqref="G31:G65 S32:S68 H31:R81 T31:X81">
    <cfRule type="cellIs" dxfId="107" priority="107" operator="greaterThan">
      <formula>0</formula>
    </cfRule>
    <cfRule type="cellIs" dxfId="106" priority="108" operator="lessThan">
      <formula>0</formula>
    </cfRule>
  </conditionalFormatting>
  <conditionalFormatting sqref="D31:D42">
    <cfRule type="cellIs" dxfId="105" priority="105" operator="greaterThan">
      <formula>0</formula>
    </cfRule>
    <cfRule type="cellIs" dxfId="104" priority="106" operator="lessThan">
      <formula>0</formula>
    </cfRule>
  </conditionalFormatting>
  <conditionalFormatting sqref="D43">
    <cfRule type="cellIs" dxfId="103" priority="103" operator="greaterThan">
      <formula>0</formula>
    </cfRule>
    <cfRule type="cellIs" dxfId="102" priority="104" operator="lessThan">
      <formula>0</formula>
    </cfRule>
  </conditionalFormatting>
  <conditionalFormatting sqref="D44:D55">
    <cfRule type="cellIs" dxfId="101" priority="101" operator="greaterThan">
      <formula>0</formula>
    </cfRule>
    <cfRule type="cellIs" dxfId="100" priority="102" operator="lessThan">
      <formula>0</formula>
    </cfRule>
  </conditionalFormatting>
  <conditionalFormatting sqref="D56">
    <cfRule type="cellIs" dxfId="99" priority="99" operator="greaterThan">
      <formula>0</formula>
    </cfRule>
    <cfRule type="cellIs" dxfId="98" priority="100" operator="lessThan">
      <formula>0</formula>
    </cfRule>
  </conditionalFormatting>
  <conditionalFormatting sqref="E31:E42">
    <cfRule type="cellIs" dxfId="97" priority="97" operator="greaterThan">
      <formula>0</formula>
    </cfRule>
    <cfRule type="cellIs" dxfId="96" priority="98" operator="lessThan">
      <formula>0</formula>
    </cfRule>
  </conditionalFormatting>
  <conditionalFormatting sqref="E43">
    <cfRule type="cellIs" dxfId="95" priority="95" operator="greaterThan">
      <formula>0</formula>
    </cfRule>
    <cfRule type="cellIs" dxfId="94" priority="96" operator="lessThan">
      <formula>0</formula>
    </cfRule>
  </conditionalFormatting>
  <conditionalFormatting sqref="D57:D58">
    <cfRule type="cellIs" dxfId="93" priority="89" operator="greaterThan">
      <formula>0</formula>
    </cfRule>
    <cfRule type="cellIs" dxfId="92" priority="90" operator="lessThan">
      <formula>0</formula>
    </cfRule>
  </conditionalFormatting>
  <conditionalFormatting sqref="E57:E58">
    <cfRule type="cellIs" dxfId="91" priority="87" operator="greaterThan">
      <formula>0</formula>
    </cfRule>
    <cfRule type="cellIs" dxfId="90" priority="88" operator="lessThan">
      <formula>0</formula>
    </cfRule>
  </conditionalFormatting>
  <conditionalFormatting sqref="E44:E55">
    <cfRule type="cellIs" dxfId="89" priority="93" operator="greaterThan">
      <formula>0</formula>
    </cfRule>
    <cfRule type="cellIs" dxfId="88" priority="94" operator="lessThan">
      <formula>0</formula>
    </cfRule>
  </conditionalFormatting>
  <conditionalFormatting sqref="E56">
    <cfRule type="cellIs" dxfId="87" priority="91" operator="greaterThan">
      <formula>0</formula>
    </cfRule>
    <cfRule type="cellIs" dxfId="86" priority="92" operator="lessThan">
      <formula>0</formula>
    </cfRule>
  </conditionalFormatting>
  <conditionalFormatting sqref="F31:F42">
    <cfRule type="cellIs" dxfId="85" priority="85" operator="greaterThan">
      <formula>0</formula>
    </cfRule>
    <cfRule type="cellIs" dxfId="84" priority="86" operator="lessThan">
      <formula>0</formula>
    </cfRule>
  </conditionalFormatting>
  <conditionalFormatting sqref="F43">
    <cfRule type="cellIs" dxfId="83" priority="83" operator="greaterThan">
      <formula>0</formula>
    </cfRule>
    <cfRule type="cellIs" dxfId="82" priority="84" operator="lessThan">
      <formula>0</formula>
    </cfRule>
  </conditionalFormatting>
  <conditionalFormatting sqref="F44:F55">
    <cfRule type="cellIs" dxfId="81" priority="81" operator="greaterThan">
      <formula>0</formula>
    </cfRule>
    <cfRule type="cellIs" dxfId="80" priority="82" operator="lessThan">
      <formula>0</formula>
    </cfRule>
  </conditionalFormatting>
  <conditionalFormatting sqref="F56">
    <cfRule type="cellIs" dxfId="79" priority="79" operator="greaterThan">
      <formula>0</formula>
    </cfRule>
    <cfRule type="cellIs" dxfId="78" priority="80" operator="lessThan">
      <formula>0</formula>
    </cfRule>
  </conditionalFormatting>
  <conditionalFormatting sqref="F57:F58">
    <cfRule type="cellIs" dxfId="77" priority="77" operator="greaterThan">
      <formula>0</formula>
    </cfRule>
    <cfRule type="cellIs" dxfId="76" priority="78" operator="lessThan">
      <formula>0</formula>
    </cfRule>
  </conditionalFormatting>
  <conditionalFormatting sqref="D59:D65">
    <cfRule type="cellIs" dxfId="75" priority="75" operator="greaterThan">
      <formula>0</formula>
    </cfRule>
    <cfRule type="cellIs" dxfId="74" priority="76" operator="lessThan">
      <formula>0</formula>
    </cfRule>
  </conditionalFormatting>
  <conditionalFormatting sqref="E59:E65">
    <cfRule type="cellIs" dxfId="73" priority="73" operator="greaterThan">
      <formula>0</formula>
    </cfRule>
    <cfRule type="cellIs" dxfId="72" priority="74" operator="lessThan">
      <formula>0</formula>
    </cfRule>
  </conditionalFormatting>
  <conditionalFormatting sqref="F59:F65">
    <cfRule type="cellIs" dxfId="71" priority="71" operator="greaterThan">
      <formula>0</formula>
    </cfRule>
    <cfRule type="cellIs" dxfId="70" priority="72" operator="lessThan">
      <formula>0</formula>
    </cfRule>
  </conditionalFormatting>
  <conditionalFormatting sqref="G66">
    <cfRule type="cellIs" dxfId="69" priority="69" operator="greaterThan">
      <formula>0</formula>
    </cfRule>
    <cfRule type="cellIs" dxfId="68" priority="70" operator="lessThan">
      <formula>0</formula>
    </cfRule>
  </conditionalFormatting>
  <conditionalFormatting sqref="D66">
    <cfRule type="cellIs" dxfId="67" priority="67" operator="greaterThan">
      <formula>0</formula>
    </cfRule>
    <cfRule type="cellIs" dxfId="66" priority="68" operator="lessThan">
      <formula>0</formula>
    </cfRule>
  </conditionalFormatting>
  <conditionalFormatting sqref="E66">
    <cfRule type="cellIs" dxfId="65" priority="65" operator="greaterThan">
      <formula>0</formula>
    </cfRule>
    <cfRule type="cellIs" dxfId="64" priority="66" operator="lessThan">
      <formula>0</formula>
    </cfRule>
  </conditionalFormatting>
  <conditionalFormatting sqref="F66">
    <cfRule type="cellIs" dxfId="63" priority="63" operator="greaterThan">
      <formula>0</formula>
    </cfRule>
    <cfRule type="cellIs" dxfId="62" priority="64" operator="lessThan">
      <formula>0</formula>
    </cfRule>
  </conditionalFormatting>
  <conditionalFormatting sqref="G67:G68">
    <cfRule type="cellIs" dxfId="61" priority="61" operator="greaterThan">
      <formula>0</formula>
    </cfRule>
    <cfRule type="cellIs" dxfId="60" priority="62" operator="lessThan">
      <formula>0</formula>
    </cfRule>
  </conditionalFormatting>
  <conditionalFormatting sqref="D67:D68">
    <cfRule type="cellIs" dxfId="59" priority="59" operator="greaterThan">
      <formula>0</formula>
    </cfRule>
    <cfRule type="cellIs" dxfId="58" priority="60" operator="lessThan">
      <formula>0</formula>
    </cfRule>
  </conditionalFormatting>
  <conditionalFormatting sqref="E67:E68">
    <cfRule type="cellIs" dxfId="57" priority="57" operator="greaterThan">
      <formula>0</formula>
    </cfRule>
    <cfRule type="cellIs" dxfId="56" priority="58" operator="lessThan">
      <formula>0</formula>
    </cfRule>
  </conditionalFormatting>
  <conditionalFormatting sqref="F67:F68">
    <cfRule type="cellIs" dxfId="55" priority="55" operator="greaterThan">
      <formula>0</formula>
    </cfRule>
    <cfRule type="cellIs" dxfId="54" priority="56" operator="lessThan">
      <formula>0</formula>
    </cfRule>
  </conditionalFormatting>
  <conditionalFormatting sqref="S31">
    <cfRule type="cellIs" dxfId="53" priority="53" operator="greaterThan">
      <formula>0</formula>
    </cfRule>
    <cfRule type="cellIs" dxfId="52" priority="54" operator="lessThan">
      <formula>0</formula>
    </cfRule>
  </conditionalFormatting>
  <conditionalFormatting sqref="G69 S69">
    <cfRule type="cellIs" dxfId="51" priority="51" operator="greaterThan">
      <formula>0</formula>
    </cfRule>
    <cfRule type="cellIs" dxfId="50" priority="52" operator="lessThan">
      <formula>0</formula>
    </cfRule>
  </conditionalFormatting>
  <conditionalFormatting sqref="D69">
    <cfRule type="cellIs" dxfId="49" priority="49" operator="greaterThan">
      <formula>0</formula>
    </cfRule>
    <cfRule type="cellIs" dxfId="48" priority="50" operator="lessThan">
      <formula>0</formula>
    </cfRule>
  </conditionalFormatting>
  <conditionalFormatting sqref="E69">
    <cfRule type="cellIs" dxfId="47" priority="47" operator="greaterThan">
      <formula>0</formula>
    </cfRule>
    <cfRule type="cellIs" dxfId="46" priority="48" operator="lessThan">
      <formula>0</formula>
    </cfRule>
  </conditionalFormatting>
  <conditionalFormatting sqref="F69">
    <cfRule type="cellIs" dxfId="45" priority="45" operator="greaterThan">
      <formula>0</formula>
    </cfRule>
    <cfRule type="cellIs" dxfId="44" priority="46" operator="lessThan">
      <formula>0</formula>
    </cfRule>
  </conditionalFormatting>
  <conditionalFormatting sqref="S70:S81">
    <cfRule type="cellIs" dxfId="43" priority="43" operator="greaterThan">
      <formula>0</formula>
    </cfRule>
    <cfRule type="cellIs" dxfId="42" priority="44" operator="lessThan">
      <formula>0</formula>
    </cfRule>
  </conditionalFormatting>
  <conditionalFormatting sqref="G70:G81">
    <cfRule type="cellIs" dxfId="41" priority="41" operator="greaterThan">
      <formula>0</formula>
    </cfRule>
    <cfRule type="cellIs" dxfId="40" priority="42" operator="lessThan">
      <formula>0</formula>
    </cfRule>
  </conditionalFormatting>
  <conditionalFormatting sqref="D70:D81">
    <cfRule type="cellIs" dxfId="39" priority="39" operator="greaterThan">
      <formula>0</formula>
    </cfRule>
    <cfRule type="cellIs" dxfId="38" priority="40" operator="lessThan">
      <formula>0</formula>
    </cfRule>
  </conditionalFormatting>
  <conditionalFormatting sqref="E70:E81">
    <cfRule type="cellIs" dxfId="37" priority="37" operator="greaterThan">
      <formula>0</formula>
    </cfRule>
    <cfRule type="cellIs" dxfId="36" priority="38" operator="lessThan">
      <formula>0</formula>
    </cfRule>
  </conditionalFormatting>
  <conditionalFormatting sqref="F70:F81">
    <cfRule type="cellIs" dxfId="35" priority="35" operator="greaterThan">
      <formula>0</formula>
    </cfRule>
    <cfRule type="cellIs" dxfId="34" priority="36" operator="lessThan">
      <formula>0</formula>
    </cfRule>
  </conditionalFormatting>
  <conditionalFormatting sqref="Y32:Y68">
    <cfRule type="cellIs" dxfId="33" priority="33" operator="greaterThan">
      <formula>0</formula>
    </cfRule>
    <cfRule type="cellIs" dxfId="32" priority="34" operator="lessThan">
      <formula>0</formula>
    </cfRule>
  </conditionalFormatting>
  <conditionalFormatting sqref="Y31">
    <cfRule type="cellIs" dxfId="31" priority="31" operator="greaterThan">
      <formula>0</formula>
    </cfRule>
    <cfRule type="cellIs" dxfId="30" priority="32" operator="lessThan">
      <formula>0</formula>
    </cfRule>
  </conditionalFormatting>
  <conditionalFormatting sqref="Y69">
    <cfRule type="cellIs" dxfId="29" priority="29" operator="greaterThan">
      <formula>0</formula>
    </cfRule>
    <cfRule type="cellIs" dxfId="28" priority="30" operator="lessThan">
      <formula>0</formula>
    </cfRule>
  </conditionalFormatting>
  <conditionalFormatting sqref="Y70:Y81">
    <cfRule type="cellIs" dxfId="27" priority="27" operator="greaterThan">
      <formula>0</formula>
    </cfRule>
    <cfRule type="cellIs" dxfId="26" priority="28" operator="lessThan">
      <formula>0</formula>
    </cfRule>
  </conditionalFormatting>
  <conditionalFormatting sqref="H82:R82 T82:X82">
    <cfRule type="cellIs" dxfId="25" priority="25" operator="greaterThan">
      <formula>0</formula>
    </cfRule>
    <cfRule type="cellIs" dxfId="24" priority="26" operator="lessThan">
      <formula>0</formula>
    </cfRule>
  </conditionalFormatting>
  <conditionalFormatting sqref="G82 S82">
    <cfRule type="cellIs" dxfId="23" priority="23" operator="greaterThan">
      <formula>0</formula>
    </cfRule>
    <cfRule type="cellIs" dxfId="22" priority="24" operator="lessThan">
      <formula>0</formula>
    </cfRule>
  </conditionalFormatting>
  <conditionalFormatting sqref="D82">
    <cfRule type="cellIs" dxfId="21" priority="21" operator="greaterThan">
      <formula>0</formula>
    </cfRule>
    <cfRule type="cellIs" dxfId="20" priority="22" operator="lessThan">
      <formula>0</formula>
    </cfRule>
  </conditionalFormatting>
  <conditionalFormatting sqref="E82">
    <cfRule type="cellIs" dxfId="19" priority="19" operator="greaterThan">
      <formula>0</formula>
    </cfRule>
    <cfRule type="cellIs" dxfId="18" priority="20" operator="lessThan">
      <formula>0</formula>
    </cfRule>
  </conditionalFormatting>
  <conditionalFormatting sqref="F82">
    <cfRule type="cellIs" dxfId="17" priority="17" operator="greaterThan">
      <formula>0</formula>
    </cfRule>
    <cfRule type="cellIs" dxfId="16" priority="18" operator="lessThan">
      <formula>0</formula>
    </cfRule>
  </conditionalFormatting>
  <conditionalFormatting sqref="Y82">
    <cfRule type="cellIs" dxfId="15" priority="15" operator="greaterThan">
      <formula>0</formula>
    </cfRule>
    <cfRule type="cellIs" dxfId="14" priority="16" operator="lessThan">
      <formula>0</formula>
    </cfRule>
  </conditionalFormatting>
  <conditionalFormatting sqref="H83:R84 T83:X84">
    <cfRule type="cellIs" dxfId="13" priority="13" operator="greaterThan">
      <formula>0</formula>
    </cfRule>
    <cfRule type="cellIs" dxfId="12" priority="14" operator="lessThan">
      <formula>0</formula>
    </cfRule>
  </conditionalFormatting>
  <conditionalFormatting sqref="S83:S84">
    <cfRule type="cellIs" dxfId="11" priority="11" operator="greaterThan">
      <formula>0</formula>
    </cfRule>
    <cfRule type="cellIs" dxfId="10" priority="12" operator="lessThan">
      <formula>0</formula>
    </cfRule>
  </conditionalFormatting>
  <conditionalFormatting sqref="G83:G84">
    <cfRule type="cellIs" dxfId="9" priority="9" operator="greaterThan">
      <formula>0</formula>
    </cfRule>
    <cfRule type="cellIs" dxfId="8" priority="10" operator="lessThan">
      <formula>0</formula>
    </cfRule>
  </conditionalFormatting>
  <conditionalFormatting sqref="D83:D84">
    <cfRule type="cellIs" dxfId="7" priority="7" operator="greaterThan">
      <formula>0</formula>
    </cfRule>
    <cfRule type="cellIs" dxfId="6" priority="8" operator="lessThan">
      <formula>0</formula>
    </cfRule>
  </conditionalFormatting>
  <conditionalFormatting sqref="E83:E84">
    <cfRule type="cellIs" dxfId="5" priority="5" operator="greaterThan">
      <formula>0</formula>
    </cfRule>
    <cfRule type="cellIs" dxfId="4" priority="6" operator="lessThan">
      <formula>0</formula>
    </cfRule>
  </conditionalFormatting>
  <conditionalFormatting sqref="F83:F84">
    <cfRule type="cellIs" dxfId="3" priority="3" operator="greaterThan">
      <formula>0</formula>
    </cfRule>
    <cfRule type="cellIs" dxfId="2" priority="4" operator="lessThan">
      <formula>0</formula>
    </cfRule>
  </conditionalFormatting>
  <conditionalFormatting sqref="Y83:Y84">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Graphs_DTR</vt:lpstr>
      <vt:lpstr>Date_rbts</vt:lpstr>
      <vt:lpstr>Date_soins</vt:lpstr>
      <vt:lpstr>Révisions_date_soins</vt:lpstr>
      <vt:lpstr>Date_rbts!Zone_d_impression</vt:lpstr>
      <vt:lpstr>Date_soins!Zone_d_impression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Adriel Attal</dc:creator>
  <cp:lastModifiedBy>Adriel Attal</cp:lastModifiedBy>
  <dcterms:created xsi:type="dcterms:W3CDTF">2026-07-01T07:18:13Z</dcterms:created>
  <dcterms:modified xsi:type="dcterms:W3CDTF">2026-07-01T07:19:25Z</dcterms:modified>
</cp:coreProperties>
</file>