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5.xml" ContentType="application/vnd.openxmlformats-officedocument.drawingml.chartshapes+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7.xml" ContentType="application/vnd.openxmlformats-officedocument.drawingml.chartshapes+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8.xml" ContentType="application/vnd.openxmlformats-officedocument.drawingml.chartshapes+xml"/>
  <Override PartName="/xl/charts/chart21.xml" ContentType="application/vnd.openxmlformats-officedocument.drawingml.chart+xml"/>
  <Override PartName="/xl/charts/chart22.xml" ContentType="application/vnd.openxmlformats-officedocument.drawingml.chart+xml"/>
  <Override PartName="/xl/drawings/drawing9.xml" ContentType="application/vnd.openxmlformats-officedocument.drawingml.chartshapes+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drawings/drawing10.xml" ContentType="application/vnd.openxmlformats-officedocument.drawingml.chartshapes+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1.xml" ContentType="application/vnd.openxmlformats-officedocument.drawingml.chartshapes+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2.xml" ContentType="application/vnd.openxmlformats-officedocument.drawingml.chartshapes+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13.xml" ContentType="application/vnd.openxmlformats-officedocument.drawingml.chartshapes+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drawings/drawing14.xml" ContentType="application/vnd.openxmlformats-officedocument.drawingml.chartshapes+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5.xml" ContentType="application/vnd.openxmlformats-officedocument.drawingml.chartshapes+xml"/>
  <Override PartName="/xl/charts/chart41.xml" ContentType="application/vnd.openxmlformats-officedocument.drawingml.chart+xml"/>
  <Override PartName="/xl/charts/chart4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21-STATISTIQUES\04_STATS_PRESTATIONS_MALADIE\01_CONJONCTURE\03_ANALYSE\2025\202510\"/>
    </mc:Choice>
  </mc:AlternateContent>
  <xr:revisionPtr revIDLastSave="0" documentId="8_{06379FFD-03A5-4CF4-B6CA-FCFBF65AAAC3}" xr6:coauthVersionLast="47" xr6:coauthVersionMax="47" xr10:uidLastSave="{00000000-0000-0000-0000-000000000000}"/>
  <bookViews>
    <workbookView xWindow="-120" yWindow="-120" windowWidth="25440" windowHeight="15270" activeTab="3" xr2:uid="{7BABD841-4972-48FD-9965-D163C8732CE8}"/>
  </bookViews>
  <sheets>
    <sheet name="Graphs_DTR" sheetId="1" r:id="rId1"/>
    <sheet name="Date_rbts" sheetId="2" r:id="rId2"/>
    <sheet name="Date_soins" sheetId="3" r:id="rId3"/>
    <sheet name="Révisions_date_soins"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Print_Area" localSheetId="1">Date_rbts!$C$4:$M$104</definedName>
    <definedName name="_xlnm.Print_Area" localSheetId="2">Date_soins!$C$4:$M$105</definedName>
    <definedName name="_xlnm.Print_Area" localSheetId="0">Graphs_DTR!$A$1:$L$211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76" i="4" l="1"/>
  <c r="R76" i="4" s="1"/>
  <c r="Q75" i="4"/>
  <c r="R75" i="4" s="1"/>
  <c r="Q74" i="4"/>
  <c r="R74" i="4" s="1"/>
  <c r="Q73" i="4"/>
  <c r="R73" i="4" s="1"/>
  <c r="Q72" i="4"/>
  <c r="R72" i="4" s="1"/>
  <c r="Q71" i="4"/>
  <c r="R71" i="4" s="1"/>
  <c r="Q70" i="4"/>
  <c r="R70" i="4" s="1"/>
  <c r="P69" i="4"/>
  <c r="O69" i="4"/>
  <c r="N69" i="4"/>
  <c r="M69" i="4"/>
  <c r="L69" i="4"/>
  <c r="K69" i="4"/>
  <c r="J69" i="4"/>
  <c r="I69" i="4"/>
  <c r="H69" i="4"/>
  <c r="G69" i="4"/>
  <c r="Q69" i="4" s="1"/>
  <c r="F69" i="4"/>
  <c r="Q68" i="4"/>
  <c r="R68" i="4" s="1"/>
  <c r="Q67" i="4"/>
  <c r="R67" i="4" s="1"/>
  <c r="Q66" i="4"/>
  <c r="R66" i="4" s="1"/>
  <c r="Q65" i="4"/>
  <c r="R65" i="4" s="1"/>
  <c r="Q64" i="4"/>
  <c r="R64" i="4" s="1"/>
  <c r="Q63" i="4"/>
  <c r="R63" i="4" s="1"/>
  <c r="Q62" i="4"/>
  <c r="R62" i="4" s="1"/>
  <c r="Q61" i="4"/>
  <c r="R61" i="4" s="1"/>
  <c r="Q60" i="4"/>
  <c r="R60" i="4" s="1"/>
  <c r="Q59" i="4"/>
  <c r="R59" i="4" s="1"/>
  <c r="B59" i="4"/>
  <c r="B60" i="4" s="1"/>
  <c r="B61" i="4" s="1"/>
  <c r="B62" i="4" s="1"/>
  <c r="B63" i="4" s="1"/>
  <c r="B64" i="4" s="1"/>
  <c r="B65" i="4" s="1"/>
  <c r="B66" i="4" s="1"/>
  <c r="B67" i="4" s="1"/>
  <c r="B68" i="4" s="1"/>
  <c r="B70" i="4" s="1"/>
  <c r="B71" i="4" s="1"/>
  <c r="B72" i="4" s="1"/>
  <c r="B73" i="4" s="1"/>
  <c r="B74" i="4" s="1"/>
  <c r="B75" i="4" s="1"/>
  <c r="B76" i="4" s="1"/>
  <c r="Q58" i="4"/>
  <c r="R58" i="4" s="1"/>
  <c r="R57" i="4"/>
  <c r="Q57" i="4"/>
  <c r="P56" i="4"/>
  <c r="O56" i="4"/>
  <c r="N56" i="4"/>
  <c r="M56" i="4"/>
  <c r="L56" i="4"/>
  <c r="K56" i="4"/>
  <c r="Q56" i="4" s="1"/>
  <c r="J56" i="4"/>
  <c r="I56" i="4"/>
  <c r="H56" i="4"/>
  <c r="G56" i="4"/>
  <c r="F56" i="4"/>
  <c r="E56" i="4"/>
  <c r="R56" i="4" s="1"/>
  <c r="Q55" i="4"/>
  <c r="R55" i="4" s="1"/>
  <c r="R54" i="4"/>
  <c r="Q54" i="4"/>
  <c r="Q53" i="4"/>
  <c r="R53" i="4" s="1"/>
  <c r="Q52" i="4"/>
  <c r="R52" i="4" s="1"/>
  <c r="R51" i="4"/>
  <c r="Q51" i="4"/>
  <c r="Q50" i="4"/>
  <c r="R50" i="4" s="1"/>
  <c r="Q49" i="4"/>
  <c r="R49" i="4" s="1"/>
  <c r="R48" i="4"/>
  <c r="Q48" i="4"/>
  <c r="Q47" i="4"/>
  <c r="R47" i="4" s="1"/>
  <c r="Q46" i="4"/>
  <c r="R46" i="4" s="1"/>
  <c r="R45" i="4"/>
  <c r="Q45" i="4"/>
  <c r="Q44" i="4"/>
  <c r="R44" i="4" s="1"/>
  <c r="P43" i="4"/>
  <c r="O43" i="4"/>
  <c r="N43" i="4"/>
  <c r="M43" i="4"/>
  <c r="Q43" i="4" s="1"/>
  <c r="L43" i="4"/>
  <c r="K43" i="4"/>
  <c r="J43" i="4"/>
  <c r="I43" i="4"/>
  <c r="H43" i="4"/>
  <c r="G43" i="4"/>
  <c r="F43" i="4"/>
  <c r="E43" i="4"/>
  <c r="R43" i="4" s="1"/>
  <c r="D43" i="4"/>
  <c r="Q42" i="4"/>
  <c r="R42" i="4" s="1"/>
  <c r="R41" i="4"/>
  <c r="Q41" i="4"/>
  <c r="Q40" i="4"/>
  <c r="R40" i="4" s="1"/>
  <c r="Q39" i="4"/>
  <c r="R39" i="4" s="1"/>
  <c r="R38" i="4"/>
  <c r="Q38" i="4"/>
  <c r="R37" i="4"/>
  <c r="Q37" i="4"/>
  <c r="Q36" i="4"/>
  <c r="R36" i="4" s="1"/>
  <c r="R35" i="4"/>
  <c r="Q35" i="4"/>
  <c r="Q34" i="4"/>
  <c r="R34" i="4" s="1"/>
  <c r="Q33" i="4"/>
  <c r="R33" i="4" s="1"/>
  <c r="R32" i="4"/>
  <c r="Q32" i="4"/>
  <c r="R31" i="4"/>
  <c r="Q31" i="4"/>
  <c r="H30" i="4"/>
  <c r="I30" i="4" s="1"/>
  <c r="J30" i="4" s="1"/>
  <c r="K30" i="4" s="1"/>
  <c r="L30" i="4" s="1"/>
  <c r="M30" i="4" s="1"/>
  <c r="N30" i="4" s="1"/>
  <c r="O30" i="4" s="1"/>
  <c r="P30" i="4" s="1"/>
  <c r="E3" i="4"/>
  <c r="F3" i="4" s="1"/>
  <c r="G3" i="4" s="1"/>
  <c r="H3" i="4" s="1"/>
  <c r="I3" i="4" s="1"/>
  <c r="J3" i="4" s="1"/>
  <c r="K3" i="4" s="1"/>
  <c r="L3" i="4" s="1"/>
  <c r="M3" i="4" s="1"/>
  <c r="N3" i="4" s="1"/>
  <c r="O3" i="4" s="1"/>
  <c r="Q3" i="4" s="1"/>
  <c r="R3" i="4" s="1"/>
  <c r="S3" i="4" s="1"/>
  <c r="T3" i="4" s="1"/>
  <c r="U3" i="4" s="1"/>
  <c r="V3" i="4" s="1"/>
  <c r="W3" i="4" s="1"/>
  <c r="M100" i="3"/>
  <c r="L100" i="3"/>
  <c r="K100" i="3"/>
  <c r="J100" i="3"/>
  <c r="I100" i="3"/>
  <c r="H100" i="3"/>
  <c r="G100" i="3"/>
  <c r="F100" i="3"/>
  <c r="E100" i="3"/>
  <c r="D100" i="3"/>
  <c r="M99" i="3"/>
  <c r="L99" i="3"/>
  <c r="K99" i="3"/>
  <c r="J99" i="3"/>
  <c r="I99" i="3"/>
  <c r="H99" i="3"/>
  <c r="G99" i="3"/>
  <c r="F99" i="3"/>
  <c r="E99" i="3"/>
  <c r="D99" i="3"/>
  <c r="M98" i="3"/>
  <c r="L98" i="3"/>
  <c r="K98" i="3"/>
  <c r="J98" i="3"/>
  <c r="I98" i="3"/>
  <c r="H98" i="3"/>
  <c r="G98" i="3"/>
  <c r="F98" i="3"/>
  <c r="E98" i="3"/>
  <c r="D98" i="3"/>
  <c r="M97" i="3"/>
  <c r="L97" i="3"/>
  <c r="K97" i="3"/>
  <c r="J97" i="3"/>
  <c r="I97" i="3"/>
  <c r="H97" i="3"/>
  <c r="G97" i="3"/>
  <c r="F97" i="3"/>
  <c r="E97" i="3"/>
  <c r="D97" i="3"/>
  <c r="M92" i="3"/>
  <c r="L92" i="3"/>
  <c r="K92" i="3"/>
  <c r="J92" i="3"/>
  <c r="I92" i="3"/>
  <c r="H92" i="3"/>
  <c r="G92" i="3"/>
  <c r="F92" i="3"/>
  <c r="E92" i="3"/>
  <c r="D92" i="3"/>
  <c r="M91" i="3"/>
  <c r="L91" i="3"/>
  <c r="K91" i="3"/>
  <c r="J91" i="3"/>
  <c r="I91" i="3"/>
  <c r="H91" i="3"/>
  <c r="G91" i="3"/>
  <c r="F91" i="3"/>
  <c r="E91" i="3"/>
  <c r="D91" i="3"/>
  <c r="M90" i="3"/>
  <c r="L90" i="3"/>
  <c r="K90" i="3"/>
  <c r="J90" i="3"/>
  <c r="I90" i="3"/>
  <c r="H90" i="3"/>
  <c r="G90" i="3"/>
  <c r="F90" i="3"/>
  <c r="E90" i="3"/>
  <c r="D90" i="3"/>
  <c r="M89" i="3"/>
  <c r="L89" i="3"/>
  <c r="K89" i="3"/>
  <c r="J89" i="3"/>
  <c r="I89" i="3"/>
  <c r="H89" i="3"/>
  <c r="G89" i="3"/>
  <c r="F89" i="3"/>
  <c r="E89" i="3"/>
  <c r="D89" i="3"/>
  <c r="M88" i="3"/>
  <c r="L88" i="3"/>
  <c r="K88" i="3"/>
  <c r="J88" i="3"/>
  <c r="I88" i="3"/>
  <c r="H88" i="3"/>
  <c r="G88" i="3"/>
  <c r="F88" i="3"/>
  <c r="E88" i="3"/>
  <c r="D88" i="3"/>
  <c r="M87" i="3"/>
  <c r="L87" i="3"/>
  <c r="K87" i="3"/>
  <c r="J87" i="3"/>
  <c r="I87" i="3"/>
  <c r="H87" i="3"/>
  <c r="G87" i="3"/>
  <c r="F87" i="3"/>
  <c r="E87" i="3"/>
  <c r="D87" i="3"/>
  <c r="M86" i="3"/>
  <c r="L86" i="3"/>
  <c r="K86" i="3"/>
  <c r="J86" i="3"/>
  <c r="I86" i="3"/>
  <c r="H86" i="3"/>
  <c r="G86" i="3"/>
  <c r="F86" i="3"/>
  <c r="E86" i="3"/>
  <c r="D86" i="3"/>
  <c r="M85" i="3"/>
  <c r="L85" i="3"/>
  <c r="K85" i="3"/>
  <c r="J85" i="3"/>
  <c r="I85" i="3"/>
  <c r="H85" i="3"/>
  <c r="G85" i="3"/>
  <c r="F85" i="3"/>
  <c r="E85" i="3"/>
  <c r="D85" i="3"/>
  <c r="M84" i="3"/>
  <c r="L84" i="3"/>
  <c r="K84" i="3"/>
  <c r="J84" i="3"/>
  <c r="I84" i="3"/>
  <c r="H84" i="3"/>
  <c r="G84" i="3"/>
  <c r="F84" i="3"/>
  <c r="E84" i="3"/>
  <c r="D84" i="3"/>
  <c r="M83" i="3"/>
  <c r="L83" i="3"/>
  <c r="K83" i="3"/>
  <c r="J83" i="3"/>
  <c r="I83" i="3"/>
  <c r="H83" i="3"/>
  <c r="G83" i="3"/>
  <c r="F83" i="3"/>
  <c r="E83" i="3"/>
  <c r="D83" i="3"/>
  <c r="M82" i="3"/>
  <c r="L82" i="3"/>
  <c r="K82" i="3"/>
  <c r="J82" i="3"/>
  <c r="I82" i="3"/>
  <c r="H82" i="3"/>
  <c r="G82" i="3"/>
  <c r="F82" i="3"/>
  <c r="E82" i="3"/>
  <c r="D82" i="3"/>
  <c r="M81" i="3"/>
  <c r="L81" i="3"/>
  <c r="K81" i="3"/>
  <c r="J81" i="3"/>
  <c r="I81" i="3"/>
  <c r="H81" i="3"/>
  <c r="G81" i="3"/>
  <c r="F81" i="3"/>
  <c r="E81" i="3"/>
  <c r="D81" i="3"/>
  <c r="M80" i="3"/>
  <c r="L80" i="3"/>
  <c r="K80" i="3"/>
  <c r="J80" i="3"/>
  <c r="I80" i="3"/>
  <c r="H80" i="3"/>
  <c r="G80" i="3"/>
  <c r="F80" i="3"/>
  <c r="E80" i="3"/>
  <c r="D80" i="3"/>
  <c r="M79" i="3"/>
  <c r="L79" i="3"/>
  <c r="K79" i="3"/>
  <c r="J79" i="3"/>
  <c r="I79" i="3"/>
  <c r="H79" i="3"/>
  <c r="G79" i="3"/>
  <c r="F79" i="3"/>
  <c r="E79" i="3"/>
  <c r="D79" i="3"/>
  <c r="M78" i="3"/>
  <c r="L78" i="3"/>
  <c r="K78" i="3"/>
  <c r="J78" i="3"/>
  <c r="I78" i="3"/>
  <c r="H78" i="3"/>
  <c r="G78" i="3"/>
  <c r="F78" i="3"/>
  <c r="E78" i="3"/>
  <c r="D78" i="3"/>
  <c r="M77" i="3"/>
  <c r="L77" i="3"/>
  <c r="K77" i="3"/>
  <c r="J77" i="3"/>
  <c r="I77" i="3"/>
  <c r="H77" i="3"/>
  <c r="G77" i="3"/>
  <c r="F77" i="3"/>
  <c r="E77" i="3"/>
  <c r="D77" i="3"/>
  <c r="M76" i="3"/>
  <c r="L76" i="3"/>
  <c r="K76" i="3"/>
  <c r="J76" i="3"/>
  <c r="I76" i="3"/>
  <c r="H76" i="3"/>
  <c r="G76" i="3"/>
  <c r="F76" i="3"/>
  <c r="E76" i="3"/>
  <c r="D76" i="3"/>
  <c r="M75" i="3"/>
  <c r="L75" i="3"/>
  <c r="K75" i="3"/>
  <c r="J75" i="3"/>
  <c r="I75" i="3"/>
  <c r="H75" i="3"/>
  <c r="G75" i="3"/>
  <c r="F75" i="3"/>
  <c r="E75" i="3"/>
  <c r="D75" i="3"/>
  <c r="M74" i="3"/>
  <c r="L74" i="3"/>
  <c r="K74" i="3"/>
  <c r="J74" i="3"/>
  <c r="I74" i="3"/>
  <c r="H74" i="3"/>
  <c r="G74" i="3"/>
  <c r="F74" i="3"/>
  <c r="E74" i="3"/>
  <c r="D74" i="3"/>
  <c r="M73" i="3"/>
  <c r="L73" i="3"/>
  <c r="K73" i="3"/>
  <c r="J73" i="3"/>
  <c r="I73" i="3"/>
  <c r="H73" i="3"/>
  <c r="G73" i="3"/>
  <c r="F73" i="3"/>
  <c r="E73" i="3"/>
  <c r="D73" i="3"/>
  <c r="M67" i="3"/>
  <c r="L67" i="3"/>
  <c r="K67" i="3"/>
  <c r="J67" i="3"/>
  <c r="I67" i="3"/>
  <c r="H67" i="3"/>
  <c r="G67" i="3"/>
  <c r="F67" i="3"/>
  <c r="E67" i="3"/>
  <c r="D67" i="3"/>
  <c r="M66" i="3"/>
  <c r="L66" i="3"/>
  <c r="K66" i="3"/>
  <c r="J66" i="3"/>
  <c r="I66" i="3"/>
  <c r="H66" i="3"/>
  <c r="G66" i="3"/>
  <c r="F66" i="3"/>
  <c r="E66" i="3"/>
  <c r="D66" i="3"/>
  <c r="M65" i="3"/>
  <c r="L65" i="3"/>
  <c r="K65" i="3"/>
  <c r="J65" i="3"/>
  <c r="I65" i="3"/>
  <c r="H65" i="3"/>
  <c r="G65" i="3"/>
  <c r="F65" i="3"/>
  <c r="E65" i="3"/>
  <c r="D65" i="3"/>
  <c r="M64" i="3"/>
  <c r="L64" i="3"/>
  <c r="K64" i="3"/>
  <c r="J64" i="3"/>
  <c r="I64" i="3"/>
  <c r="H64" i="3"/>
  <c r="G64" i="3"/>
  <c r="F64" i="3"/>
  <c r="E64" i="3"/>
  <c r="D64" i="3"/>
  <c r="M34" i="3"/>
  <c r="L34" i="3"/>
  <c r="K34" i="3"/>
  <c r="J34" i="3"/>
  <c r="I34" i="3"/>
  <c r="H34" i="3"/>
  <c r="G34" i="3"/>
  <c r="F34" i="3"/>
  <c r="E34" i="3"/>
  <c r="D34" i="3"/>
  <c r="M33" i="3"/>
  <c r="L33" i="3"/>
  <c r="K33" i="3"/>
  <c r="J33" i="3"/>
  <c r="I33" i="3"/>
  <c r="H33" i="3"/>
  <c r="G33" i="3"/>
  <c r="F33" i="3"/>
  <c r="E33" i="3"/>
  <c r="D33" i="3"/>
  <c r="M32" i="3"/>
  <c r="L32" i="3"/>
  <c r="K32" i="3"/>
  <c r="J32" i="3"/>
  <c r="I32" i="3"/>
  <c r="H32" i="3"/>
  <c r="G32" i="3"/>
  <c r="F32" i="3"/>
  <c r="E32" i="3"/>
  <c r="D32" i="3"/>
  <c r="M31" i="3"/>
  <c r="L31" i="3"/>
  <c r="K31" i="3"/>
  <c r="J31" i="3"/>
  <c r="I31" i="3"/>
  <c r="H31" i="3"/>
  <c r="G31" i="3"/>
  <c r="F31" i="3"/>
  <c r="E31" i="3"/>
  <c r="D31" i="3"/>
  <c r="M26" i="3"/>
  <c r="L26" i="3"/>
  <c r="K26" i="3"/>
  <c r="J26" i="3"/>
  <c r="I26" i="3"/>
  <c r="H26" i="3"/>
  <c r="G26" i="3"/>
  <c r="F26" i="3"/>
  <c r="E26" i="3"/>
  <c r="D26" i="3"/>
  <c r="M25" i="3"/>
  <c r="L25" i="3"/>
  <c r="K25" i="3"/>
  <c r="J25" i="3"/>
  <c r="I25" i="3"/>
  <c r="H25" i="3"/>
  <c r="G25" i="3"/>
  <c r="F25" i="3"/>
  <c r="E25" i="3"/>
  <c r="D25" i="3"/>
  <c r="M24" i="3"/>
  <c r="L24" i="3"/>
  <c r="K24" i="3"/>
  <c r="J24" i="3"/>
  <c r="I24" i="3"/>
  <c r="H24" i="3"/>
  <c r="G24" i="3"/>
  <c r="F24" i="3"/>
  <c r="E24" i="3"/>
  <c r="D24" i="3"/>
  <c r="M23" i="3"/>
  <c r="L23" i="3"/>
  <c r="K23" i="3"/>
  <c r="J23" i="3"/>
  <c r="I23" i="3"/>
  <c r="H23" i="3"/>
  <c r="G23" i="3"/>
  <c r="F23" i="3"/>
  <c r="E23" i="3"/>
  <c r="D23" i="3"/>
  <c r="M22" i="3"/>
  <c r="L22" i="3"/>
  <c r="K22" i="3"/>
  <c r="J22" i="3"/>
  <c r="I22" i="3"/>
  <c r="H22" i="3"/>
  <c r="G22" i="3"/>
  <c r="F22" i="3"/>
  <c r="E22" i="3"/>
  <c r="D22" i="3"/>
  <c r="M21" i="3"/>
  <c r="L21" i="3"/>
  <c r="K21" i="3"/>
  <c r="J21" i="3"/>
  <c r="I21" i="3"/>
  <c r="H21" i="3"/>
  <c r="G21" i="3"/>
  <c r="F21" i="3"/>
  <c r="E21" i="3"/>
  <c r="D21" i="3"/>
  <c r="M20" i="3"/>
  <c r="L20" i="3"/>
  <c r="K20" i="3"/>
  <c r="J20" i="3"/>
  <c r="I20" i="3"/>
  <c r="H20" i="3"/>
  <c r="G20" i="3"/>
  <c r="F20" i="3"/>
  <c r="E20" i="3"/>
  <c r="D20" i="3"/>
  <c r="M19" i="3"/>
  <c r="L19" i="3"/>
  <c r="K19" i="3"/>
  <c r="J19" i="3"/>
  <c r="I19" i="3"/>
  <c r="H19" i="3"/>
  <c r="G19" i="3"/>
  <c r="F19" i="3"/>
  <c r="E19" i="3"/>
  <c r="D19" i="3"/>
  <c r="M18" i="3"/>
  <c r="L18" i="3"/>
  <c r="K18" i="3"/>
  <c r="J18" i="3"/>
  <c r="I18" i="3"/>
  <c r="H18" i="3"/>
  <c r="G18" i="3"/>
  <c r="F18" i="3"/>
  <c r="E18" i="3"/>
  <c r="D18" i="3"/>
  <c r="M17" i="3"/>
  <c r="L17" i="3"/>
  <c r="K17" i="3"/>
  <c r="J17" i="3"/>
  <c r="I17" i="3"/>
  <c r="H17" i="3"/>
  <c r="G17" i="3"/>
  <c r="F17" i="3"/>
  <c r="E17" i="3"/>
  <c r="D17" i="3"/>
  <c r="M16" i="3"/>
  <c r="L16" i="3"/>
  <c r="K16" i="3"/>
  <c r="J16" i="3"/>
  <c r="I16" i="3"/>
  <c r="H16" i="3"/>
  <c r="G16" i="3"/>
  <c r="F16" i="3"/>
  <c r="E16" i="3"/>
  <c r="D16" i="3"/>
  <c r="M15" i="3"/>
  <c r="L15" i="3"/>
  <c r="K15" i="3"/>
  <c r="J15" i="3"/>
  <c r="I15" i="3"/>
  <c r="H15" i="3"/>
  <c r="G15" i="3"/>
  <c r="F15" i="3"/>
  <c r="E15" i="3"/>
  <c r="D15" i="3"/>
  <c r="M14" i="3"/>
  <c r="L14" i="3"/>
  <c r="K14" i="3"/>
  <c r="J14" i="3"/>
  <c r="I14" i="3"/>
  <c r="H14" i="3"/>
  <c r="G14" i="3"/>
  <c r="F14" i="3"/>
  <c r="E14" i="3"/>
  <c r="D14" i="3"/>
  <c r="M13" i="3"/>
  <c r="L13" i="3"/>
  <c r="K13" i="3"/>
  <c r="J13" i="3"/>
  <c r="I13" i="3"/>
  <c r="H13" i="3"/>
  <c r="G13" i="3"/>
  <c r="F13" i="3"/>
  <c r="E13" i="3"/>
  <c r="D13" i="3"/>
  <c r="M12" i="3"/>
  <c r="L12" i="3"/>
  <c r="K12" i="3"/>
  <c r="J12" i="3"/>
  <c r="I12" i="3"/>
  <c r="H12" i="3"/>
  <c r="G12" i="3"/>
  <c r="F12" i="3"/>
  <c r="E12" i="3"/>
  <c r="D12" i="3"/>
  <c r="M11" i="3"/>
  <c r="L11" i="3"/>
  <c r="K11" i="3"/>
  <c r="J11" i="3"/>
  <c r="I11" i="3"/>
  <c r="H11" i="3"/>
  <c r="G11" i="3"/>
  <c r="F11" i="3"/>
  <c r="E11" i="3"/>
  <c r="D11" i="3"/>
  <c r="M10" i="3"/>
  <c r="L10" i="3"/>
  <c r="K10" i="3"/>
  <c r="J10" i="3"/>
  <c r="I10" i="3"/>
  <c r="H10" i="3"/>
  <c r="G10" i="3"/>
  <c r="F10" i="3"/>
  <c r="E10" i="3"/>
  <c r="D10" i="3"/>
  <c r="M9" i="3"/>
  <c r="L9" i="3"/>
  <c r="K9" i="3"/>
  <c r="J9" i="3"/>
  <c r="I9" i="3"/>
  <c r="H9" i="3"/>
  <c r="G9" i="3"/>
  <c r="F9" i="3"/>
  <c r="E9" i="3"/>
  <c r="D9" i="3"/>
  <c r="M8" i="3"/>
  <c r="L8" i="3"/>
  <c r="K8" i="3"/>
  <c r="J8" i="3"/>
  <c r="I8" i="3"/>
  <c r="H8" i="3"/>
  <c r="G8" i="3"/>
  <c r="F8" i="3"/>
  <c r="E8" i="3"/>
  <c r="D8" i="3"/>
  <c r="M7" i="3"/>
  <c r="L7" i="3"/>
  <c r="K7" i="3"/>
  <c r="J7" i="3"/>
  <c r="I7" i="3"/>
  <c r="H7" i="3"/>
  <c r="G7" i="3"/>
  <c r="F7" i="3"/>
  <c r="E7" i="3"/>
  <c r="D7" i="3"/>
  <c r="L5" i="3"/>
  <c r="L38" i="3" s="1"/>
  <c r="L71" i="3" s="1"/>
  <c r="J5" i="3"/>
  <c r="J38" i="3" s="1"/>
  <c r="J71" i="3" s="1"/>
  <c r="I5" i="3"/>
  <c r="I38" i="3" s="1"/>
  <c r="I71" i="3" s="1"/>
  <c r="H5" i="3"/>
  <c r="H38" i="3" s="1"/>
  <c r="H71" i="3" s="1"/>
  <c r="G5" i="3"/>
  <c r="G38" i="3" s="1"/>
  <c r="E5" i="3"/>
  <c r="E38" i="3" s="1"/>
  <c r="E71" i="3" s="1"/>
  <c r="D5" i="3"/>
  <c r="D38" i="3" s="1"/>
  <c r="D71" i="3" s="1"/>
  <c r="M100" i="2"/>
  <c r="L100" i="2"/>
  <c r="K100" i="2"/>
  <c r="J100" i="2"/>
  <c r="I100" i="2"/>
  <c r="H100" i="2"/>
  <c r="G100" i="2"/>
  <c r="F100" i="2"/>
  <c r="E100" i="2"/>
  <c r="D100" i="2"/>
  <c r="M99" i="2"/>
  <c r="L99" i="2"/>
  <c r="K99" i="2"/>
  <c r="J99" i="2"/>
  <c r="I99" i="2"/>
  <c r="H99" i="2"/>
  <c r="G99" i="2"/>
  <c r="F99" i="2"/>
  <c r="E99" i="2"/>
  <c r="D99" i="2"/>
  <c r="M98" i="2"/>
  <c r="L98" i="2"/>
  <c r="K98" i="2"/>
  <c r="J98" i="2"/>
  <c r="I98" i="2"/>
  <c r="H98" i="2"/>
  <c r="G98" i="2"/>
  <c r="F98" i="2"/>
  <c r="E98" i="2"/>
  <c r="D98" i="2"/>
  <c r="M97" i="2"/>
  <c r="L97" i="2"/>
  <c r="K97" i="2"/>
  <c r="J97" i="2"/>
  <c r="I97" i="2"/>
  <c r="H97" i="2"/>
  <c r="G97" i="2"/>
  <c r="F97" i="2"/>
  <c r="E97" i="2"/>
  <c r="D97" i="2"/>
  <c r="M92" i="2"/>
  <c r="L92" i="2"/>
  <c r="K92" i="2"/>
  <c r="J92" i="2"/>
  <c r="I92" i="2"/>
  <c r="H92" i="2"/>
  <c r="G92" i="2"/>
  <c r="F92" i="2"/>
  <c r="E92" i="2"/>
  <c r="D92" i="2"/>
  <c r="M91" i="2"/>
  <c r="L91" i="2"/>
  <c r="K91" i="2"/>
  <c r="J91" i="2"/>
  <c r="I91" i="2"/>
  <c r="H91" i="2"/>
  <c r="G91" i="2"/>
  <c r="F91" i="2"/>
  <c r="E91" i="2"/>
  <c r="D91" i="2"/>
  <c r="M90" i="2"/>
  <c r="L90" i="2"/>
  <c r="K90" i="2"/>
  <c r="J90" i="2"/>
  <c r="I90" i="2"/>
  <c r="H90" i="2"/>
  <c r="G90" i="2"/>
  <c r="F90" i="2"/>
  <c r="E90" i="2"/>
  <c r="D90" i="2"/>
  <c r="M89" i="2"/>
  <c r="L89" i="2"/>
  <c r="K89" i="2"/>
  <c r="J89" i="2"/>
  <c r="I89" i="2"/>
  <c r="H89" i="2"/>
  <c r="G89" i="2"/>
  <c r="F89" i="2"/>
  <c r="E89" i="2"/>
  <c r="D89" i="2"/>
  <c r="M88" i="2"/>
  <c r="L88" i="2"/>
  <c r="K88" i="2"/>
  <c r="J88" i="2"/>
  <c r="I88" i="2"/>
  <c r="H88" i="2"/>
  <c r="G88" i="2"/>
  <c r="F88" i="2"/>
  <c r="E88" i="2"/>
  <c r="D88" i="2"/>
  <c r="M87" i="2"/>
  <c r="L87" i="2"/>
  <c r="K87" i="2"/>
  <c r="J87" i="2"/>
  <c r="I87" i="2"/>
  <c r="H87" i="2"/>
  <c r="G87" i="2"/>
  <c r="F87" i="2"/>
  <c r="E87" i="2"/>
  <c r="D87" i="2"/>
  <c r="M86" i="2"/>
  <c r="L86" i="2"/>
  <c r="K86" i="2"/>
  <c r="J86" i="2"/>
  <c r="I86" i="2"/>
  <c r="H86" i="2"/>
  <c r="G86" i="2"/>
  <c r="F86" i="2"/>
  <c r="E86" i="2"/>
  <c r="D86" i="2"/>
  <c r="M85" i="2"/>
  <c r="L85" i="2"/>
  <c r="K85" i="2"/>
  <c r="J85" i="2"/>
  <c r="I85" i="2"/>
  <c r="H85" i="2"/>
  <c r="G85" i="2"/>
  <c r="F85" i="2"/>
  <c r="E85" i="2"/>
  <c r="D85" i="2"/>
  <c r="M84" i="2"/>
  <c r="L84" i="2"/>
  <c r="K84" i="2"/>
  <c r="J84" i="2"/>
  <c r="I84" i="2"/>
  <c r="H84" i="2"/>
  <c r="G84" i="2"/>
  <c r="F84" i="2"/>
  <c r="E84" i="2"/>
  <c r="D84" i="2"/>
  <c r="M83" i="2"/>
  <c r="L83" i="2"/>
  <c r="K83" i="2"/>
  <c r="J83" i="2"/>
  <c r="I83" i="2"/>
  <c r="H83" i="2"/>
  <c r="G83" i="2"/>
  <c r="F83" i="2"/>
  <c r="E83" i="2"/>
  <c r="D83" i="2"/>
  <c r="M82" i="2"/>
  <c r="L82" i="2"/>
  <c r="K82" i="2"/>
  <c r="J82" i="2"/>
  <c r="I82" i="2"/>
  <c r="H82" i="2"/>
  <c r="G82" i="2"/>
  <c r="F82" i="2"/>
  <c r="E82" i="2"/>
  <c r="D82" i="2"/>
  <c r="M81" i="2"/>
  <c r="L81" i="2"/>
  <c r="K81" i="2"/>
  <c r="J81" i="2"/>
  <c r="I81" i="2"/>
  <c r="H81" i="2"/>
  <c r="G81" i="2"/>
  <c r="F81" i="2"/>
  <c r="E81" i="2"/>
  <c r="D81" i="2"/>
  <c r="M80" i="2"/>
  <c r="L80" i="2"/>
  <c r="K80" i="2"/>
  <c r="J80" i="2"/>
  <c r="I80" i="2"/>
  <c r="H80" i="2"/>
  <c r="G80" i="2"/>
  <c r="F80" i="2"/>
  <c r="E80" i="2"/>
  <c r="D80" i="2"/>
  <c r="M79" i="2"/>
  <c r="L79" i="2"/>
  <c r="K79" i="2"/>
  <c r="J79" i="2"/>
  <c r="I79" i="2"/>
  <c r="H79" i="2"/>
  <c r="G79" i="2"/>
  <c r="F79" i="2"/>
  <c r="E79" i="2"/>
  <c r="D79" i="2"/>
  <c r="M78" i="2"/>
  <c r="L78" i="2"/>
  <c r="K78" i="2"/>
  <c r="J78" i="2"/>
  <c r="I78" i="2"/>
  <c r="H78" i="2"/>
  <c r="G78" i="2"/>
  <c r="F78" i="2"/>
  <c r="E78" i="2"/>
  <c r="D78" i="2"/>
  <c r="M77" i="2"/>
  <c r="L77" i="2"/>
  <c r="K77" i="2"/>
  <c r="J77" i="2"/>
  <c r="I77" i="2"/>
  <c r="H77" i="2"/>
  <c r="G77" i="2"/>
  <c r="F77" i="2"/>
  <c r="E77" i="2"/>
  <c r="D77" i="2"/>
  <c r="M76" i="2"/>
  <c r="L76" i="2"/>
  <c r="K76" i="2"/>
  <c r="J76" i="2"/>
  <c r="I76" i="2"/>
  <c r="H76" i="2"/>
  <c r="G76" i="2"/>
  <c r="F76" i="2"/>
  <c r="E76" i="2"/>
  <c r="D76" i="2"/>
  <c r="M75" i="2"/>
  <c r="L75" i="2"/>
  <c r="K75" i="2"/>
  <c r="J75" i="2"/>
  <c r="I75" i="2"/>
  <c r="H75" i="2"/>
  <c r="G75" i="2"/>
  <c r="F75" i="2"/>
  <c r="E75" i="2"/>
  <c r="D75" i="2"/>
  <c r="M74" i="2"/>
  <c r="L74" i="2"/>
  <c r="K74" i="2"/>
  <c r="J74" i="2"/>
  <c r="I74" i="2"/>
  <c r="H74" i="2"/>
  <c r="G74" i="2"/>
  <c r="F74" i="2"/>
  <c r="E74" i="2"/>
  <c r="D74" i="2"/>
  <c r="M73" i="2"/>
  <c r="L73" i="2"/>
  <c r="K73" i="2"/>
  <c r="J73" i="2"/>
  <c r="I73" i="2"/>
  <c r="H73" i="2"/>
  <c r="G73" i="2"/>
  <c r="F73" i="2"/>
  <c r="E73" i="2"/>
  <c r="D73" i="2"/>
  <c r="M67" i="2"/>
  <c r="L67" i="2"/>
  <c r="K67" i="2"/>
  <c r="J67" i="2"/>
  <c r="I67" i="2"/>
  <c r="H67" i="2"/>
  <c r="G67" i="2"/>
  <c r="F67" i="2"/>
  <c r="E67" i="2"/>
  <c r="D67" i="2"/>
  <c r="M66" i="2"/>
  <c r="L66" i="2"/>
  <c r="K66" i="2"/>
  <c r="J66" i="2"/>
  <c r="I66" i="2"/>
  <c r="H66" i="2"/>
  <c r="G66" i="2"/>
  <c r="F66" i="2"/>
  <c r="E66" i="2"/>
  <c r="D66" i="2"/>
  <c r="M65" i="2"/>
  <c r="L65" i="2"/>
  <c r="K65" i="2"/>
  <c r="J65" i="2"/>
  <c r="I65" i="2"/>
  <c r="H65" i="2"/>
  <c r="G65" i="2"/>
  <c r="F65" i="2"/>
  <c r="E65" i="2"/>
  <c r="D65" i="2"/>
  <c r="M64" i="2"/>
  <c r="L64" i="2"/>
  <c r="K64" i="2"/>
  <c r="J64" i="2"/>
  <c r="I64" i="2"/>
  <c r="H64" i="2"/>
  <c r="G64" i="2"/>
  <c r="F64" i="2"/>
  <c r="E64" i="2"/>
  <c r="D64" i="2"/>
  <c r="M59" i="2"/>
  <c r="L59" i="2"/>
  <c r="K59" i="2"/>
  <c r="J59" i="2"/>
  <c r="I59" i="2"/>
  <c r="H59" i="2"/>
  <c r="G59" i="2"/>
  <c r="F59" i="2"/>
  <c r="E59" i="2"/>
  <c r="D59" i="2"/>
  <c r="M58" i="2"/>
  <c r="L58" i="2"/>
  <c r="K58" i="2"/>
  <c r="J58" i="2"/>
  <c r="I58" i="2"/>
  <c r="H58" i="2"/>
  <c r="G58" i="2"/>
  <c r="F58" i="2"/>
  <c r="E58" i="2"/>
  <c r="D58" i="2"/>
  <c r="M57" i="2"/>
  <c r="L57" i="2"/>
  <c r="K57" i="2"/>
  <c r="J57" i="2"/>
  <c r="I57" i="2"/>
  <c r="H57" i="2"/>
  <c r="G57" i="2"/>
  <c r="F57" i="2"/>
  <c r="E57" i="2"/>
  <c r="D57" i="2"/>
  <c r="M56" i="2"/>
  <c r="L56" i="2"/>
  <c r="K56" i="2"/>
  <c r="J56" i="2"/>
  <c r="I56" i="2"/>
  <c r="H56" i="2"/>
  <c r="G56" i="2"/>
  <c r="F56" i="2"/>
  <c r="E56" i="2"/>
  <c r="D56" i="2"/>
  <c r="M55" i="2"/>
  <c r="L55" i="2"/>
  <c r="K55" i="2"/>
  <c r="J55" i="2"/>
  <c r="I55" i="2"/>
  <c r="H55" i="2"/>
  <c r="G55" i="2"/>
  <c r="F55" i="2"/>
  <c r="E55" i="2"/>
  <c r="D55" i="2"/>
  <c r="M54" i="2"/>
  <c r="L54" i="2"/>
  <c r="K54" i="2"/>
  <c r="J54" i="2"/>
  <c r="I54" i="2"/>
  <c r="H54" i="2"/>
  <c r="G54" i="2"/>
  <c r="F54" i="2"/>
  <c r="E54" i="2"/>
  <c r="D54" i="2"/>
  <c r="M53" i="2"/>
  <c r="L53" i="2"/>
  <c r="K53" i="2"/>
  <c r="J53" i="2"/>
  <c r="I53" i="2"/>
  <c r="H53" i="2"/>
  <c r="G53" i="2"/>
  <c r="F53" i="2"/>
  <c r="E53" i="2"/>
  <c r="D53" i="2"/>
  <c r="M52" i="2"/>
  <c r="L52" i="2"/>
  <c r="K52" i="2"/>
  <c r="J52" i="2"/>
  <c r="I52" i="2"/>
  <c r="H52" i="2"/>
  <c r="G52" i="2"/>
  <c r="F52" i="2"/>
  <c r="E52" i="2"/>
  <c r="D52" i="2"/>
  <c r="M51" i="2"/>
  <c r="L51" i="2"/>
  <c r="K51" i="2"/>
  <c r="J51" i="2"/>
  <c r="I51" i="2"/>
  <c r="H51" i="2"/>
  <c r="G51" i="2"/>
  <c r="F51" i="2"/>
  <c r="E51" i="2"/>
  <c r="D51" i="2"/>
  <c r="M50" i="2"/>
  <c r="L50" i="2"/>
  <c r="K50" i="2"/>
  <c r="J50" i="2"/>
  <c r="I50" i="2"/>
  <c r="H50" i="2"/>
  <c r="G50" i="2"/>
  <c r="F50" i="2"/>
  <c r="E50" i="2"/>
  <c r="D50" i="2"/>
  <c r="M49" i="2"/>
  <c r="L49" i="2"/>
  <c r="K49" i="2"/>
  <c r="J49" i="2"/>
  <c r="I49" i="2"/>
  <c r="H49" i="2"/>
  <c r="G49" i="2"/>
  <c r="F49" i="2"/>
  <c r="E49" i="2"/>
  <c r="D49" i="2"/>
  <c r="M48" i="2"/>
  <c r="L48" i="2"/>
  <c r="K48" i="2"/>
  <c r="J48" i="2"/>
  <c r="I48" i="2"/>
  <c r="H48" i="2"/>
  <c r="G48" i="2"/>
  <c r="F48" i="2"/>
  <c r="E48" i="2"/>
  <c r="D48" i="2"/>
  <c r="M47" i="2"/>
  <c r="L47" i="2"/>
  <c r="K47" i="2"/>
  <c r="J47" i="2"/>
  <c r="I47" i="2"/>
  <c r="H47" i="2"/>
  <c r="G47" i="2"/>
  <c r="F47" i="2"/>
  <c r="E47" i="2"/>
  <c r="D47" i="2"/>
  <c r="M46" i="2"/>
  <c r="L46" i="2"/>
  <c r="K46" i="2"/>
  <c r="J46" i="2"/>
  <c r="I46" i="2"/>
  <c r="H46" i="2"/>
  <c r="G46" i="2"/>
  <c r="F46" i="2"/>
  <c r="E46" i="2"/>
  <c r="D46" i="2"/>
  <c r="M45" i="2"/>
  <c r="L45" i="2"/>
  <c r="K45" i="2"/>
  <c r="J45" i="2"/>
  <c r="I45" i="2"/>
  <c r="H45" i="2"/>
  <c r="G45" i="2"/>
  <c r="F45" i="2"/>
  <c r="E45" i="2"/>
  <c r="D45" i="2"/>
  <c r="M44" i="2"/>
  <c r="L44" i="2"/>
  <c r="K44" i="2"/>
  <c r="J44" i="2"/>
  <c r="I44" i="2"/>
  <c r="H44" i="2"/>
  <c r="G44" i="2"/>
  <c r="F44" i="2"/>
  <c r="E44" i="2"/>
  <c r="D44" i="2"/>
  <c r="M43" i="2"/>
  <c r="L43" i="2"/>
  <c r="K43" i="2"/>
  <c r="J43" i="2"/>
  <c r="I43" i="2"/>
  <c r="H43" i="2"/>
  <c r="G43" i="2"/>
  <c r="F43" i="2"/>
  <c r="E43" i="2"/>
  <c r="D43" i="2"/>
  <c r="M42" i="2"/>
  <c r="L42" i="2"/>
  <c r="K42" i="2"/>
  <c r="J42" i="2"/>
  <c r="I42" i="2"/>
  <c r="H42" i="2"/>
  <c r="G42" i="2"/>
  <c r="F42" i="2"/>
  <c r="E42" i="2"/>
  <c r="D42" i="2"/>
  <c r="M41" i="2"/>
  <c r="L41" i="2"/>
  <c r="K41" i="2"/>
  <c r="J41" i="2"/>
  <c r="I41" i="2"/>
  <c r="H41" i="2"/>
  <c r="G41" i="2"/>
  <c r="F41" i="2"/>
  <c r="E41" i="2"/>
  <c r="D41" i="2"/>
  <c r="M40" i="2"/>
  <c r="L40" i="2"/>
  <c r="K40" i="2"/>
  <c r="J40" i="2"/>
  <c r="I40" i="2"/>
  <c r="H40" i="2"/>
  <c r="G40" i="2"/>
  <c r="F40" i="2"/>
  <c r="E40" i="2"/>
  <c r="D40" i="2"/>
  <c r="L38" i="2"/>
  <c r="L71" i="2" s="1"/>
  <c r="J38" i="2"/>
  <c r="J71" i="2" s="1"/>
  <c r="G38" i="2"/>
  <c r="M34" i="2"/>
  <c r="L34" i="2"/>
  <c r="K34" i="2"/>
  <c r="J34" i="2"/>
  <c r="I34" i="2"/>
  <c r="H34" i="2"/>
  <c r="G34" i="2"/>
  <c r="F34" i="2"/>
  <c r="E34" i="2"/>
  <c r="D34" i="2"/>
  <c r="M33" i="2"/>
  <c r="L33" i="2"/>
  <c r="K33" i="2"/>
  <c r="J33" i="2"/>
  <c r="I33" i="2"/>
  <c r="H33" i="2"/>
  <c r="G33" i="2"/>
  <c r="F33" i="2"/>
  <c r="E33" i="2"/>
  <c r="D33" i="2"/>
  <c r="M32" i="2"/>
  <c r="L32" i="2"/>
  <c r="K32" i="2"/>
  <c r="J32" i="2"/>
  <c r="I32" i="2"/>
  <c r="H32" i="2"/>
  <c r="G32" i="2"/>
  <c r="F32" i="2"/>
  <c r="E32" i="2"/>
  <c r="D32" i="2"/>
  <c r="M31" i="2"/>
  <c r="L31" i="2"/>
  <c r="K31" i="2"/>
  <c r="J31" i="2"/>
  <c r="I31" i="2"/>
  <c r="H31" i="2"/>
  <c r="G31" i="2"/>
  <c r="F31" i="2"/>
  <c r="E31" i="2"/>
  <c r="D31" i="2"/>
  <c r="M26" i="2"/>
  <c r="L26" i="2"/>
  <c r="K26" i="2"/>
  <c r="J26" i="2"/>
  <c r="I26" i="2"/>
  <c r="H26" i="2"/>
  <c r="G26" i="2"/>
  <c r="F26" i="2"/>
  <c r="E26" i="2"/>
  <c r="D26" i="2"/>
  <c r="M25" i="2"/>
  <c r="L25" i="2"/>
  <c r="K25" i="2"/>
  <c r="J25" i="2"/>
  <c r="I25" i="2"/>
  <c r="H25" i="2"/>
  <c r="G25" i="2"/>
  <c r="F25" i="2"/>
  <c r="E25" i="2"/>
  <c r="D25" i="2"/>
  <c r="M24" i="2"/>
  <c r="L24" i="2"/>
  <c r="K24" i="2"/>
  <c r="J24" i="2"/>
  <c r="I24" i="2"/>
  <c r="H24" i="2"/>
  <c r="G24" i="2"/>
  <c r="F24" i="2"/>
  <c r="E24" i="2"/>
  <c r="D24" i="2"/>
  <c r="M23" i="2"/>
  <c r="L23" i="2"/>
  <c r="K23" i="2"/>
  <c r="J23" i="2"/>
  <c r="I23" i="2"/>
  <c r="H23" i="2"/>
  <c r="G23" i="2"/>
  <c r="F23" i="2"/>
  <c r="E23" i="2"/>
  <c r="D23" i="2"/>
  <c r="M22" i="2"/>
  <c r="L22" i="2"/>
  <c r="K22" i="2"/>
  <c r="J22" i="2"/>
  <c r="I22" i="2"/>
  <c r="H22" i="2"/>
  <c r="G22" i="2"/>
  <c r="F22" i="2"/>
  <c r="E22" i="2"/>
  <c r="D22" i="2"/>
  <c r="M21" i="2"/>
  <c r="L21" i="2"/>
  <c r="K21" i="2"/>
  <c r="J21" i="2"/>
  <c r="I21" i="2"/>
  <c r="H21" i="2"/>
  <c r="G21" i="2"/>
  <c r="F21" i="2"/>
  <c r="E21" i="2"/>
  <c r="D21" i="2"/>
  <c r="M20" i="2"/>
  <c r="L20" i="2"/>
  <c r="K20" i="2"/>
  <c r="J20" i="2"/>
  <c r="I20" i="2"/>
  <c r="H20" i="2"/>
  <c r="G20" i="2"/>
  <c r="F20" i="2"/>
  <c r="E20" i="2"/>
  <c r="D20" i="2"/>
  <c r="M19" i="2"/>
  <c r="L19" i="2"/>
  <c r="K19" i="2"/>
  <c r="J19" i="2"/>
  <c r="I19" i="2"/>
  <c r="H19" i="2"/>
  <c r="G19" i="2"/>
  <c r="F19" i="2"/>
  <c r="E19" i="2"/>
  <c r="D19" i="2"/>
  <c r="M18" i="2"/>
  <c r="L18" i="2"/>
  <c r="K18" i="2"/>
  <c r="J18" i="2"/>
  <c r="I18" i="2"/>
  <c r="H18" i="2"/>
  <c r="G18" i="2"/>
  <c r="F18" i="2"/>
  <c r="E18" i="2"/>
  <c r="D18" i="2"/>
  <c r="M17" i="2"/>
  <c r="L17" i="2"/>
  <c r="K17" i="2"/>
  <c r="J17" i="2"/>
  <c r="I17" i="2"/>
  <c r="H17" i="2"/>
  <c r="G17" i="2"/>
  <c r="F17" i="2"/>
  <c r="E17" i="2"/>
  <c r="D17" i="2"/>
  <c r="M16" i="2"/>
  <c r="L16" i="2"/>
  <c r="K16" i="2"/>
  <c r="J16" i="2"/>
  <c r="I16" i="2"/>
  <c r="H16" i="2"/>
  <c r="G16" i="2"/>
  <c r="F16" i="2"/>
  <c r="E16" i="2"/>
  <c r="D16" i="2"/>
  <c r="M15" i="2"/>
  <c r="L15" i="2"/>
  <c r="K15" i="2"/>
  <c r="J15" i="2"/>
  <c r="I15" i="2"/>
  <c r="H15" i="2"/>
  <c r="G15" i="2"/>
  <c r="F15" i="2"/>
  <c r="E15" i="2"/>
  <c r="D15" i="2"/>
  <c r="M14" i="2"/>
  <c r="L14" i="2"/>
  <c r="K14" i="2"/>
  <c r="J14" i="2"/>
  <c r="I14" i="2"/>
  <c r="H14" i="2"/>
  <c r="G14" i="2"/>
  <c r="F14" i="2"/>
  <c r="E14" i="2"/>
  <c r="D14" i="2"/>
  <c r="M13" i="2"/>
  <c r="L13" i="2"/>
  <c r="K13" i="2"/>
  <c r="J13" i="2"/>
  <c r="I13" i="2"/>
  <c r="H13" i="2"/>
  <c r="G13" i="2"/>
  <c r="F13" i="2"/>
  <c r="E13" i="2"/>
  <c r="D13" i="2"/>
  <c r="M12" i="2"/>
  <c r="L12" i="2"/>
  <c r="K12" i="2"/>
  <c r="J12" i="2"/>
  <c r="I12" i="2"/>
  <c r="H12" i="2"/>
  <c r="G12" i="2"/>
  <c r="F12" i="2"/>
  <c r="E12" i="2"/>
  <c r="D12" i="2"/>
  <c r="M11" i="2"/>
  <c r="L11" i="2"/>
  <c r="K11" i="2"/>
  <c r="J11" i="2"/>
  <c r="I11" i="2"/>
  <c r="H11" i="2"/>
  <c r="G11" i="2"/>
  <c r="F11" i="2"/>
  <c r="E11" i="2"/>
  <c r="D11" i="2"/>
  <c r="M10" i="2"/>
  <c r="L10" i="2"/>
  <c r="K10" i="2"/>
  <c r="J10" i="2"/>
  <c r="I10" i="2"/>
  <c r="H10" i="2"/>
  <c r="G10" i="2"/>
  <c r="F10" i="2"/>
  <c r="E10" i="2"/>
  <c r="D10" i="2"/>
  <c r="M9" i="2"/>
  <c r="L9" i="2"/>
  <c r="K9" i="2"/>
  <c r="J9" i="2"/>
  <c r="I9" i="2"/>
  <c r="H9" i="2"/>
  <c r="G9" i="2"/>
  <c r="F9" i="2"/>
  <c r="E9" i="2"/>
  <c r="D9" i="2"/>
  <c r="M8" i="2"/>
  <c r="L8" i="2"/>
  <c r="K8" i="2"/>
  <c r="J8" i="2"/>
  <c r="I8" i="2"/>
  <c r="H8" i="2"/>
  <c r="G8" i="2"/>
  <c r="F8" i="2"/>
  <c r="E8" i="2"/>
  <c r="D8" i="2"/>
  <c r="M7" i="2"/>
  <c r="L7" i="2"/>
  <c r="K7" i="2"/>
  <c r="J7" i="2"/>
  <c r="I7" i="2"/>
  <c r="H7" i="2"/>
  <c r="G7" i="2"/>
  <c r="F7" i="2"/>
  <c r="E7" i="2"/>
  <c r="D7" i="2"/>
  <c r="L5" i="2"/>
  <c r="J5" i="2"/>
  <c r="I5" i="2"/>
  <c r="I38" i="2" s="1"/>
  <c r="I71" i="2" s="1"/>
  <c r="H5" i="2"/>
  <c r="H38" i="2" s="1"/>
  <c r="H71" i="2" s="1"/>
  <c r="G5" i="2"/>
  <c r="G71" i="2" s="1"/>
  <c r="E5" i="2"/>
  <c r="E38" i="2" s="1"/>
  <c r="E71" i="2" s="1"/>
  <c r="D5" i="2"/>
  <c r="D38" i="2" s="1"/>
  <c r="D71" i="2" s="1"/>
  <c r="A198" i="1"/>
  <c r="A183" i="1"/>
  <c r="A169" i="1"/>
  <c r="A154" i="1"/>
  <c r="A139" i="1"/>
  <c r="A124" i="1"/>
  <c r="A109" i="1"/>
  <c r="A94" i="1"/>
  <c r="A79" i="1"/>
  <c r="A64" i="1"/>
  <c r="A49" i="1"/>
  <c r="A34" i="1"/>
  <c r="A19" i="1"/>
  <c r="A4" i="1"/>
  <c r="R69" i="4" l="1"/>
  <c r="G71" i="3"/>
</calcChain>
</file>

<file path=xl/sharedStrings.xml><?xml version="1.0" encoding="utf-8"?>
<sst xmlns="http://schemas.openxmlformats.org/spreadsheetml/2006/main" count="263" uniqueCount="81">
  <si>
    <t>Régime agricole</t>
  </si>
  <si>
    <t>Non-Salariés agricoles</t>
  </si>
  <si>
    <t>Salariés agricoles</t>
  </si>
  <si>
    <r>
      <t xml:space="preserve">Séries  en date de remboursement CVS-CJO </t>
    </r>
    <r>
      <rPr>
        <b/>
        <sz val="10"/>
        <color rgb="FF0000FF"/>
        <rFont val="Cambria"/>
        <family val="1"/>
      </rPr>
      <t>, France métropolitaine - Risques Maladie-Maternité-AT</t>
    </r>
  </si>
  <si>
    <t>Attention, les échelles ne sont pas toujours comparables selon les graphiques</t>
  </si>
  <si>
    <t>Séries indicées;Base 100 = Moyenne 2016</t>
  </si>
  <si>
    <t>Données mensuelles</t>
  </si>
  <si>
    <r>
      <t xml:space="preserve">Régime agricole - Métropole
Tous risques
Séries en date de remboursements
</t>
    </r>
    <r>
      <rPr>
        <b/>
        <sz val="9"/>
        <color theme="1"/>
        <rFont val="Cambria"/>
        <family val="1"/>
      </rPr>
      <t>Montants remboursés en millions d'euros</t>
    </r>
  </si>
  <si>
    <t>Données annuelles</t>
  </si>
  <si>
    <t>Evolution PCAP</t>
  </si>
  <si>
    <t>Données brutes</t>
  </si>
  <si>
    <t>Données
CVS-CJO</t>
  </si>
  <si>
    <t>Total soins de ville</t>
  </si>
  <si>
    <t>Total soins de ville hors produits de santé</t>
  </si>
  <si>
    <t>Honoraires des médecins et dentistes libéraux</t>
  </si>
  <si>
    <t>- Médecins généralistes</t>
  </si>
  <si>
    <t>- Médecins spécialistes</t>
  </si>
  <si>
    <t>- Dentistes</t>
  </si>
  <si>
    <t>Soins d'auxiliaires médicaux libéraux</t>
  </si>
  <si>
    <t>- Masseurs-kinésithérapeutes</t>
  </si>
  <si>
    <t>- Infirmiers</t>
  </si>
  <si>
    <t>Laboratoires</t>
  </si>
  <si>
    <t>Frais de transports</t>
  </si>
  <si>
    <t>Indemnités journalières (IJ)</t>
  </si>
  <si>
    <t>- IJ maladie</t>
  </si>
  <si>
    <t>- IJ ATMP</t>
  </si>
  <si>
    <t>Produits de santé (médicaments + LPP)</t>
  </si>
  <si>
    <t>Médicaments :</t>
  </si>
  <si>
    <t>- Médicaments délivrés en ville</t>
  </si>
  <si>
    <t>- Médicaments rétrocédés</t>
  </si>
  <si>
    <t>LPP</t>
  </si>
  <si>
    <t>Total soins de ville hors indemnités journalières</t>
  </si>
  <si>
    <t>OD Médecine Chirurgie Obstétrique (MCO)</t>
  </si>
  <si>
    <t>- dont Part tarif</t>
  </si>
  <si>
    <t>- dont Médicaments en sus</t>
  </si>
  <si>
    <t>- dont Dispositifs médicaux implantables en sus</t>
  </si>
  <si>
    <r>
      <t xml:space="preserve">Non-salariés agricoles - Métropole
Tous risques
Séries en date de remboursements
</t>
    </r>
    <r>
      <rPr>
        <b/>
        <sz val="9"/>
        <color theme="1"/>
        <rFont val="Cambria"/>
        <family val="1"/>
      </rPr>
      <t>Montants remboursés en millions d'euros</t>
    </r>
  </si>
  <si>
    <r>
      <t xml:space="preserve">Salariés agricoles - Métropole
Tous risques
Séries en date de remboursements
</t>
    </r>
    <r>
      <rPr>
        <b/>
        <sz val="9"/>
        <color theme="1"/>
        <rFont val="Cambria"/>
        <family val="1"/>
      </rPr>
      <t>Montants remboursés en millions d'euros</t>
    </r>
  </si>
  <si>
    <t>Champ :</t>
  </si>
  <si>
    <t>Les résultats présentés sont issus des données statistiques sur la France métropolitaine. Ils recouvrent les risques maladie, maternité, accidents du travail et maladies professionnelles. Ne sont pas pris en compte les montants directement payés par la caisse centrale de la MSA, comme le Fonds d’intervention régional (Fir), la rémunération sur objectifs de santé publique (Rosp), les prises en charge de cotisations des praticiens et auxiliaires médicaux, les remises conventionnelles des laboratoires pharmaceutiques, le forfait patientèle, etc. Les indemnités journalières maternité et paternité, qui ne font pas partie de l’objectif national des dépenses de l’assurance maladie (Ondam), sont également exclues.</t>
  </si>
  <si>
    <r>
      <t xml:space="preserve">Régime agricole - Métropole
Tous risques
Séries en date de soins
</t>
    </r>
    <r>
      <rPr>
        <b/>
        <sz val="9"/>
        <color theme="1"/>
        <rFont val="Cambria"/>
        <family val="1"/>
      </rPr>
      <t>Montants remboursés en millions d'euros</t>
    </r>
  </si>
  <si>
    <t>Suite à une coquille, les données ODMCO cvs-cjo ont été revues depuis mars 2025</t>
  </si>
  <si>
    <r>
      <t xml:space="preserve">Non-salariés agricoles - Métropole
Tous risques
Séries en date de soins
</t>
    </r>
    <r>
      <rPr>
        <b/>
        <sz val="9"/>
        <color theme="1"/>
        <rFont val="Cambria"/>
        <family val="1"/>
      </rPr>
      <t>Montants remboursés en millions d'euros</t>
    </r>
  </si>
  <si>
    <r>
      <t xml:space="preserve">Salariés agricoles - Métropole
Tous risques
Séries en date de soins
</t>
    </r>
    <r>
      <rPr>
        <b/>
        <sz val="9"/>
        <color theme="1"/>
        <rFont val="Cambria"/>
        <family val="1"/>
      </rPr>
      <t>Montants remboursés en millions d'euros</t>
    </r>
  </si>
  <si>
    <t>Source : MSA</t>
  </si>
  <si>
    <t xml:space="preserve">Tableau 1 : Taux de révision de séries de remboursements de soins de ville (en date de soins) par rapport aux données publiées ce mois-ci </t>
  </si>
  <si>
    <r>
      <t xml:space="preserve">Révision du dernier mois
</t>
    </r>
    <r>
      <rPr>
        <i/>
        <sz val="10"/>
        <color theme="1"/>
        <rFont val="Arial"/>
        <family val="2"/>
      </rPr>
      <t>(en millions d'euros)</t>
    </r>
  </si>
  <si>
    <t>Cumul 2024</t>
  </si>
  <si>
    <t xml:space="preserve">TOTAL SOINS DE VILLE </t>
  </si>
  <si>
    <t>SOINS DE VILLE HORS PRODUITS DE SANTE</t>
  </si>
  <si>
    <t xml:space="preserve">  Honoraires des médecins et dentistes libéraux </t>
  </si>
  <si>
    <t xml:space="preserve">            - Médecins généralistes </t>
  </si>
  <si>
    <t xml:space="preserve">            - Médecins spécialistes </t>
  </si>
  <si>
    <t xml:space="preserve">            - Dentistes </t>
  </si>
  <si>
    <t xml:space="preserve"> </t>
  </si>
  <si>
    <t xml:space="preserve">  Soins d'auxiliaires médicaux libéraux  </t>
  </si>
  <si>
    <t xml:space="preserve">            - Masseurs-kinésithérapeutes </t>
  </si>
  <si>
    <t xml:space="preserve">            - Infirmiers </t>
  </si>
  <si>
    <t xml:space="preserve">  Laboratoires</t>
  </si>
  <si>
    <t xml:space="preserve">  Frais de transports</t>
  </si>
  <si>
    <t xml:space="preserve">  Indemnités journalières (IJ)</t>
  </si>
  <si>
    <t xml:space="preserve">            - IJ maladie</t>
  </si>
  <si>
    <t xml:space="preserve">            - IJ AT</t>
  </si>
  <si>
    <t>PRODUITS DE SANTE</t>
  </si>
  <si>
    <t xml:space="preserve">  Médicaments</t>
  </si>
  <si>
    <t xml:space="preserve">            - Médicaments délivrés en ville</t>
  </si>
  <si>
    <t xml:space="preserve">            - Médicaments rétrocédés</t>
  </si>
  <si>
    <t xml:space="preserve">  LPP</t>
  </si>
  <si>
    <t>Tableau 2 : Détail de la révision des données en date de soins</t>
  </si>
  <si>
    <t>Révision des mois en date de soins selon les données liquidées jusqu'en octobre 2025</t>
  </si>
  <si>
    <t>Date de révision (montants en millions d'euros)</t>
  </si>
  <si>
    <t>Date de soins</t>
  </si>
  <si>
    <t>Référence</t>
  </si>
  <si>
    <t>2022</t>
  </si>
  <si>
    <t>2023</t>
  </si>
  <si>
    <t>2024</t>
  </si>
  <si>
    <t>2025</t>
  </si>
  <si>
    <t>TOTAL</t>
  </si>
  <si>
    <t>Total 2022</t>
  </si>
  <si>
    <t>Total 2023</t>
  </si>
  <si>
    <t>Total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</si>
</sst>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_-* #,##0.00\ _€_-;\-* #,##0.00\ _€_-;_-* &quot;-&quot;??\ _€_-;_-@_-"/>
    <numFmt numFmtId="166" formatCode="#,##0.0"/>
    <numFmt numFmtId="167" formatCode="#,##0.0_ ;\-#,##0.0\ "/>
    <numFmt numFmtId="168" formatCode="_-* #,##0.0\ _€_-;\-* #,##0.0\ _€_-;_-* &quot;-&quot;??\ _€_-;_-@_-"/>
    <numFmt numFmtId="169" formatCode="[$-40C]mmm\-yy;@"/>
    <numFmt numFmtId="170" formatCode="[$-40C]mmmm\-yy;@"/>
  </numFmts>
  <fonts count="32" x14ac:knownFonts="1">
    <font>
      <sz val="10"/>
      <name val="Arial"/>
    </font>
    <font>
      <sz val="11"/>
      <color theme="1"/>
      <name val="Calibri"/>
      <family val="2"/>
      <scheme val="minor"/>
    </font>
    <font>
      <sz val="11"/>
      <color theme="1"/>
      <name val="Calibri"/>
      <family val="2"/>
      <scheme val="minor"/>
    </font>
    <font>
      <sz val="10"/>
      <name val="Arial"/>
      <family val="2"/>
    </font>
    <font>
      <b/>
      <sz val="12"/>
      <color rgb="FF0000FF"/>
      <name val="Cambria"/>
      <family val="1"/>
    </font>
    <font>
      <b/>
      <sz val="10"/>
      <color rgb="FF0000FF"/>
      <name val="Cambria"/>
      <family val="1"/>
    </font>
    <font>
      <b/>
      <sz val="10"/>
      <name val="Cambria"/>
      <family val="1"/>
    </font>
    <font>
      <b/>
      <sz val="9"/>
      <color theme="0" tint="-0.499984740745262"/>
      <name val="Cambria"/>
      <family val="1"/>
    </font>
    <font>
      <b/>
      <sz val="10"/>
      <color theme="1"/>
      <name val="Cambria"/>
      <family val="1"/>
    </font>
    <font>
      <sz val="9"/>
      <color theme="1"/>
      <name val="Cambria"/>
      <family val="1"/>
    </font>
    <font>
      <sz val="10"/>
      <name val="Cambria"/>
      <family val="1"/>
    </font>
    <font>
      <sz val="9"/>
      <name val="Cambria"/>
      <family val="1"/>
    </font>
    <font>
      <b/>
      <sz val="10"/>
      <color rgb="FFFF0000"/>
      <name val="Cambria"/>
      <family val="1"/>
    </font>
    <font>
      <sz val="9"/>
      <color rgb="FFFF00FF"/>
      <name val="Cambria"/>
      <family val="1"/>
    </font>
    <font>
      <b/>
      <sz val="11"/>
      <color theme="1"/>
      <name val="Cambria"/>
      <family val="1"/>
    </font>
    <font>
      <b/>
      <sz val="9"/>
      <color theme="1"/>
      <name val="Cambria"/>
      <family val="1"/>
    </font>
    <font>
      <b/>
      <sz val="11"/>
      <color theme="0"/>
      <name val="Cambria"/>
      <family val="1"/>
    </font>
    <font>
      <b/>
      <sz val="9"/>
      <name val="Cambria"/>
      <family val="1"/>
    </font>
    <font>
      <b/>
      <sz val="10"/>
      <color theme="0"/>
      <name val="Cambria"/>
      <family val="1"/>
    </font>
    <font>
      <b/>
      <i/>
      <sz val="8"/>
      <name val="Cambria"/>
      <family val="1"/>
    </font>
    <font>
      <sz val="8"/>
      <name val="Cambria"/>
      <family val="1"/>
    </font>
    <font>
      <b/>
      <sz val="12"/>
      <color rgb="FFFFFFFF"/>
      <name val="Arial"/>
      <family val="2"/>
    </font>
    <font>
      <sz val="10"/>
      <color theme="1"/>
      <name val="Arial"/>
      <family val="2"/>
    </font>
    <font>
      <sz val="11"/>
      <color theme="1"/>
      <name val="Arial"/>
      <family val="2"/>
    </font>
    <font>
      <b/>
      <sz val="11"/>
      <color theme="1"/>
      <name val="Arial"/>
      <family val="2"/>
    </font>
    <font>
      <i/>
      <sz val="10"/>
      <color theme="1"/>
      <name val="Arial"/>
      <family val="2"/>
    </font>
    <font>
      <b/>
      <sz val="11"/>
      <color theme="0"/>
      <name val="Arial"/>
      <family val="2"/>
    </font>
    <font>
      <b/>
      <sz val="10.5"/>
      <color theme="8" tint="-0.249977111117893"/>
      <name val="Arial"/>
      <family val="2"/>
    </font>
    <font>
      <sz val="11"/>
      <color theme="8" tint="-0.249977111117893"/>
      <name val="Arial"/>
      <family val="2"/>
    </font>
    <font>
      <b/>
      <sz val="11"/>
      <name val="Arial"/>
      <family val="2"/>
    </font>
    <font>
      <sz val="11"/>
      <name val="Arial"/>
      <family val="2"/>
    </font>
    <font>
      <i/>
      <sz val="11"/>
      <color theme="1"/>
      <name val="Arial"/>
      <family val="2"/>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6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rgb="FF92CDDC"/>
        <bgColor indexed="64"/>
      </patternFill>
    </fill>
  </fills>
  <borders count="3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7">
    <xf numFmtId="0" fontId="0" fillId="0" borderId="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2" fillId="0" borderId="0"/>
    <xf numFmtId="0" fontId="2"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22" fillId="0" borderId="0"/>
    <xf numFmtId="0" fontId="1" fillId="0" borderId="0"/>
    <xf numFmtId="0" fontId="1" fillId="0" borderId="0"/>
    <xf numFmtId="9" fontId="3" fillId="0" borderId="0" applyFont="0" applyFill="0" applyBorder="0" applyAlignment="0" applyProtection="0"/>
  </cellStyleXfs>
  <cellXfs count="259">
    <xf numFmtId="0" fontId="0" fillId="0" borderId="0" xfId="0"/>
    <xf numFmtId="0" fontId="4" fillId="2" borderId="0" xfId="2" applyFont="1" applyFill="1" applyAlignment="1">
      <alignment horizontal="center" vertical="center"/>
    </xf>
    <xf numFmtId="0" fontId="4" fillId="2" borderId="0" xfId="2" applyFont="1" applyFill="1" applyAlignment="1">
      <alignment vertical="center"/>
    </xf>
    <xf numFmtId="0" fontId="4" fillId="2" borderId="0" xfId="2" applyFont="1" applyFill="1" applyAlignment="1">
      <alignment horizontal="left" vertical="center"/>
    </xf>
    <xf numFmtId="0" fontId="6" fillId="2" borderId="0" xfId="2" applyFont="1" applyFill="1" applyAlignment="1">
      <alignment horizontal="centerContinuous" vertical="center"/>
    </xf>
    <xf numFmtId="0" fontId="6" fillId="2" borderId="0" xfId="2" applyFont="1" applyFill="1" applyAlignment="1">
      <alignment vertical="center"/>
    </xf>
    <xf numFmtId="0" fontId="6" fillId="2" borderId="0" xfId="2" applyFont="1" applyFill="1" applyAlignment="1">
      <alignment horizontal="left" vertical="center"/>
    </xf>
    <xf numFmtId="0" fontId="6" fillId="2" borderId="0" xfId="2" applyFont="1" applyFill="1" applyAlignment="1">
      <alignment horizontal="center" vertical="center"/>
    </xf>
    <xf numFmtId="0" fontId="7" fillId="2" borderId="0" xfId="2" applyFont="1" applyFill="1" applyAlignment="1">
      <alignment vertical="center"/>
    </xf>
    <xf numFmtId="0" fontId="6" fillId="2" borderId="0" xfId="2" applyFont="1" applyFill="1" applyAlignment="1">
      <alignment horizontal="right" vertical="center"/>
    </xf>
    <xf numFmtId="0" fontId="8" fillId="2" borderId="0" xfId="2" applyFont="1" applyFill="1" applyAlignment="1">
      <alignment vertical="center"/>
    </xf>
    <xf numFmtId="0" fontId="9" fillId="2" borderId="0" xfId="2" applyFont="1" applyFill="1" applyAlignment="1">
      <alignment vertical="center"/>
    </xf>
    <xf numFmtId="0" fontId="10" fillId="2" borderId="0" xfId="2" applyFont="1" applyFill="1" applyAlignment="1">
      <alignment vertical="center"/>
    </xf>
    <xf numFmtId="0" fontId="6" fillId="0" borderId="0" xfId="2" applyFont="1"/>
    <xf numFmtId="0" fontId="11" fillId="2" borderId="0" xfId="2" applyFont="1" applyFill="1" applyAlignment="1">
      <alignment vertical="center"/>
    </xf>
    <xf numFmtId="0" fontId="6" fillId="0" borderId="0" xfId="2" applyFont="1" applyAlignment="1">
      <alignment vertical="center"/>
    </xf>
    <xf numFmtId="2" fontId="6"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9" fontId="12" fillId="2" borderId="0" xfId="1" applyFont="1" applyFill="1" applyAlignment="1">
      <alignment vertical="center"/>
    </xf>
    <xf numFmtId="9" fontId="12" fillId="2" borderId="0" xfId="1" applyFont="1" applyFill="1" applyBorder="1" applyAlignment="1">
      <alignment vertical="center"/>
    </xf>
    <xf numFmtId="0" fontId="6" fillId="2" borderId="0" xfId="2" applyFont="1" applyFill="1"/>
    <xf numFmtId="165" fontId="6" fillId="2" borderId="0" xfId="3" applyFont="1" applyFill="1" applyBorder="1" applyAlignment="1">
      <alignment horizontal="right" vertical="center" wrapText="1"/>
    </xf>
    <xf numFmtId="0" fontId="11" fillId="2" borderId="0" xfId="4" applyFont="1" applyFill="1"/>
    <xf numFmtId="0" fontId="11" fillId="3" borderId="0" xfId="4" applyFont="1" applyFill="1"/>
    <xf numFmtId="166" fontId="13" fillId="2" borderId="0" xfId="4" applyNumberFormat="1" applyFont="1" applyFill="1" applyAlignment="1">
      <alignment vertical="center"/>
    </xf>
    <xf numFmtId="0" fontId="11" fillId="4" borderId="0" xfId="4" applyFont="1" applyFill="1"/>
    <xf numFmtId="0" fontId="11" fillId="3" borderId="0" xfId="4" applyFont="1" applyFill="1" applyAlignment="1">
      <alignment horizontal="center"/>
    </xf>
    <xf numFmtId="0" fontId="11" fillId="4" borderId="0" xfId="4" applyFont="1" applyFill="1" applyAlignment="1">
      <alignment horizontal="center"/>
    </xf>
    <xf numFmtId="0" fontId="14" fillId="5" borderId="1" xfId="5" applyFont="1" applyFill="1" applyBorder="1" applyAlignment="1">
      <alignment horizontal="center" vertical="center" wrapText="1"/>
    </xf>
    <xf numFmtId="0" fontId="14" fillId="5" borderId="2" xfId="6" applyFont="1" applyFill="1" applyBorder="1" applyAlignment="1">
      <alignment horizontal="center" vertical="center"/>
    </xf>
    <xf numFmtId="0" fontId="14" fillId="5" borderId="3" xfId="6" applyFont="1" applyFill="1" applyBorder="1" applyAlignment="1">
      <alignment horizontal="center" vertical="center"/>
    </xf>
    <xf numFmtId="0" fontId="14" fillId="5" borderId="4" xfId="6" applyFont="1" applyFill="1" applyBorder="1" applyAlignment="1">
      <alignment horizontal="center" vertical="center"/>
    </xf>
    <xf numFmtId="0" fontId="14" fillId="5" borderId="5" xfId="5" applyFont="1" applyFill="1" applyBorder="1" applyAlignment="1">
      <alignment horizontal="center" vertical="center" wrapText="1"/>
    </xf>
    <xf numFmtId="0" fontId="8" fillId="5" borderId="6" xfId="5" applyFont="1" applyFill="1" applyBorder="1" applyAlignment="1">
      <alignment horizontal="center" vertical="center" wrapText="1"/>
    </xf>
    <xf numFmtId="0" fontId="8" fillId="5" borderId="2" xfId="5" applyFont="1" applyFill="1" applyBorder="1" applyAlignment="1">
      <alignment horizontal="center" vertical="center" wrapText="1"/>
    </xf>
    <xf numFmtId="0" fontId="15" fillId="5" borderId="3" xfId="5" applyFont="1" applyFill="1" applyBorder="1" applyAlignment="1">
      <alignment horizontal="center" vertical="center" wrapText="1"/>
    </xf>
    <xf numFmtId="0" fontId="8" fillId="5" borderId="7" xfId="5" applyFont="1" applyFill="1" applyBorder="1" applyAlignment="1">
      <alignment horizontal="center" vertical="center" wrapText="1"/>
    </xf>
    <xf numFmtId="0" fontId="8" fillId="5" borderId="8" xfId="5" applyFont="1" applyFill="1" applyBorder="1" applyAlignment="1">
      <alignment horizontal="center" vertical="center" wrapText="1"/>
    </xf>
    <xf numFmtId="0" fontId="8" fillId="5" borderId="9" xfId="5" applyFont="1" applyFill="1" applyBorder="1" applyAlignment="1">
      <alignment horizontal="center" vertical="center" wrapText="1"/>
    </xf>
    <xf numFmtId="0" fontId="10" fillId="0" borderId="4" xfId="0" applyFont="1" applyBorder="1" applyAlignment="1">
      <alignment horizontal="center" vertical="center" wrapText="1"/>
    </xf>
    <xf numFmtId="0" fontId="8" fillId="5" borderId="4" xfId="5" applyFont="1" applyFill="1" applyBorder="1" applyAlignment="1">
      <alignment horizontal="center" vertical="center" wrapText="1"/>
    </xf>
    <xf numFmtId="0" fontId="14" fillId="5" borderId="10" xfId="5" applyFont="1" applyFill="1" applyBorder="1" applyAlignment="1">
      <alignment horizontal="center" vertical="center" wrapText="1"/>
    </xf>
    <xf numFmtId="0" fontId="8" fillId="5" borderId="11" xfId="5" applyFont="1" applyFill="1" applyBorder="1" applyAlignment="1">
      <alignment horizontal="center" vertical="center" wrapText="1"/>
    </xf>
    <xf numFmtId="0" fontId="8" fillId="5" borderId="2" xfId="5" applyFont="1" applyFill="1" applyBorder="1" applyAlignment="1">
      <alignment horizontal="center" vertical="center" wrapText="1"/>
    </xf>
    <xf numFmtId="0" fontId="8" fillId="5" borderId="12" xfId="5" applyFont="1" applyFill="1" applyBorder="1" applyAlignment="1">
      <alignment horizontal="center" vertical="center" wrapText="1"/>
    </xf>
    <xf numFmtId="0" fontId="8" fillId="5" borderId="13" xfId="5" applyFont="1" applyFill="1" applyBorder="1" applyAlignment="1">
      <alignment horizontal="center" vertical="center" wrapText="1"/>
    </xf>
    <xf numFmtId="0" fontId="16" fillId="6" borderId="7" xfId="5" applyFont="1" applyFill="1" applyBorder="1" applyAlignment="1">
      <alignment horizontal="left" vertical="center"/>
    </xf>
    <xf numFmtId="167" fontId="16" fillId="6" borderId="7" xfId="7" applyNumberFormat="1" applyFont="1" applyFill="1" applyBorder="1" applyAlignment="1">
      <alignment horizontal="right" vertical="center" indent="1"/>
    </xf>
    <xf numFmtId="164" fontId="16" fillId="6" borderId="7" xfId="8" applyNumberFormat="1" applyFont="1" applyFill="1" applyBorder="1" applyAlignment="1">
      <alignment horizontal="center" vertical="center"/>
    </xf>
    <xf numFmtId="164" fontId="16" fillId="6" borderId="2" xfId="1" applyNumberFormat="1" applyFont="1" applyFill="1" applyBorder="1" applyAlignment="1">
      <alignment horizontal="center" vertical="center"/>
    </xf>
    <xf numFmtId="164" fontId="16" fillId="6" borderId="7" xfId="1" applyNumberFormat="1" applyFont="1" applyFill="1" applyBorder="1" applyAlignment="1">
      <alignment horizontal="center" vertical="center"/>
    </xf>
    <xf numFmtId="164" fontId="16" fillId="6" borderId="4" xfId="8" applyNumberFormat="1" applyFont="1" applyFill="1" applyBorder="1" applyAlignment="1">
      <alignment horizontal="center" vertical="center"/>
    </xf>
    <xf numFmtId="167" fontId="16" fillId="6" borderId="4" xfId="7" applyNumberFormat="1" applyFont="1" applyFill="1" applyBorder="1" applyAlignment="1">
      <alignment horizontal="center" vertical="center"/>
    </xf>
    <xf numFmtId="0" fontId="17" fillId="4" borderId="14" xfId="4" applyFont="1" applyFill="1" applyBorder="1" applyAlignment="1">
      <alignment vertical="center"/>
    </xf>
    <xf numFmtId="166" fontId="17" fillId="2" borderId="5" xfId="4" applyNumberFormat="1" applyFont="1" applyFill="1" applyBorder="1" applyAlignment="1">
      <alignment horizontal="right" vertical="center" indent="1"/>
    </xf>
    <xf numFmtId="164" fontId="17" fillId="2" borderId="15" xfId="4" applyNumberFormat="1" applyFont="1" applyFill="1" applyBorder="1" applyAlignment="1">
      <alignment horizontal="right" vertical="center" indent="1"/>
    </xf>
    <xf numFmtId="164" fontId="17" fillId="2" borderId="0" xfId="4" applyNumberFormat="1" applyFont="1" applyFill="1" applyAlignment="1">
      <alignment horizontal="right" vertical="center" indent="1"/>
    </xf>
    <xf numFmtId="164" fontId="17" fillId="2" borderId="5" xfId="4" applyNumberFormat="1" applyFont="1" applyFill="1" applyBorder="1" applyAlignment="1">
      <alignment horizontal="right" vertical="center" indent="1"/>
    </xf>
    <xf numFmtId="164" fontId="17" fillId="2" borderId="8" xfId="4" applyNumberFormat="1" applyFont="1" applyFill="1" applyBorder="1" applyAlignment="1">
      <alignment horizontal="center" vertical="center"/>
    </xf>
    <xf numFmtId="166" fontId="17" fillId="2" borderId="0" xfId="4" applyNumberFormat="1" applyFont="1" applyFill="1" applyAlignment="1">
      <alignment horizontal="right" vertical="center" indent="1"/>
    </xf>
    <xf numFmtId="0" fontId="11" fillId="4" borderId="14" xfId="4" applyFont="1" applyFill="1" applyBorder="1" applyAlignment="1">
      <alignment horizontal="left" vertical="center" indent="1"/>
    </xf>
    <xf numFmtId="166" fontId="11" fillId="2" borderId="5" xfId="4" applyNumberFormat="1" applyFont="1" applyFill="1" applyBorder="1" applyAlignment="1">
      <alignment horizontal="right" vertical="center" indent="1"/>
    </xf>
    <xf numFmtId="164" fontId="11" fillId="2" borderId="15" xfId="4" applyNumberFormat="1" applyFont="1" applyFill="1" applyBorder="1" applyAlignment="1">
      <alignment horizontal="right" vertical="center" indent="1"/>
    </xf>
    <xf numFmtId="164" fontId="11" fillId="2" borderId="0" xfId="4" applyNumberFormat="1" applyFont="1" applyFill="1" applyAlignment="1">
      <alignment horizontal="right" vertical="center" indent="1"/>
    </xf>
    <xf numFmtId="164" fontId="11" fillId="2" borderId="5" xfId="4" applyNumberFormat="1" applyFont="1" applyFill="1" applyBorder="1" applyAlignment="1">
      <alignment horizontal="right" vertical="center" indent="1"/>
    </xf>
    <xf numFmtId="164" fontId="11" fillId="2" borderId="15" xfId="4" applyNumberFormat="1" applyFont="1" applyFill="1" applyBorder="1" applyAlignment="1">
      <alignment horizontal="center" vertical="center"/>
    </xf>
    <xf numFmtId="166" fontId="11" fillId="2" borderId="0" xfId="4" applyNumberFormat="1" applyFont="1" applyFill="1" applyAlignment="1">
      <alignment horizontal="right" vertical="center" indent="1"/>
    </xf>
    <xf numFmtId="49" fontId="11" fillId="4" borderId="14" xfId="4" applyNumberFormat="1" applyFont="1" applyFill="1" applyBorder="1" applyAlignment="1">
      <alignment horizontal="left" vertical="center" indent="3"/>
    </xf>
    <xf numFmtId="49" fontId="9" fillId="4" borderId="14" xfId="4" applyNumberFormat="1" applyFont="1" applyFill="1" applyBorder="1" applyAlignment="1">
      <alignment horizontal="left" vertical="center" indent="3"/>
    </xf>
    <xf numFmtId="0" fontId="10" fillId="4" borderId="0" xfId="4" applyFont="1" applyFill="1"/>
    <xf numFmtId="49" fontId="11" fillId="4" borderId="14" xfId="4" applyNumberFormat="1" applyFont="1" applyFill="1" applyBorder="1" applyAlignment="1">
      <alignment horizontal="left" indent="1"/>
    </xf>
    <xf numFmtId="49" fontId="11" fillId="4" borderId="14" xfId="4" applyNumberFormat="1" applyFont="1" applyFill="1" applyBorder="1" applyAlignment="1">
      <alignment horizontal="left" indent="3"/>
    </xf>
    <xf numFmtId="0" fontId="11" fillId="4" borderId="14" xfId="4" applyFont="1" applyFill="1" applyBorder="1" applyAlignment="1">
      <alignment horizontal="left" indent="1"/>
    </xf>
    <xf numFmtId="164" fontId="9" fillId="2" borderId="15" xfId="4" applyNumberFormat="1" applyFont="1" applyFill="1" applyBorder="1" applyAlignment="1">
      <alignment horizontal="center" vertical="center"/>
    </xf>
    <xf numFmtId="164" fontId="9" fillId="2" borderId="5" xfId="4" applyNumberFormat="1" applyFont="1" applyFill="1" applyBorder="1" applyAlignment="1">
      <alignment horizontal="right" vertical="center" indent="1"/>
    </xf>
    <xf numFmtId="0" fontId="17" fillId="4" borderId="5" xfId="4" applyFont="1" applyFill="1" applyBorder="1" applyAlignment="1">
      <alignment vertical="center"/>
    </xf>
    <xf numFmtId="164" fontId="17" fillId="2" borderId="15" xfId="4" applyNumberFormat="1" applyFont="1" applyFill="1" applyBorder="1" applyAlignment="1">
      <alignment horizontal="center" vertical="center"/>
    </xf>
    <xf numFmtId="0" fontId="11" fillId="4" borderId="5" xfId="4" applyFont="1" applyFill="1" applyBorder="1" applyAlignment="1">
      <alignment horizontal="left" vertical="center" indent="1"/>
    </xf>
    <xf numFmtId="49" fontId="11" fillId="4" borderId="5" xfId="4" applyNumberFormat="1" applyFont="1" applyFill="1" applyBorder="1" applyAlignment="1">
      <alignment horizontal="left" indent="3"/>
    </xf>
    <xf numFmtId="166" fontId="10" fillId="2" borderId="5" xfId="4" applyNumberFormat="1" applyFont="1" applyFill="1" applyBorder="1" applyAlignment="1">
      <alignment horizontal="right" vertical="center" indent="1"/>
    </xf>
    <xf numFmtId="0" fontId="17" fillId="4" borderId="16" xfId="4" applyFont="1" applyFill="1" applyBorder="1" applyAlignment="1">
      <alignment vertical="center"/>
    </xf>
    <xf numFmtId="166" fontId="11" fillId="2" borderId="17" xfId="4" applyNumberFormat="1" applyFont="1" applyFill="1" applyBorder="1" applyAlignment="1">
      <alignment horizontal="right" vertical="center" indent="1"/>
    </xf>
    <xf numFmtId="164" fontId="11" fillId="2" borderId="18" xfId="4" applyNumberFormat="1" applyFont="1" applyFill="1" applyBorder="1" applyAlignment="1">
      <alignment horizontal="right" vertical="center" indent="1"/>
    </xf>
    <xf numFmtId="164" fontId="11" fillId="2" borderId="19" xfId="4" applyNumberFormat="1" applyFont="1" applyFill="1" applyBorder="1" applyAlignment="1">
      <alignment horizontal="right" vertical="center" indent="1"/>
    </xf>
    <xf numFmtId="164" fontId="11" fillId="2" borderId="17" xfId="4" applyNumberFormat="1" applyFont="1" applyFill="1" applyBorder="1" applyAlignment="1">
      <alignment horizontal="right" vertical="center" indent="1"/>
    </xf>
    <xf numFmtId="164" fontId="11" fillId="2" borderId="20" xfId="4" applyNumberFormat="1" applyFont="1" applyFill="1" applyBorder="1" applyAlignment="1">
      <alignment horizontal="center" vertical="center"/>
    </xf>
    <xf numFmtId="166" fontId="11" fillId="2" borderId="19" xfId="4" applyNumberFormat="1" applyFont="1" applyFill="1" applyBorder="1" applyAlignment="1">
      <alignment horizontal="right" vertical="center" indent="1"/>
    </xf>
    <xf numFmtId="164" fontId="11" fillId="3" borderId="12" xfId="4" applyNumberFormat="1" applyFont="1" applyFill="1" applyBorder="1" applyAlignment="1">
      <alignment horizontal="center" vertical="center"/>
    </xf>
    <xf numFmtId="166" fontId="11" fillId="3" borderId="0" xfId="4" applyNumberFormat="1" applyFont="1" applyFill="1" applyAlignment="1">
      <alignment horizontal="right" vertical="center" indent="1"/>
    </xf>
    <xf numFmtId="164" fontId="11" fillId="3" borderId="5" xfId="4" applyNumberFormat="1" applyFont="1" applyFill="1" applyBorder="1" applyAlignment="1">
      <alignment horizontal="right" vertical="center" indent="1"/>
    </xf>
    <xf numFmtId="164" fontId="11" fillId="3" borderId="0" xfId="4" applyNumberFormat="1" applyFont="1" applyFill="1" applyAlignment="1">
      <alignment horizontal="right" vertical="center" indent="1"/>
    </xf>
    <xf numFmtId="0" fontId="16" fillId="6" borderId="2" xfId="5" applyFont="1" applyFill="1" applyBorder="1" applyAlignment="1">
      <alignment horizontal="left" vertical="center"/>
    </xf>
    <xf numFmtId="164" fontId="16" fillId="6" borderId="2" xfId="8" applyNumberFormat="1" applyFont="1" applyFill="1" applyBorder="1" applyAlignment="1">
      <alignment horizontal="center" vertical="center"/>
    </xf>
    <xf numFmtId="167" fontId="16" fillId="6" borderId="4" xfId="7" applyNumberFormat="1" applyFont="1" applyFill="1" applyBorder="1" applyAlignment="1">
      <alignment horizontal="right" vertical="center" indent="1"/>
    </xf>
    <xf numFmtId="164" fontId="16" fillId="6" borderId="3" xfId="8" applyNumberFormat="1" applyFont="1" applyFill="1" applyBorder="1" applyAlignment="1">
      <alignment horizontal="center" vertical="center"/>
    </xf>
    <xf numFmtId="0" fontId="11" fillId="2" borderId="5" xfId="4" applyFont="1" applyFill="1" applyBorder="1" applyAlignment="1">
      <alignment horizontal="left" vertical="center" indent="1"/>
    </xf>
    <xf numFmtId="166" fontId="11" fillId="2" borderId="1" xfId="4" applyNumberFormat="1" applyFont="1" applyFill="1" applyBorder="1" applyAlignment="1">
      <alignment horizontal="right" vertical="center" indent="1"/>
    </xf>
    <xf numFmtId="164" fontId="11" fillId="2" borderId="14" xfId="4" applyNumberFormat="1" applyFont="1" applyFill="1" applyBorder="1" applyAlignment="1">
      <alignment horizontal="right" vertical="center" indent="1"/>
    </xf>
    <xf numFmtId="164" fontId="11" fillId="2" borderId="1" xfId="4" applyNumberFormat="1" applyFont="1" applyFill="1" applyBorder="1" applyAlignment="1">
      <alignment horizontal="right" vertical="center" indent="1"/>
    </xf>
    <xf numFmtId="166" fontId="11" fillId="2" borderId="15" xfId="4" applyNumberFormat="1" applyFont="1" applyFill="1" applyBorder="1" applyAlignment="1">
      <alignment horizontal="right" vertical="center" indent="1"/>
    </xf>
    <xf numFmtId="166" fontId="11" fillId="4" borderId="0" xfId="4" applyNumberFormat="1" applyFont="1" applyFill="1"/>
    <xf numFmtId="0" fontId="11" fillId="2" borderId="14" xfId="2" applyFont="1" applyFill="1" applyBorder="1" applyAlignment="1">
      <alignment horizontal="left" vertical="center" indent="3"/>
    </xf>
    <xf numFmtId="0" fontId="11" fillId="2" borderId="11" xfId="2" applyFont="1" applyFill="1" applyBorder="1" applyAlignment="1">
      <alignment horizontal="left" vertical="center" indent="3"/>
    </xf>
    <xf numFmtId="166" fontId="11" fillId="2" borderId="10" xfId="4" applyNumberFormat="1" applyFont="1" applyFill="1" applyBorder="1" applyAlignment="1">
      <alignment horizontal="right" vertical="center" indent="1"/>
    </xf>
    <xf numFmtId="164" fontId="11" fillId="2" borderId="10" xfId="4" applyNumberFormat="1" applyFont="1" applyFill="1" applyBorder="1" applyAlignment="1">
      <alignment horizontal="right" vertical="center" indent="1"/>
    </xf>
    <xf numFmtId="164" fontId="11" fillId="2" borderId="11" xfId="4" applyNumberFormat="1" applyFont="1" applyFill="1" applyBorder="1" applyAlignment="1">
      <alignment horizontal="right" vertical="center" indent="1"/>
    </xf>
    <xf numFmtId="164" fontId="11" fillId="2" borderId="12" xfId="4" applyNumberFormat="1" applyFont="1" applyFill="1" applyBorder="1" applyAlignment="1">
      <alignment horizontal="right" vertical="center" indent="1"/>
    </xf>
    <xf numFmtId="166" fontId="11" fillId="2" borderId="12" xfId="4" applyNumberFormat="1" applyFont="1" applyFill="1" applyBorder="1" applyAlignment="1">
      <alignment horizontal="right" vertical="center" indent="1"/>
    </xf>
    <xf numFmtId="0" fontId="11" fillId="4" borderId="0" xfId="4" applyFont="1" applyFill="1" applyAlignment="1">
      <alignment horizontal="left" vertical="center" indent="1"/>
    </xf>
    <xf numFmtId="0" fontId="11" fillId="4" borderId="0" xfId="4" applyFont="1" applyFill="1" applyAlignment="1">
      <alignment horizontal="left" indent="1"/>
    </xf>
    <xf numFmtId="164" fontId="11" fillId="4" borderId="0" xfId="4" applyNumberFormat="1" applyFont="1" applyFill="1" applyAlignment="1">
      <alignment horizontal="center" vertical="center"/>
    </xf>
    <xf numFmtId="166" fontId="11" fillId="4" borderId="0" xfId="4" applyNumberFormat="1" applyFont="1" applyFill="1" applyAlignment="1">
      <alignment horizontal="center" vertical="center"/>
    </xf>
    <xf numFmtId="0" fontId="8" fillId="7" borderId="2" xfId="5" applyFont="1" applyFill="1" applyBorder="1" applyAlignment="1">
      <alignment horizontal="center" vertical="center" wrapText="1"/>
    </xf>
    <xf numFmtId="0" fontId="8" fillId="7" borderId="3" xfId="5" applyFont="1" applyFill="1" applyBorder="1" applyAlignment="1">
      <alignment horizontal="center" vertical="center" wrapText="1"/>
    </xf>
    <xf numFmtId="0" fontId="8" fillId="7" borderId="4" xfId="5" applyFont="1" applyFill="1" applyBorder="1" applyAlignment="1">
      <alignment horizontal="center" vertical="center" wrapText="1"/>
    </xf>
    <xf numFmtId="167" fontId="18" fillId="6" borderId="4" xfId="7" applyNumberFormat="1" applyFont="1" applyFill="1" applyBorder="1" applyAlignment="1">
      <alignment horizontal="right" vertical="center" indent="1"/>
    </xf>
    <xf numFmtId="166" fontId="10" fillId="4" borderId="0" xfId="4" applyNumberFormat="1" applyFont="1" applyFill="1" applyAlignment="1">
      <alignment horizontal="center" vertical="center"/>
    </xf>
    <xf numFmtId="0" fontId="8" fillId="5" borderId="3" xfId="5" applyFont="1" applyFill="1" applyBorder="1" applyAlignment="1">
      <alignment horizontal="center" vertical="center" wrapText="1"/>
    </xf>
    <xf numFmtId="164" fontId="11" fillId="4" borderId="0" xfId="4" applyNumberFormat="1" applyFont="1" applyFill="1" applyAlignment="1">
      <alignment horizontal="right" vertical="center"/>
    </xf>
    <xf numFmtId="0" fontId="19" fillId="0" borderId="0" xfId="0" applyFont="1" applyAlignment="1">
      <alignment vertical="center"/>
    </xf>
    <xf numFmtId="0" fontId="20" fillId="2" borderId="0" xfId="0" applyFont="1" applyFill="1" applyAlignment="1">
      <alignment horizontal="left" vertical="center" wrapText="1"/>
    </xf>
    <xf numFmtId="0" fontId="11" fillId="3" borderId="15" xfId="4" applyFont="1" applyFill="1" applyBorder="1"/>
    <xf numFmtId="0" fontId="17" fillId="2" borderId="0" xfId="4" applyFont="1" applyFill="1"/>
    <xf numFmtId="0" fontId="14" fillId="5" borderId="1" xfId="9" applyFont="1" applyFill="1" applyBorder="1" applyAlignment="1">
      <alignment horizontal="center" vertical="center" wrapText="1"/>
    </xf>
    <xf numFmtId="0" fontId="14" fillId="5" borderId="2" xfId="10" applyFont="1" applyFill="1" applyBorder="1" applyAlignment="1">
      <alignment horizontal="center" vertical="center"/>
    </xf>
    <xf numFmtId="0" fontId="14" fillId="5" borderId="3" xfId="10" applyFont="1" applyFill="1" applyBorder="1" applyAlignment="1">
      <alignment horizontal="center" vertical="center"/>
    </xf>
    <xf numFmtId="0" fontId="14" fillId="5" borderId="4" xfId="10" applyFont="1" applyFill="1" applyBorder="1" applyAlignment="1">
      <alignment horizontal="center" vertical="center"/>
    </xf>
    <xf numFmtId="0" fontId="14" fillId="5" borderId="5" xfId="9" applyFont="1" applyFill="1" applyBorder="1" applyAlignment="1">
      <alignment horizontal="center" vertical="center" wrapText="1"/>
    </xf>
    <xf numFmtId="0" fontId="8" fillId="5" borderId="6" xfId="9" applyFont="1" applyFill="1" applyBorder="1" applyAlignment="1">
      <alignment horizontal="center" vertical="center" wrapText="1"/>
    </xf>
    <xf numFmtId="0" fontId="8" fillId="5" borderId="2" xfId="9" applyFont="1" applyFill="1" applyBorder="1" applyAlignment="1">
      <alignment horizontal="center" vertical="center" wrapText="1"/>
    </xf>
    <xf numFmtId="0" fontId="15" fillId="5" borderId="3" xfId="9" applyFont="1" applyFill="1" applyBorder="1" applyAlignment="1">
      <alignment horizontal="center" vertical="center" wrapText="1"/>
    </xf>
    <xf numFmtId="0" fontId="8" fillId="5" borderId="7" xfId="9" applyFont="1" applyFill="1" applyBorder="1" applyAlignment="1">
      <alignment horizontal="center" vertical="center" wrapText="1"/>
    </xf>
    <xf numFmtId="0" fontId="8" fillId="5" borderId="8" xfId="9" applyFont="1" applyFill="1" applyBorder="1" applyAlignment="1">
      <alignment horizontal="center" vertical="center" wrapText="1"/>
    </xf>
    <xf numFmtId="0" fontId="8" fillId="5" borderId="9" xfId="9" applyFont="1" applyFill="1" applyBorder="1" applyAlignment="1">
      <alignment horizontal="center" vertical="center" wrapText="1"/>
    </xf>
    <xf numFmtId="0" fontId="10" fillId="0" borderId="4" xfId="4" applyFont="1" applyBorder="1" applyAlignment="1">
      <alignment horizontal="center" vertical="center" wrapText="1"/>
    </xf>
    <xf numFmtId="0" fontId="8" fillId="5" borderId="4" xfId="9" applyFont="1" applyFill="1" applyBorder="1" applyAlignment="1">
      <alignment horizontal="center" vertical="center" wrapText="1"/>
    </xf>
    <xf numFmtId="0" fontId="17" fillId="2" borderId="0" xfId="4" applyFont="1" applyFill="1" applyAlignment="1">
      <alignment wrapText="1"/>
    </xf>
    <xf numFmtId="0" fontId="14" fillId="5" borderId="10" xfId="9" applyFont="1" applyFill="1" applyBorder="1" applyAlignment="1">
      <alignment horizontal="center" vertical="center" wrapText="1"/>
    </xf>
    <xf numFmtId="0" fontId="8" fillId="5" borderId="11" xfId="9" applyFont="1" applyFill="1" applyBorder="1" applyAlignment="1">
      <alignment horizontal="center" vertical="center" wrapText="1"/>
    </xf>
    <xf numFmtId="0" fontId="8" fillId="5" borderId="2" xfId="9" applyFont="1" applyFill="1" applyBorder="1" applyAlignment="1">
      <alignment horizontal="center" vertical="center" wrapText="1"/>
    </xf>
    <xf numFmtId="0" fontId="8" fillId="5" borderId="12" xfId="9" applyFont="1" applyFill="1" applyBorder="1" applyAlignment="1">
      <alignment horizontal="center" vertical="center" wrapText="1"/>
    </xf>
    <xf numFmtId="0" fontId="8" fillId="5" borderId="13" xfId="9" applyFont="1" applyFill="1" applyBorder="1" applyAlignment="1">
      <alignment horizontal="center" vertical="center" wrapText="1"/>
    </xf>
    <xf numFmtId="0" fontId="16" fillId="6" borderId="7" xfId="9" applyFont="1" applyFill="1" applyBorder="1" applyAlignment="1">
      <alignment horizontal="left" vertical="center"/>
    </xf>
    <xf numFmtId="167" fontId="16" fillId="6" borderId="7" xfId="11" applyNumberFormat="1" applyFont="1" applyFill="1" applyBorder="1" applyAlignment="1">
      <alignment horizontal="right" vertical="center" indent="1"/>
    </xf>
    <xf numFmtId="164" fontId="16" fillId="6" borderId="7" xfId="12" applyNumberFormat="1" applyFont="1" applyFill="1" applyBorder="1" applyAlignment="1">
      <alignment horizontal="center" vertical="center"/>
    </xf>
    <xf numFmtId="164" fontId="16" fillId="6" borderId="4" xfId="12" applyNumberFormat="1" applyFont="1" applyFill="1" applyBorder="1" applyAlignment="1">
      <alignment horizontal="center" vertical="center"/>
    </xf>
    <xf numFmtId="167" fontId="18" fillId="6" borderId="4" xfId="11" applyNumberFormat="1" applyFont="1" applyFill="1" applyBorder="1" applyAlignment="1">
      <alignment horizontal="right" vertical="center" indent="1"/>
    </xf>
    <xf numFmtId="164" fontId="17" fillId="3" borderId="8" xfId="4" applyNumberFormat="1" applyFont="1" applyFill="1" applyBorder="1" applyAlignment="1">
      <alignment horizontal="center" vertical="center"/>
    </xf>
    <xf numFmtId="166" fontId="17" fillId="3" borderId="0" xfId="4" applyNumberFormat="1" applyFont="1" applyFill="1" applyAlignment="1">
      <alignment horizontal="right" vertical="center" indent="1"/>
    </xf>
    <xf numFmtId="164" fontId="17" fillId="3" borderId="5" xfId="4" applyNumberFormat="1" applyFont="1" applyFill="1" applyBorder="1" applyAlignment="1">
      <alignment horizontal="right" vertical="center" indent="1"/>
    </xf>
    <xf numFmtId="164" fontId="17" fillId="3" borderId="0" xfId="4" applyNumberFormat="1" applyFont="1" applyFill="1" applyAlignment="1">
      <alignment horizontal="right" vertical="center" indent="1"/>
    </xf>
    <xf numFmtId="164" fontId="11" fillId="3" borderId="15" xfId="4" applyNumberFormat="1" applyFont="1" applyFill="1" applyBorder="1" applyAlignment="1">
      <alignment horizontal="center" vertical="center"/>
    </xf>
    <xf numFmtId="0" fontId="10" fillId="2" borderId="0" xfId="4" applyFont="1" applyFill="1" applyAlignment="1">
      <alignment wrapText="1"/>
    </xf>
    <xf numFmtId="49" fontId="11" fillId="4" borderId="6" xfId="4" applyNumberFormat="1" applyFont="1" applyFill="1" applyBorder="1" applyAlignment="1">
      <alignment horizontal="left" indent="1"/>
    </xf>
    <xf numFmtId="164" fontId="11" fillId="2" borderId="8" xfId="4" applyNumberFormat="1" applyFont="1" applyFill="1" applyBorder="1" applyAlignment="1">
      <alignment horizontal="right" vertical="center" indent="1"/>
    </xf>
    <xf numFmtId="164" fontId="11" fillId="2" borderId="9" xfId="4" applyNumberFormat="1" applyFont="1" applyFill="1" applyBorder="1" applyAlignment="1">
      <alignment horizontal="right" vertical="center" indent="1"/>
    </xf>
    <xf numFmtId="164" fontId="11" fillId="3" borderId="8" xfId="4" applyNumberFormat="1" applyFont="1" applyFill="1" applyBorder="1" applyAlignment="1">
      <alignment horizontal="center" vertical="center"/>
    </xf>
    <xf numFmtId="166" fontId="11" fillId="3" borderId="9" xfId="4" applyNumberFormat="1" applyFont="1" applyFill="1" applyBorder="1" applyAlignment="1">
      <alignment horizontal="right" vertical="center" indent="1"/>
    </xf>
    <xf numFmtId="164" fontId="11" fillId="3" borderId="1" xfId="4" applyNumberFormat="1" applyFont="1" applyFill="1" applyBorder="1" applyAlignment="1">
      <alignment horizontal="right" vertical="center" indent="1"/>
    </xf>
    <xf numFmtId="164" fontId="11" fillId="3" borderId="9" xfId="4" applyNumberFormat="1" applyFont="1" applyFill="1" applyBorder="1" applyAlignment="1">
      <alignment horizontal="right" vertical="center" indent="1"/>
    </xf>
    <xf numFmtId="0" fontId="6" fillId="2" borderId="0" xfId="4" applyFont="1" applyFill="1" applyAlignment="1">
      <alignment wrapText="1"/>
    </xf>
    <xf numFmtId="49" fontId="11" fillId="4" borderId="11" xfId="4" applyNumberFormat="1" applyFont="1" applyFill="1" applyBorder="1" applyAlignment="1">
      <alignment horizontal="left" indent="3"/>
    </xf>
    <xf numFmtId="164" fontId="11" fillId="2" borderId="13" xfId="4" applyNumberFormat="1" applyFont="1" applyFill="1" applyBorder="1" applyAlignment="1">
      <alignment horizontal="right" vertical="center" indent="1"/>
    </xf>
    <xf numFmtId="166" fontId="11" fillId="3" borderId="13" xfId="4" applyNumberFormat="1" applyFont="1" applyFill="1" applyBorder="1" applyAlignment="1">
      <alignment horizontal="right" vertical="center" indent="1"/>
    </xf>
    <xf numFmtId="164" fontId="11" fillId="3" borderId="10" xfId="4" applyNumberFormat="1" applyFont="1" applyFill="1" applyBorder="1" applyAlignment="1">
      <alignment horizontal="right" vertical="center" indent="1"/>
    </xf>
    <xf numFmtId="164" fontId="11" fillId="3" borderId="13" xfId="4" applyNumberFormat="1" applyFont="1" applyFill="1" applyBorder="1" applyAlignment="1">
      <alignment horizontal="right" vertical="center" indent="1"/>
    </xf>
    <xf numFmtId="0" fontId="11" fillId="4" borderId="6" xfId="4" applyFont="1" applyFill="1" applyBorder="1" applyAlignment="1">
      <alignment horizontal="left" indent="1"/>
    </xf>
    <xf numFmtId="0" fontId="11" fillId="4" borderId="11" xfId="4" applyFont="1" applyFill="1" applyBorder="1" applyAlignment="1">
      <alignment horizontal="left" vertical="center" indent="1"/>
    </xf>
    <xf numFmtId="164" fontId="9" fillId="3" borderId="12" xfId="4" applyNumberFormat="1" applyFont="1" applyFill="1" applyBorder="1" applyAlignment="1">
      <alignment horizontal="center" vertical="center"/>
    </xf>
    <xf numFmtId="164" fontId="9" fillId="3" borderId="10" xfId="4" applyNumberFormat="1" applyFont="1" applyFill="1" applyBorder="1" applyAlignment="1">
      <alignment horizontal="right" vertical="center" indent="1"/>
    </xf>
    <xf numFmtId="0" fontId="17" fillId="4" borderId="1" xfId="4" applyFont="1" applyFill="1" applyBorder="1" applyAlignment="1">
      <alignment vertical="center"/>
    </xf>
    <xf numFmtId="166" fontId="17" fillId="2" borderId="1" xfId="4" applyNumberFormat="1" applyFont="1" applyFill="1" applyBorder="1" applyAlignment="1">
      <alignment horizontal="right" vertical="center" indent="1"/>
    </xf>
    <xf numFmtId="164" fontId="17" fillId="2" borderId="8" xfId="4" applyNumberFormat="1" applyFont="1" applyFill="1" applyBorder="1" applyAlignment="1">
      <alignment horizontal="right" vertical="center" indent="1"/>
    </xf>
    <xf numFmtId="164" fontId="17" fillId="2" borderId="9" xfId="4" applyNumberFormat="1" applyFont="1" applyFill="1" applyBorder="1" applyAlignment="1">
      <alignment horizontal="right" vertical="center" indent="1"/>
    </xf>
    <xf numFmtId="164" fontId="17" fillId="2" borderId="1" xfId="4" applyNumberFormat="1" applyFont="1" applyFill="1" applyBorder="1" applyAlignment="1">
      <alignment horizontal="right" vertical="center" indent="1"/>
    </xf>
    <xf numFmtId="166" fontId="17" fillId="3" borderId="9" xfId="4" applyNumberFormat="1" applyFont="1" applyFill="1" applyBorder="1" applyAlignment="1">
      <alignment horizontal="right" vertical="center" indent="1"/>
    </xf>
    <xf numFmtId="164" fontId="17" fillId="3" borderId="1" xfId="4" applyNumberFormat="1" applyFont="1" applyFill="1" applyBorder="1" applyAlignment="1">
      <alignment horizontal="right" vertical="center" indent="1"/>
    </xf>
    <xf numFmtId="164" fontId="17" fillId="3" borderId="9" xfId="4" applyNumberFormat="1" applyFont="1" applyFill="1" applyBorder="1" applyAlignment="1">
      <alignment horizontal="right" vertical="center" indent="1"/>
    </xf>
    <xf numFmtId="0" fontId="11" fillId="4" borderId="10" xfId="4" applyFont="1" applyFill="1" applyBorder="1" applyAlignment="1">
      <alignment horizontal="left" vertical="center" indent="1"/>
    </xf>
    <xf numFmtId="0" fontId="11" fillId="2" borderId="0" xfId="4" applyFont="1" applyFill="1" applyAlignment="1">
      <alignment horizontal="left" vertical="center" indent="1"/>
    </xf>
    <xf numFmtId="0" fontId="8" fillId="2" borderId="0" xfId="9" applyFont="1" applyFill="1" applyAlignment="1">
      <alignment horizontal="center" vertical="center" wrapText="1"/>
    </xf>
    <xf numFmtId="0" fontId="8" fillId="2" borderId="5" xfId="9" applyFont="1" applyFill="1" applyBorder="1" applyAlignment="1">
      <alignment horizontal="center" vertical="center" wrapText="1"/>
    </xf>
    <xf numFmtId="0" fontId="16" fillId="6" borderId="2" xfId="9" applyFont="1" applyFill="1" applyBorder="1" applyAlignment="1">
      <alignment horizontal="left" vertical="center"/>
    </xf>
    <xf numFmtId="164" fontId="16" fillId="6" borderId="2" xfId="12" applyNumberFormat="1" applyFont="1" applyFill="1" applyBorder="1" applyAlignment="1">
      <alignment horizontal="center" vertical="center"/>
    </xf>
    <xf numFmtId="167" fontId="16" fillId="6" borderId="4" xfId="11" applyNumberFormat="1" applyFont="1" applyFill="1" applyBorder="1" applyAlignment="1">
      <alignment horizontal="right" vertical="center" indent="1"/>
    </xf>
    <xf numFmtId="164" fontId="16" fillId="6" borderId="3" xfId="12" applyNumberFormat="1" applyFont="1" applyFill="1" applyBorder="1" applyAlignment="1">
      <alignment horizontal="center" vertical="center"/>
    </xf>
    <xf numFmtId="164" fontId="11" fillId="2" borderId="6" xfId="4" applyNumberFormat="1" applyFont="1" applyFill="1" applyBorder="1" applyAlignment="1">
      <alignment horizontal="right" vertical="center" indent="1"/>
    </xf>
    <xf numFmtId="0" fontId="3" fillId="0" borderId="0" xfId="0" applyFont="1"/>
    <xf numFmtId="0" fontId="8" fillId="5" borderId="3" xfId="9" applyFont="1" applyFill="1" applyBorder="1" applyAlignment="1">
      <alignment horizontal="center" vertical="center" wrapText="1"/>
    </xf>
    <xf numFmtId="0" fontId="11" fillId="2" borderId="2" xfId="2" applyFont="1" applyFill="1" applyBorder="1" applyAlignment="1">
      <alignment horizontal="left" vertical="center" indent="3"/>
    </xf>
    <xf numFmtId="166" fontId="11" fillId="2" borderId="7" xfId="4" applyNumberFormat="1" applyFont="1" applyFill="1" applyBorder="1" applyAlignment="1">
      <alignment horizontal="right" vertical="center" indent="1"/>
    </xf>
    <xf numFmtId="164" fontId="11" fillId="2" borderId="3" xfId="4" applyNumberFormat="1" applyFont="1" applyFill="1" applyBorder="1" applyAlignment="1">
      <alignment horizontal="right" vertical="center" indent="1"/>
    </xf>
    <xf numFmtId="164" fontId="11" fillId="2" borderId="2" xfId="4" applyNumberFormat="1" applyFont="1" applyFill="1" applyBorder="1" applyAlignment="1">
      <alignment horizontal="right" vertical="center" indent="1"/>
    </xf>
    <xf numFmtId="164" fontId="11" fillId="2" borderId="7" xfId="4" applyNumberFormat="1" applyFont="1" applyFill="1" applyBorder="1" applyAlignment="1">
      <alignment horizontal="right" vertical="center" indent="1"/>
    </xf>
    <xf numFmtId="0" fontId="11" fillId="2" borderId="10" xfId="2" applyFont="1" applyFill="1" applyBorder="1" applyAlignment="1">
      <alignment horizontal="left" vertical="center" indent="3"/>
    </xf>
    <xf numFmtId="168" fontId="16" fillId="2" borderId="9" xfId="11" applyNumberFormat="1" applyFont="1" applyFill="1" applyBorder="1" applyAlignment="1">
      <alignment horizontal="center" vertical="center"/>
    </xf>
    <xf numFmtId="164" fontId="16" fillId="2" borderId="9" xfId="12" applyNumberFormat="1" applyFont="1" applyFill="1" applyBorder="1" applyAlignment="1">
      <alignment horizontal="center" vertical="center"/>
    </xf>
    <xf numFmtId="164" fontId="11" fillId="2" borderId="0" xfId="4" applyNumberFormat="1" applyFont="1" applyFill="1" applyAlignment="1">
      <alignment horizontal="right" vertical="center"/>
    </xf>
    <xf numFmtId="0" fontId="19" fillId="0" borderId="0" xfId="4" applyFont="1" applyAlignment="1">
      <alignment vertical="center"/>
    </xf>
    <xf numFmtId="0" fontId="20" fillId="2" borderId="0" xfId="4" applyFont="1" applyFill="1" applyAlignment="1">
      <alignment horizontal="left" vertical="center" wrapText="1"/>
    </xf>
    <xf numFmtId="0" fontId="21" fillId="6" borderId="0" xfId="0" applyFont="1" applyFill="1" applyAlignment="1">
      <alignment horizontal="left" vertical="center" indent="1"/>
    </xf>
    <xf numFmtId="0" fontId="23" fillId="6" borderId="0" xfId="13" applyFont="1" applyFill="1"/>
    <xf numFmtId="0" fontId="23" fillId="0" borderId="0" xfId="13" applyFont="1"/>
    <xf numFmtId="0" fontId="24" fillId="5" borderId="1" xfId="13" applyFont="1" applyFill="1" applyBorder="1" applyAlignment="1">
      <alignment horizontal="center" vertical="center" wrapText="1"/>
    </xf>
    <xf numFmtId="17" fontId="24" fillId="5" borderId="1" xfId="14" applyNumberFormat="1" applyFont="1" applyFill="1" applyBorder="1" applyAlignment="1">
      <alignment horizontal="center" vertical="center" wrapText="1"/>
    </xf>
    <xf numFmtId="0" fontId="24" fillId="5" borderId="10" xfId="13" applyFont="1" applyFill="1" applyBorder="1" applyAlignment="1">
      <alignment horizontal="center" vertical="center" wrapText="1"/>
    </xf>
    <xf numFmtId="0" fontId="26" fillId="6" borderId="2" xfId="15" applyFont="1" applyFill="1" applyBorder="1" applyAlignment="1">
      <alignment horizontal="left" vertical="center"/>
    </xf>
    <xf numFmtId="0" fontId="26" fillId="6" borderId="4" xfId="15" applyFont="1" applyFill="1" applyBorder="1" applyAlignment="1">
      <alignment horizontal="left" vertical="center"/>
    </xf>
    <xf numFmtId="164" fontId="26" fillId="6" borderId="7" xfId="16" applyNumberFormat="1" applyFont="1" applyFill="1" applyBorder="1" applyAlignment="1">
      <alignment horizontal="center" vertical="center"/>
    </xf>
    <xf numFmtId="4" fontId="24" fillId="2" borderId="7" xfId="13" applyNumberFormat="1" applyFont="1" applyFill="1" applyBorder="1" applyAlignment="1">
      <alignment horizontal="center"/>
    </xf>
    <xf numFmtId="0" fontId="27" fillId="2" borderId="14" xfId="15" applyFont="1" applyFill="1" applyBorder="1"/>
    <xf numFmtId="0" fontId="28" fillId="2" borderId="15" xfId="15" applyFont="1" applyFill="1" applyBorder="1"/>
    <xf numFmtId="164" fontId="29" fillId="2" borderId="5" xfId="16" applyNumberFormat="1" applyFont="1" applyFill="1" applyBorder="1" applyAlignment="1">
      <alignment horizontal="center" vertical="center"/>
    </xf>
    <xf numFmtId="4" fontId="24" fillId="2" borderId="5" xfId="13" applyNumberFormat="1" applyFont="1" applyFill="1" applyBorder="1" applyAlignment="1">
      <alignment horizontal="center"/>
    </xf>
    <xf numFmtId="0" fontId="30" fillId="0" borderId="14" xfId="14" applyFont="1" applyBorder="1"/>
    <xf numFmtId="0" fontId="30" fillId="0" borderId="15" xfId="14" applyFont="1" applyBorder="1"/>
    <xf numFmtId="164" fontId="30" fillId="0" borderId="5" xfId="16" applyNumberFormat="1" applyFont="1" applyFill="1" applyBorder="1" applyAlignment="1">
      <alignment horizontal="center" vertical="center"/>
    </xf>
    <xf numFmtId="4" fontId="23" fillId="2" borderId="5" xfId="13" applyNumberFormat="1" applyFont="1" applyFill="1" applyBorder="1" applyAlignment="1">
      <alignment horizontal="center"/>
    </xf>
    <xf numFmtId="0" fontId="23" fillId="0" borderId="14" xfId="14" applyFont="1" applyBorder="1"/>
    <xf numFmtId="0" fontId="23" fillId="0" borderId="15" xfId="14" applyFont="1" applyBorder="1"/>
    <xf numFmtId="164" fontId="30" fillId="0" borderId="21" xfId="16" applyNumberFormat="1" applyFont="1" applyFill="1" applyBorder="1" applyAlignment="1">
      <alignment horizontal="center" vertical="center"/>
    </xf>
    <xf numFmtId="0" fontId="27" fillId="0" borderId="22" xfId="15" applyFont="1" applyBorder="1"/>
    <xf numFmtId="0" fontId="28" fillId="0" borderId="23" xfId="15" applyFont="1" applyBorder="1"/>
    <xf numFmtId="164" fontId="29" fillId="0" borderId="5" xfId="16" applyNumberFormat="1" applyFont="1" applyFill="1" applyBorder="1" applyAlignment="1">
      <alignment horizontal="center" vertical="center"/>
    </xf>
    <xf numFmtId="4" fontId="24" fillId="2" borderId="1" xfId="13" applyNumberFormat="1" applyFont="1" applyFill="1" applyBorder="1" applyAlignment="1">
      <alignment horizontal="center"/>
    </xf>
    <xf numFmtId="0" fontId="23" fillId="0" borderId="11" xfId="14" applyFont="1" applyBorder="1"/>
    <xf numFmtId="0" fontId="23" fillId="0" borderId="12" xfId="14" applyFont="1" applyBorder="1"/>
    <xf numFmtId="164" fontId="30" fillId="0" borderId="10" xfId="16" applyNumberFormat="1" applyFont="1" applyFill="1" applyBorder="1" applyAlignment="1">
      <alignment horizontal="center" vertical="center"/>
    </xf>
    <xf numFmtId="4" fontId="23" fillId="2" borderId="10" xfId="13" applyNumberFormat="1" applyFont="1" applyFill="1" applyBorder="1" applyAlignment="1">
      <alignment horizontal="center"/>
    </xf>
    <xf numFmtId="0" fontId="23" fillId="0" borderId="0" xfId="14" applyFont="1"/>
    <xf numFmtId="166" fontId="23" fillId="0" borderId="0" xfId="13" applyNumberFormat="1" applyFont="1"/>
    <xf numFmtId="0" fontId="23" fillId="0" borderId="0" xfId="13" applyFont="1" applyAlignment="1">
      <alignment horizontal="right"/>
    </xf>
    <xf numFmtId="0" fontId="23" fillId="2" borderId="0" xfId="13" applyFont="1" applyFill="1"/>
    <xf numFmtId="0" fontId="24" fillId="2" borderId="0" xfId="13" applyFont="1" applyFill="1"/>
    <xf numFmtId="0" fontId="24" fillId="0" borderId="0" xfId="13" applyFont="1"/>
    <xf numFmtId="0" fontId="24" fillId="5" borderId="24" xfId="13" applyFont="1" applyFill="1" applyBorder="1" applyAlignment="1">
      <alignment horizontal="center" vertical="center"/>
    </xf>
    <xf numFmtId="0" fontId="24" fillId="5" borderId="25" xfId="13" applyFont="1" applyFill="1" applyBorder="1" applyAlignment="1">
      <alignment horizontal="center" vertical="center"/>
    </xf>
    <xf numFmtId="0" fontId="24" fillId="5" borderId="26" xfId="13" applyFont="1" applyFill="1" applyBorder="1" applyAlignment="1">
      <alignment horizontal="center" vertical="center"/>
    </xf>
    <xf numFmtId="0" fontId="24" fillId="2" borderId="0" xfId="13" applyFont="1" applyFill="1" applyAlignment="1">
      <alignment vertical="center"/>
    </xf>
    <xf numFmtId="3" fontId="23" fillId="0" borderId="0" xfId="13" applyNumberFormat="1" applyFont="1"/>
    <xf numFmtId="0" fontId="24" fillId="5" borderId="24" xfId="13" applyFont="1" applyFill="1" applyBorder="1" applyAlignment="1">
      <alignment horizontal="center" vertical="center"/>
    </xf>
    <xf numFmtId="0" fontId="23" fillId="2" borderId="27" xfId="13" applyFont="1" applyFill="1" applyBorder="1" applyAlignment="1">
      <alignment horizontal="center" vertical="center"/>
    </xf>
    <xf numFmtId="169" fontId="24" fillId="5" borderId="28" xfId="13" quotePrefix="1" applyNumberFormat="1" applyFont="1" applyFill="1" applyBorder="1" applyAlignment="1">
      <alignment horizontal="center" vertical="center"/>
    </xf>
    <xf numFmtId="169" fontId="23" fillId="5" borderId="29" xfId="13" applyNumberFormat="1" applyFont="1" applyFill="1" applyBorder="1" applyAlignment="1">
      <alignment horizontal="center" vertical="center"/>
    </xf>
    <xf numFmtId="169" fontId="24" fillId="5" borderId="30" xfId="13" quotePrefix="1" applyNumberFormat="1" applyFont="1" applyFill="1" applyBorder="1" applyAlignment="1">
      <alignment horizontal="center" vertical="center"/>
    </xf>
    <xf numFmtId="3" fontId="23" fillId="2" borderId="0" xfId="13" applyNumberFormat="1" applyFont="1" applyFill="1"/>
    <xf numFmtId="170" fontId="31" fillId="5" borderId="31" xfId="13" applyNumberFormat="1" applyFont="1" applyFill="1" applyBorder="1" applyAlignment="1">
      <alignment horizontal="right"/>
    </xf>
    <xf numFmtId="2" fontId="23" fillId="0" borderId="32" xfId="13" applyNumberFormat="1" applyFont="1" applyBorder="1" applyAlignment="1">
      <alignment horizontal="center"/>
    </xf>
    <xf numFmtId="2" fontId="23" fillId="0" borderId="33" xfId="13" applyNumberFormat="1" applyFont="1" applyBorder="1"/>
    <xf numFmtId="2" fontId="23" fillId="0" borderId="11" xfId="13" applyNumberFormat="1" applyFont="1" applyBorder="1"/>
    <xf numFmtId="2" fontId="23" fillId="0" borderId="34" xfId="13" applyNumberFormat="1" applyFont="1" applyBorder="1"/>
    <xf numFmtId="2" fontId="23" fillId="0" borderId="33" xfId="13" applyNumberFormat="1" applyFont="1" applyBorder="1" applyAlignment="1">
      <alignment horizontal="center"/>
    </xf>
    <xf numFmtId="2" fontId="24" fillId="0" borderId="27" xfId="13" applyNumberFormat="1" applyFont="1" applyBorder="1" applyAlignment="1">
      <alignment vertical="center"/>
    </xf>
    <xf numFmtId="2" fontId="24" fillId="0" borderId="35" xfId="13" applyNumberFormat="1" applyFont="1" applyBorder="1" applyAlignment="1">
      <alignment vertical="center"/>
    </xf>
    <xf numFmtId="2" fontId="24" fillId="0" borderId="26" xfId="13" applyNumberFormat="1" applyFont="1" applyBorder="1" applyAlignment="1">
      <alignment vertical="center"/>
    </xf>
    <xf numFmtId="0" fontId="24" fillId="0" borderId="0" xfId="13" applyFont="1" applyAlignment="1">
      <alignment vertical="center"/>
    </xf>
    <xf numFmtId="2" fontId="23" fillId="0" borderId="28" xfId="13" applyNumberFormat="1" applyFont="1" applyBorder="1" applyAlignment="1">
      <alignment horizontal="center"/>
    </xf>
    <xf numFmtId="0" fontId="24" fillId="5" borderId="36" xfId="13" applyFont="1" applyFill="1" applyBorder="1" applyAlignment="1">
      <alignment horizontal="center" vertical="center"/>
    </xf>
    <xf numFmtId="0" fontId="23" fillId="0" borderId="0" xfId="13" applyFont="1" applyAlignment="1">
      <alignment vertical="center"/>
    </xf>
  </cellXfs>
  <cellStyles count="17">
    <cellStyle name="Milliers 3 19 2 2 2 2" xfId="11" xr:uid="{45E880EB-A2BA-495E-A13B-955D6A1197C3}"/>
    <cellStyle name="Milliers 3 19 2 2 3" xfId="7" xr:uid="{D27211A1-7C80-4E23-8D12-EF0D6FD82662}"/>
    <cellStyle name="Milliers 4" xfId="3" xr:uid="{BA295EF0-ACCB-4524-846D-10C4D1EBA5D2}"/>
    <cellStyle name="Normal" xfId="0" builtinId="0"/>
    <cellStyle name="Normal 11 122" xfId="14" xr:uid="{BBDE5651-F5D6-4463-B863-1199F3956384}"/>
    <cellStyle name="Normal 11 19 3 2 2 2" xfId="10" xr:uid="{B2BC697D-A2F4-484E-8D86-6C2EEC0942B2}"/>
    <cellStyle name="Normal 11 19 3 2 3" xfId="6" xr:uid="{FCF3BEEE-27D0-4C10-BDBE-32822BE74130}"/>
    <cellStyle name="Normal 11 26 28 2 2 2" xfId="9" xr:uid="{50C586D7-BBC3-449E-8C15-A7DE13E5C00D}"/>
    <cellStyle name="Normal 11 26 28 2 3" xfId="5" xr:uid="{30CDB306-ECCB-42FF-B923-2C7B79B2D889}"/>
    <cellStyle name="Normal 11 26 99" xfId="15" xr:uid="{9CB77FCF-D81D-4AEE-9C36-2E58081A5F3A}"/>
    <cellStyle name="Normal 12 10 4" xfId="13" xr:uid="{660C5517-0B6C-48D0-835E-56813A97C6D8}"/>
    <cellStyle name="Normal 2" xfId="2" xr:uid="{A38011F2-6853-44C6-B426-30230C81BB3F}"/>
    <cellStyle name="Normal 3" xfId="4" xr:uid="{F4845EC2-FE5C-42C9-8FEF-EBB990239F01}"/>
    <cellStyle name="Pourcentage" xfId="1" builtinId="5"/>
    <cellStyle name="Pourcentage 2" xfId="16" xr:uid="{FF107041-62BF-4BA9-8213-A832B5227D0E}"/>
    <cellStyle name="Pourcentage 4 19 2 2 2 2 2" xfId="12" xr:uid="{4166CD7C-ED48-4552-B1E5-1309DAD27261}"/>
    <cellStyle name="Pourcentage 4 19 2 2 2 3" xfId="8" xr:uid="{67DFE2C9-74F4-4740-A19A-5F0F2A9BDC19}"/>
  </cellStyles>
  <dxfs count="104">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strRef>
              <c:f>[1]NSA_INDICES!$E$134</c:f>
              <c:strCache>
                <c:ptCount val="1"/>
                <c:pt idx="0">
                  <c:v>TOTAL SOINS DE VILLE </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[1]NSA_INDICES!$BY$3:$DU$3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[1]NSA_INDICES!$BY$134:$DU$134</c:f>
              <c:numCache>
                <c:formatCode>General</c:formatCode>
                <c:ptCount val="49"/>
                <c:pt idx="0">
                  <c:v>95.073715069729488</c:v>
                </c:pt>
                <c:pt idx="1">
                  <c:v>94.154114104763067</c:v>
                </c:pt>
                <c:pt idx="2">
                  <c:v>94.188790096515262</c:v>
                </c:pt>
                <c:pt idx="3">
                  <c:v>97.072860319114412</c:v>
                </c:pt>
                <c:pt idx="4">
                  <c:v>95.666343221634236</c:v>
                </c:pt>
                <c:pt idx="5">
                  <c:v>94.572029438074438</c:v>
                </c:pt>
                <c:pt idx="6">
                  <c:v>93.969565440828006</c:v>
                </c:pt>
                <c:pt idx="7">
                  <c:v>95.537529327253097</c:v>
                </c:pt>
                <c:pt idx="8">
                  <c:v>94.522901410863625</c:v>
                </c:pt>
                <c:pt idx="9">
                  <c:v>94.809939892485147</c:v>
                </c:pt>
                <c:pt idx="10">
                  <c:v>95.707678455246096</c:v>
                </c:pt>
                <c:pt idx="11">
                  <c:v>94.203192732136927</c:v>
                </c:pt>
                <c:pt idx="12">
                  <c:v>94.710772703589143</c:v>
                </c:pt>
                <c:pt idx="13">
                  <c:v>93.872694781118753</c:v>
                </c:pt>
                <c:pt idx="14">
                  <c:v>93.258129730899924</c:v>
                </c:pt>
                <c:pt idx="15">
                  <c:v>94.480349796149639</c:v>
                </c:pt>
                <c:pt idx="16">
                  <c:v>92.762452689190837</c:v>
                </c:pt>
                <c:pt idx="17">
                  <c:v>93.909219547464446</c:v>
                </c:pt>
                <c:pt idx="18">
                  <c:v>92.766936761899615</c:v>
                </c:pt>
                <c:pt idx="19">
                  <c:v>91.80755033729001</c:v>
                </c:pt>
                <c:pt idx="20">
                  <c:v>95.869265118371018</c:v>
                </c:pt>
                <c:pt idx="21">
                  <c:v>94.099490819646917</c:v>
                </c:pt>
                <c:pt idx="22">
                  <c:v>92.623466993943964</c:v>
                </c:pt>
                <c:pt idx="23">
                  <c:v>93.041512422354657</c:v>
                </c:pt>
                <c:pt idx="24">
                  <c:v>93.756346632319278</c:v>
                </c:pt>
                <c:pt idx="25">
                  <c:v>92.973281315647966</c:v>
                </c:pt>
                <c:pt idx="26">
                  <c:v>97.10008291572133</c:v>
                </c:pt>
                <c:pt idx="27">
                  <c:v>90.782868885250338</c:v>
                </c:pt>
                <c:pt idx="28">
                  <c:v>94.298353562675416</c:v>
                </c:pt>
                <c:pt idx="29">
                  <c:v>92.142363919883664</c:v>
                </c:pt>
                <c:pt idx="30">
                  <c:v>91.257012521612921</c:v>
                </c:pt>
                <c:pt idx="31">
                  <c:v>94.138489026443978</c:v>
                </c:pt>
                <c:pt idx="32">
                  <c:v>92.649058281226985</c:v>
                </c:pt>
                <c:pt idx="33">
                  <c:v>93.192648344323942</c:v>
                </c:pt>
                <c:pt idx="34">
                  <c:v>92.629301022120259</c:v>
                </c:pt>
                <c:pt idx="35">
                  <c:v>92.787641789074698</c:v>
                </c:pt>
                <c:pt idx="36">
                  <c:v>91.773792023875671</c:v>
                </c:pt>
                <c:pt idx="37">
                  <c:v>92.819988590508402</c:v>
                </c:pt>
                <c:pt idx="38">
                  <c:v>92.909716707435436</c:v>
                </c:pt>
                <c:pt idx="39">
                  <c:v>92.929009797965492</c:v>
                </c:pt>
                <c:pt idx="40">
                  <c:v>93.377094843941407</c:v>
                </c:pt>
                <c:pt idx="41">
                  <c:v>93.177737199174587</c:v>
                </c:pt>
                <c:pt idx="42">
                  <c:v>89.83072262007957</c:v>
                </c:pt>
                <c:pt idx="43">
                  <c:v>99.304760426550459</c:v>
                </c:pt>
                <c:pt idx="44">
                  <c:v>93.646945220343582</c:v>
                </c:pt>
                <c:pt idx="45">
                  <c:v>94.490989839065762</c:v>
                </c:pt>
                <c:pt idx="46">
                  <c:v>93.859921828320296</c:v>
                </c:pt>
                <c:pt idx="47">
                  <c:v>93.454565266669817</c:v>
                </c:pt>
                <c:pt idx="48">
                  <c:v>94.924444019660754</c:v>
                </c:pt>
              </c:numCache>
            </c:numRef>
          </c:val>
          <c:smooth val="0"/>
          <c:extLst>
            <c:ext xmlns:c16="http://schemas.microsoft.com/office/drawing/2014/chart" uri="{C3380CC4-5D6E-409C-BE32-E72D297353CC}">
              <c16:uniqueId val="{00000001-7381-490D-B6C5-1ACFAE9368F4}"/>
            </c:ext>
          </c:extLst>
        </c:ser>
        <c:dLbls>
          <c:showLegendKey val="0"/>
          <c:showVal val="0"/>
          <c:showCatName val="0"/>
          <c:showSerName val="0"/>
          <c:showPercent val="0"/>
          <c:showBubbleSize val="0"/>
        </c:dLbls>
        <c:marker val="1"/>
        <c:smooth val="0"/>
        <c:axId val="479857256"/>
        <c:axId val="479857648"/>
      </c:lineChart>
      <c:dateAx>
        <c:axId val="47985725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57648"/>
        <c:crosses val="autoZero"/>
        <c:auto val="0"/>
        <c:lblOffset val="100"/>
        <c:baseTimeUnit val="months"/>
        <c:majorUnit val="6"/>
        <c:majorTimeUnit val="months"/>
        <c:minorUnit val="1"/>
        <c:minorTimeUnit val="months"/>
      </c:dateAx>
      <c:valAx>
        <c:axId val="479857648"/>
        <c:scaling>
          <c:orientation val="minMax"/>
          <c:max val="110"/>
          <c:min val="89"/>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57256"/>
        <c:crosses val="autoZero"/>
        <c:crossBetween val="midCat"/>
      </c:valAx>
      <c:spPr>
        <a:solidFill>
          <a:srgbClr val="FFFFFF"/>
        </a:solidFill>
        <a:ln w="12700">
          <a:solidFill>
            <a:srgbClr val="808080"/>
          </a:solidFill>
          <a:prstDash val="solid"/>
        </a:ln>
      </c:spPr>
    </c:plotArea>
    <c:legend>
      <c:legendPos val="r"/>
      <c:layout>
        <c:manualLayout>
          <c:xMode val="edge"/>
          <c:yMode val="edge"/>
          <c:x val="8.0283611111111111E-2"/>
          <c:y val="0.90686717808342632"/>
          <c:w val="0.78024277777777773"/>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strRef>
              <c:f>[1]RA_INDICES!$E$83</c:f>
              <c:strCache>
                <c:ptCount val="1"/>
                <c:pt idx="0">
                  <c:v>TOTAL Laboratoires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[1]RA_INDICES!$BY$3:$DU$3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[1]RA_INDICES!$BY$83:$DU$83</c:f>
              <c:numCache>
                <c:formatCode>General</c:formatCode>
                <c:ptCount val="49"/>
                <c:pt idx="0">
                  <c:v>120.49801302393752</c:v>
                </c:pt>
                <c:pt idx="1">
                  <c:v>120.3275053444119</c:v>
                </c:pt>
                <c:pt idx="2">
                  <c:v>135.00689862641184</c:v>
                </c:pt>
                <c:pt idx="3">
                  <c:v>157.7231252615891</c:v>
                </c:pt>
                <c:pt idx="4">
                  <c:v>143.32883273906108</c:v>
                </c:pt>
                <c:pt idx="5">
                  <c:v>127.69407823999619</c:v>
                </c:pt>
                <c:pt idx="6">
                  <c:v>126.44929232839468</c:v>
                </c:pt>
                <c:pt idx="7">
                  <c:v>118.91823483719368</c:v>
                </c:pt>
                <c:pt idx="8">
                  <c:v>113.09382141958049</c:v>
                </c:pt>
                <c:pt idx="9">
                  <c:v>119.83284452333936</c:v>
                </c:pt>
                <c:pt idx="10">
                  <c:v>113.00491526583455</c:v>
                </c:pt>
                <c:pt idx="11">
                  <c:v>103.62634104859774</c:v>
                </c:pt>
                <c:pt idx="12">
                  <c:v>107.15710408619204</c:v>
                </c:pt>
                <c:pt idx="13">
                  <c:v>99.566482376931702</c:v>
                </c:pt>
                <c:pt idx="14">
                  <c:v>99.119244388605651</c:v>
                </c:pt>
                <c:pt idx="15">
                  <c:v>97.845712339880379</c:v>
                </c:pt>
                <c:pt idx="16">
                  <c:v>92.001314799162671</c:v>
                </c:pt>
                <c:pt idx="17">
                  <c:v>90.605558509232978</c:v>
                </c:pt>
                <c:pt idx="18">
                  <c:v>86.910532841945979</c:v>
                </c:pt>
                <c:pt idx="19">
                  <c:v>86.227559306326512</c:v>
                </c:pt>
                <c:pt idx="20">
                  <c:v>90.333840223276027</c:v>
                </c:pt>
                <c:pt idx="21">
                  <c:v>87.251167999338534</c:v>
                </c:pt>
                <c:pt idx="22">
                  <c:v>88.298102642602942</c:v>
                </c:pt>
                <c:pt idx="23">
                  <c:v>86.974697758102707</c:v>
                </c:pt>
                <c:pt idx="24">
                  <c:v>86.751251603642729</c:v>
                </c:pt>
                <c:pt idx="25">
                  <c:v>83.930950326376802</c:v>
                </c:pt>
                <c:pt idx="26">
                  <c:v>84.914616378141687</c:v>
                </c:pt>
                <c:pt idx="27">
                  <c:v>83.834271904892816</c:v>
                </c:pt>
                <c:pt idx="28">
                  <c:v>84.625193027062934</c:v>
                </c:pt>
                <c:pt idx="29">
                  <c:v>80.265658632645483</c:v>
                </c:pt>
                <c:pt idx="30">
                  <c:v>81.135500036199218</c:v>
                </c:pt>
                <c:pt idx="31">
                  <c:v>80.889242197551752</c:v>
                </c:pt>
                <c:pt idx="32">
                  <c:v>80.88110600635558</c:v>
                </c:pt>
                <c:pt idx="33">
                  <c:v>81.076225590256996</c:v>
                </c:pt>
                <c:pt idx="34">
                  <c:v>75.641595123219915</c:v>
                </c:pt>
                <c:pt idx="35">
                  <c:v>74.923967884029793</c:v>
                </c:pt>
                <c:pt idx="36">
                  <c:v>72.716989528601786</c:v>
                </c:pt>
                <c:pt idx="37">
                  <c:v>76.277559702791137</c:v>
                </c:pt>
                <c:pt idx="38">
                  <c:v>73.955971332931639</c:v>
                </c:pt>
                <c:pt idx="39">
                  <c:v>69.664968288073794</c:v>
                </c:pt>
                <c:pt idx="40">
                  <c:v>70.845855733060304</c:v>
                </c:pt>
                <c:pt idx="41">
                  <c:v>70.625758015920766</c:v>
                </c:pt>
                <c:pt idx="42">
                  <c:v>67.3145691835946</c:v>
                </c:pt>
                <c:pt idx="43">
                  <c:v>81.640997596022203</c:v>
                </c:pt>
                <c:pt idx="44">
                  <c:v>78.744342991479812</c:v>
                </c:pt>
                <c:pt idx="45">
                  <c:v>77.211806369685959</c:v>
                </c:pt>
                <c:pt idx="46">
                  <c:v>74.104479328941963</c:v>
                </c:pt>
                <c:pt idx="47">
                  <c:v>78.371362436139918</c:v>
                </c:pt>
                <c:pt idx="48">
                  <c:v>74.433267341353556</c:v>
                </c:pt>
              </c:numCache>
            </c:numRef>
          </c:val>
          <c:smooth val="0"/>
          <c:extLst>
            <c:ext xmlns:c16="http://schemas.microsoft.com/office/drawing/2014/chart" uri="{C3380CC4-5D6E-409C-BE32-E72D297353CC}">
              <c16:uniqueId val="{00000001-3E44-4A77-998F-03C000A97D29}"/>
            </c:ext>
          </c:extLst>
        </c:ser>
        <c:dLbls>
          <c:showLegendKey val="0"/>
          <c:showVal val="0"/>
          <c:showCatName val="0"/>
          <c:showSerName val="0"/>
          <c:showPercent val="0"/>
          <c:showBubbleSize val="0"/>
        </c:dLbls>
        <c:marker val="1"/>
        <c:smooth val="0"/>
        <c:axId val="479869800"/>
        <c:axId val="479867448"/>
      </c:lineChart>
      <c:dateAx>
        <c:axId val="47986980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7448"/>
        <c:crosses val="autoZero"/>
        <c:auto val="0"/>
        <c:lblOffset val="100"/>
        <c:baseTimeUnit val="months"/>
        <c:majorUnit val="6"/>
        <c:majorTimeUnit val="months"/>
        <c:minorUnit val="1"/>
        <c:minorTimeUnit val="months"/>
      </c:dateAx>
      <c:valAx>
        <c:axId val="479867448"/>
        <c:scaling>
          <c:orientation val="minMax"/>
          <c:max val="240"/>
          <c:min val="5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9800"/>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strRef>
              <c:f>[1]NSA_INDICES!$E$83</c:f>
              <c:strCache>
                <c:ptCount val="1"/>
                <c:pt idx="0">
                  <c:v>TOTAL Laboratoires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[1]NSA_INDICES!$BY$3:$DU$3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[1]NSA_INDICES!$BY$83:$DU$83</c:f>
              <c:numCache>
                <c:formatCode>General</c:formatCode>
                <c:ptCount val="49"/>
                <c:pt idx="0">
                  <c:v>96.30674263493151</c:v>
                </c:pt>
                <c:pt idx="1">
                  <c:v>97.721874227440438</c:v>
                </c:pt>
                <c:pt idx="2">
                  <c:v>100.45165967250793</c:v>
                </c:pt>
                <c:pt idx="3">
                  <c:v>114.87481781660489</c:v>
                </c:pt>
                <c:pt idx="4">
                  <c:v>107.00202340532013</c:v>
                </c:pt>
                <c:pt idx="5">
                  <c:v>98.954913929898453</c:v>
                </c:pt>
                <c:pt idx="6">
                  <c:v>99.228532109895482</c:v>
                </c:pt>
                <c:pt idx="7">
                  <c:v>95.575423088867467</c:v>
                </c:pt>
                <c:pt idx="8">
                  <c:v>90.653418802610076</c:v>
                </c:pt>
                <c:pt idx="9">
                  <c:v>94.644890711283637</c:v>
                </c:pt>
                <c:pt idx="10">
                  <c:v>90.633050387535889</c:v>
                </c:pt>
                <c:pt idx="11">
                  <c:v>85.583587187570089</c:v>
                </c:pt>
                <c:pt idx="12">
                  <c:v>88.174410607801178</c:v>
                </c:pt>
                <c:pt idx="13">
                  <c:v>81.709476462729555</c:v>
                </c:pt>
                <c:pt idx="14">
                  <c:v>81.363410927021846</c:v>
                </c:pt>
                <c:pt idx="15">
                  <c:v>80.069845729453988</c:v>
                </c:pt>
                <c:pt idx="16">
                  <c:v>75.427585857074973</c:v>
                </c:pt>
                <c:pt idx="17">
                  <c:v>74.907602896776652</c:v>
                </c:pt>
                <c:pt idx="18">
                  <c:v>73.457787538901499</c:v>
                </c:pt>
                <c:pt idx="19">
                  <c:v>70.800758290873915</c:v>
                </c:pt>
                <c:pt idx="20">
                  <c:v>74.379531654768144</c:v>
                </c:pt>
                <c:pt idx="21">
                  <c:v>71.604406099773655</c:v>
                </c:pt>
                <c:pt idx="22">
                  <c:v>72.39589619251467</c:v>
                </c:pt>
                <c:pt idx="23">
                  <c:v>71.21315858620116</c:v>
                </c:pt>
                <c:pt idx="24">
                  <c:v>70.440408452812918</c:v>
                </c:pt>
                <c:pt idx="25">
                  <c:v>68.300329438034055</c:v>
                </c:pt>
                <c:pt idx="26">
                  <c:v>68.118673360862559</c:v>
                </c:pt>
                <c:pt idx="27">
                  <c:v>67.126500866959745</c:v>
                </c:pt>
                <c:pt idx="28">
                  <c:v>68.158061545026086</c:v>
                </c:pt>
                <c:pt idx="29">
                  <c:v>65.016223606942717</c:v>
                </c:pt>
                <c:pt idx="30">
                  <c:v>64.465475825305788</c:v>
                </c:pt>
                <c:pt idx="31">
                  <c:v>64.613189153393435</c:v>
                </c:pt>
                <c:pt idx="32">
                  <c:v>63.863809679560966</c:v>
                </c:pt>
                <c:pt idx="33">
                  <c:v>63.554103869624967</c:v>
                </c:pt>
                <c:pt idx="34">
                  <c:v>60.012773864198721</c:v>
                </c:pt>
                <c:pt idx="35">
                  <c:v>58.850763424307992</c:v>
                </c:pt>
                <c:pt idx="36">
                  <c:v>57.027813770032232</c:v>
                </c:pt>
                <c:pt idx="37">
                  <c:v>59.84988955158893</c:v>
                </c:pt>
                <c:pt idx="38">
                  <c:v>56.606236062270973</c:v>
                </c:pt>
                <c:pt idx="39">
                  <c:v>53.251816854382675</c:v>
                </c:pt>
                <c:pt idx="40">
                  <c:v>53.57557769913511</c:v>
                </c:pt>
                <c:pt idx="41">
                  <c:v>54.277061594466801</c:v>
                </c:pt>
                <c:pt idx="42">
                  <c:v>51.06252445660531</c:v>
                </c:pt>
                <c:pt idx="43">
                  <c:v>61.596771149257258</c:v>
                </c:pt>
                <c:pt idx="44">
                  <c:v>58.868330058487231</c:v>
                </c:pt>
                <c:pt idx="45">
                  <c:v>58.126808442969271</c:v>
                </c:pt>
                <c:pt idx="46">
                  <c:v>55.172123835816002</c:v>
                </c:pt>
                <c:pt idx="47">
                  <c:v>58.840836527863473</c:v>
                </c:pt>
                <c:pt idx="48">
                  <c:v>56.104415759473916</c:v>
                </c:pt>
              </c:numCache>
            </c:numRef>
          </c:val>
          <c:smooth val="0"/>
          <c:extLst>
            <c:ext xmlns:c16="http://schemas.microsoft.com/office/drawing/2014/chart" uri="{C3380CC4-5D6E-409C-BE32-E72D297353CC}">
              <c16:uniqueId val="{00000001-0C9A-44C8-A187-F293A9EEE767}"/>
            </c:ext>
          </c:extLst>
        </c:ser>
        <c:dLbls>
          <c:showLegendKey val="0"/>
          <c:showVal val="0"/>
          <c:showCatName val="0"/>
          <c:showSerName val="0"/>
          <c:showPercent val="0"/>
          <c:showBubbleSize val="0"/>
        </c:dLbls>
        <c:marker val="1"/>
        <c:smooth val="0"/>
        <c:axId val="476255488"/>
        <c:axId val="476256664"/>
      </c:lineChart>
      <c:dateAx>
        <c:axId val="47625548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6256664"/>
        <c:crosses val="autoZero"/>
        <c:auto val="0"/>
        <c:lblOffset val="100"/>
        <c:baseTimeUnit val="months"/>
        <c:majorUnit val="6"/>
        <c:majorTimeUnit val="months"/>
        <c:minorUnit val="1"/>
        <c:minorTimeUnit val="months"/>
      </c:dateAx>
      <c:valAx>
        <c:axId val="476256664"/>
        <c:scaling>
          <c:orientation val="minMax"/>
          <c:max val="240"/>
          <c:min val="5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55488"/>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strRef>
              <c:f>[1]SA_INDICES!$E$83</c:f>
              <c:strCache>
                <c:ptCount val="1"/>
                <c:pt idx="0">
                  <c:v>TOTAL Laboratoires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[1]SA_INDICES!$BY$3:$DU$3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[1]SA_INDICES!$BY$83:$DU$83</c:f>
              <c:numCache>
                <c:formatCode>General</c:formatCode>
                <c:ptCount val="49"/>
                <c:pt idx="0">
                  <c:v>153.16096984248892</c:v>
                </c:pt>
                <c:pt idx="1">
                  <c:v>150.8495383404674</c:v>
                </c:pt>
                <c:pt idx="2">
                  <c:v>181.66324447582326</c:v>
                </c:pt>
                <c:pt idx="3">
                  <c:v>215.57673911973421</c:v>
                </c:pt>
                <c:pt idx="4">
                  <c:v>192.37714585133853</c:v>
                </c:pt>
                <c:pt idx="5">
                  <c:v>166.49758329645584</c:v>
                </c:pt>
                <c:pt idx="6">
                  <c:v>163.20265423488834</c:v>
                </c:pt>
                <c:pt idx="7">
                  <c:v>150.43560618225769</c:v>
                </c:pt>
                <c:pt idx="8">
                  <c:v>143.39276355376947</c:v>
                </c:pt>
                <c:pt idx="9">
                  <c:v>153.84151932549997</c:v>
                </c:pt>
                <c:pt idx="10">
                  <c:v>143.21131801855751</c:v>
                </c:pt>
                <c:pt idx="11">
                  <c:v>127.98759536777253</c:v>
                </c:pt>
                <c:pt idx="12">
                  <c:v>132.78746112879935</c:v>
                </c:pt>
                <c:pt idx="13">
                  <c:v>123.67694055895724</c:v>
                </c:pt>
                <c:pt idx="14">
                  <c:v>123.09309992852266</c:v>
                </c:pt>
                <c:pt idx="15">
                  <c:v>121.84661655748413</c:v>
                </c:pt>
                <c:pt idx="16">
                  <c:v>114.37909753039979</c:v>
                </c:pt>
                <c:pt idx="17">
                  <c:v>111.80087558287532</c:v>
                </c:pt>
                <c:pt idx="18">
                  <c:v>105.07437590841037</c:v>
                </c:pt>
                <c:pt idx="19">
                  <c:v>107.0567645243009</c:v>
                </c:pt>
                <c:pt idx="20">
                  <c:v>111.87528403599305</c:v>
                </c:pt>
                <c:pt idx="21">
                  <c:v>108.37736352596554</c:v>
                </c:pt>
                <c:pt idx="22">
                  <c:v>109.76919838278263</c:v>
                </c:pt>
                <c:pt idx="23">
                  <c:v>108.25586510017382</c:v>
                </c:pt>
                <c:pt idx="24">
                  <c:v>108.77408698775872</c:v>
                </c:pt>
                <c:pt idx="25">
                  <c:v>105.03535232401266</c:v>
                </c:pt>
                <c:pt idx="26">
                  <c:v>107.59243166764207</c:v>
                </c:pt>
                <c:pt idx="27">
                  <c:v>106.39303773945863</c:v>
                </c:pt>
                <c:pt idx="28">
                  <c:v>106.85904829278789</c:v>
                </c:pt>
                <c:pt idx="29">
                  <c:v>100.85538499849183</c:v>
                </c:pt>
                <c:pt idx="30">
                  <c:v>103.64330025540842</c:v>
                </c:pt>
                <c:pt idx="31">
                  <c:v>102.86510411836257</c:v>
                </c:pt>
                <c:pt idx="32">
                  <c:v>103.85779165173577</c:v>
                </c:pt>
                <c:pt idx="33">
                  <c:v>104.73452446944711</c:v>
                </c:pt>
                <c:pt idx="34">
                  <c:v>96.743567268521659</c:v>
                </c:pt>
                <c:pt idx="35">
                  <c:v>96.625944454976349</c:v>
                </c:pt>
                <c:pt idx="36">
                  <c:v>93.900452078535153</c:v>
                </c:pt>
                <c:pt idx="37">
                  <c:v>98.45813443697196</c:v>
                </c:pt>
                <c:pt idx="38">
                  <c:v>97.38151471474707</c:v>
                </c:pt>
                <c:pt idx="39">
                  <c:v>91.825939907763328</c:v>
                </c:pt>
                <c:pt idx="40">
                  <c:v>94.164116270664621</c:v>
                </c:pt>
                <c:pt idx="41">
                  <c:v>92.699702735096736</c:v>
                </c:pt>
                <c:pt idx="42">
                  <c:v>89.258015170294954</c:v>
                </c:pt>
                <c:pt idx="43">
                  <c:v>108.70463221975353</c:v>
                </c:pt>
                <c:pt idx="44">
                  <c:v>105.58085639965313</c:v>
                </c:pt>
                <c:pt idx="45">
                  <c:v>102.98029447049231</c:v>
                </c:pt>
                <c:pt idx="46">
                  <c:v>99.666870224563169</c:v>
                </c:pt>
                <c:pt idx="47">
                  <c:v>104.74140064114239</c:v>
                </c:pt>
                <c:pt idx="48">
                  <c:v>99.180809662431784</c:v>
                </c:pt>
              </c:numCache>
            </c:numRef>
          </c:val>
          <c:smooth val="0"/>
          <c:extLst>
            <c:ext xmlns:c16="http://schemas.microsoft.com/office/drawing/2014/chart" uri="{C3380CC4-5D6E-409C-BE32-E72D297353CC}">
              <c16:uniqueId val="{00000001-0ED5-4A24-8F48-0D6DD78D1F9D}"/>
            </c:ext>
          </c:extLst>
        </c:ser>
        <c:dLbls>
          <c:showLegendKey val="0"/>
          <c:showVal val="0"/>
          <c:showCatName val="0"/>
          <c:showSerName val="0"/>
          <c:showPercent val="0"/>
          <c:showBubbleSize val="0"/>
        </c:dLbls>
        <c:marker val="1"/>
        <c:smooth val="0"/>
        <c:axId val="476258232"/>
        <c:axId val="476260584"/>
      </c:lineChart>
      <c:dateAx>
        <c:axId val="476258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60584"/>
        <c:crosses val="autoZero"/>
        <c:auto val="0"/>
        <c:lblOffset val="100"/>
        <c:baseTimeUnit val="months"/>
        <c:majorUnit val="6"/>
        <c:majorTimeUnit val="months"/>
        <c:minorUnit val="1"/>
        <c:minorTimeUnit val="months"/>
      </c:dateAx>
      <c:valAx>
        <c:axId val="476260584"/>
        <c:scaling>
          <c:orientation val="minMax"/>
          <c:max val="240"/>
          <c:min val="5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58232"/>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strRef>
              <c:f>[1]RA_INDICES!$E$90</c:f>
              <c:strCache>
                <c:ptCount val="1"/>
                <c:pt idx="0">
                  <c:v>IJ maladie</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[1]RA_INDICES!$BY$3:$DU$3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[1]RA_INDICES!$BY$90:$DU$90</c:f>
              <c:numCache>
                <c:formatCode>General</c:formatCode>
                <c:ptCount val="49"/>
                <c:pt idx="0">
                  <c:v>129.18535125078964</c:v>
                </c:pt>
                <c:pt idx="1">
                  <c:v>130.17889611100279</c:v>
                </c:pt>
                <c:pt idx="2">
                  <c:v>128.36372249014659</c:v>
                </c:pt>
                <c:pt idx="3">
                  <c:v>132.56026461092202</c:v>
                </c:pt>
                <c:pt idx="4">
                  <c:v>152.06129408365544</c:v>
                </c:pt>
                <c:pt idx="5">
                  <c:v>143.50322463500169</c:v>
                </c:pt>
                <c:pt idx="6">
                  <c:v>143.10661279894106</c:v>
                </c:pt>
                <c:pt idx="7">
                  <c:v>136.67157644947005</c:v>
                </c:pt>
                <c:pt idx="8">
                  <c:v>140.24661944886171</c:v>
                </c:pt>
                <c:pt idx="9">
                  <c:v>136.75287200763486</c:v>
                </c:pt>
                <c:pt idx="10">
                  <c:v>140.01918078041692</c:v>
                </c:pt>
                <c:pt idx="11">
                  <c:v>143.36069576020284</c:v>
                </c:pt>
                <c:pt idx="12">
                  <c:v>142.22071799010391</c:v>
                </c:pt>
                <c:pt idx="13">
                  <c:v>139.01651723254332</c:v>
                </c:pt>
                <c:pt idx="14">
                  <c:v>136.86780321645645</c:v>
                </c:pt>
                <c:pt idx="15">
                  <c:v>132.99814128391384</c:v>
                </c:pt>
                <c:pt idx="16">
                  <c:v>133.61969567289145</c:v>
                </c:pt>
                <c:pt idx="17">
                  <c:v>134.23794727832404</c:v>
                </c:pt>
                <c:pt idx="18">
                  <c:v>128.26765640465524</c:v>
                </c:pt>
                <c:pt idx="19">
                  <c:v>138.11594679572627</c:v>
                </c:pt>
                <c:pt idx="20">
                  <c:v>133.80642979152731</c:v>
                </c:pt>
                <c:pt idx="21">
                  <c:v>134.81470487688821</c:v>
                </c:pt>
                <c:pt idx="22">
                  <c:v>139.56223707988499</c:v>
                </c:pt>
                <c:pt idx="23">
                  <c:v>134.62216058067921</c:v>
                </c:pt>
                <c:pt idx="24">
                  <c:v>134.3912099092606</c:v>
                </c:pt>
                <c:pt idx="25">
                  <c:v>132.33940416865849</c:v>
                </c:pt>
                <c:pt idx="26">
                  <c:v>140.38266219633377</c:v>
                </c:pt>
                <c:pt idx="27">
                  <c:v>138.86785351361127</c:v>
                </c:pt>
                <c:pt idx="28">
                  <c:v>137.40755220970223</c:v>
                </c:pt>
                <c:pt idx="29">
                  <c:v>135.77601927884052</c:v>
                </c:pt>
                <c:pt idx="30">
                  <c:v>140.45722742602288</c:v>
                </c:pt>
                <c:pt idx="31">
                  <c:v>140.60831641720472</c:v>
                </c:pt>
                <c:pt idx="32">
                  <c:v>137.34768378991325</c:v>
                </c:pt>
                <c:pt idx="33">
                  <c:v>141.97839197605518</c:v>
                </c:pt>
                <c:pt idx="34">
                  <c:v>143.44867416049459</c:v>
                </c:pt>
                <c:pt idx="35">
                  <c:v>143.11819747284434</c:v>
                </c:pt>
                <c:pt idx="36">
                  <c:v>138.3050904902293</c:v>
                </c:pt>
                <c:pt idx="37">
                  <c:v>143.83906890306991</c:v>
                </c:pt>
                <c:pt idx="38">
                  <c:v>145.76590227686157</c:v>
                </c:pt>
                <c:pt idx="39">
                  <c:v>145.64482227210118</c:v>
                </c:pt>
                <c:pt idx="40">
                  <c:v>148.92178156274579</c:v>
                </c:pt>
                <c:pt idx="41">
                  <c:v>148.14859690449808</c:v>
                </c:pt>
                <c:pt idx="42">
                  <c:v>137.35523894840929</c:v>
                </c:pt>
                <c:pt idx="43">
                  <c:v>141.53929079614522</c:v>
                </c:pt>
                <c:pt idx="44">
                  <c:v>147.88766508711191</c:v>
                </c:pt>
                <c:pt idx="45">
                  <c:v>142.38014610373779</c:v>
                </c:pt>
                <c:pt idx="46">
                  <c:v>142.1629420851535</c:v>
                </c:pt>
                <c:pt idx="47">
                  <c:v>141.22598386390055</c:v>
                </c:pt>
                <c:pt idx="48">
                  <c:v>143.70349972167355</c:v>
                </c:pt>
              </c:numCache>
            </c:numRef>
          </c:val>
          <c:smooth val="0"/>
          <c:extLst>
            <c:ext xmlns:c16="http://schemas.microsoft.com/office/drawing/2014/chart" uri="{C3380CC4-5D6E-409C-BE32-E72D297353CC}">
              <c16:uniqueId val="{00000001-33B6-4C66-A3F7-D0758D884EEB}"/>
            </c:ext>
          </c:extLst>
        </c:ser>
        <c:dLbls>
          <c:showLegendKey val="0"/>
          <c:showVal val="0"/>
          <c:showCatName val="0"/>
          <c:showSerName val="0"/>
          <c:showPercent val="0"/>
          <c:showBubbleSize val="0"/>
        </c:dLbls>
        <c:marker val="1"/>
        <c:smooth val="0"/>
        <c:axId val="476253528"/>
        <c:axId val="476259016"/>
      </c:lineChart>
      <c:dateAx>
        <c:axId val="47625352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6259016"/>
        <c:crosses val="autoZero"/>
        <c:auto val="0"/>
        <c:lblOffset val="100"/>
        <c:baseTimeUnit val="months"/>
        <c:majorUnit val="6"/>
        <c:majorTimeUnit val="months"/>
        <c:minorUnit val="1"/>
        <c:minorTimeUnit val="months"/>
      </c:dateAx>
      <c:valAx>
        <c:axId val="476259016"/>
        <c:scaling>
          <c:orientation val="minMax"/>
          <c:max val="160"/>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53528"/>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strRef>
              <c:f>[1]NSA_INDICES!$E$90</c:f>
              <c:strCache>
                <c:ptCount val="1"/>
                <c:pt idx="0">
                  <c:v>IJ maladie</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[1]NSA_INDICES!$BY$3:$DU$3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[1]NSA_INDICES!$BY$90:$DU$90</c:f>
              <c:numCache>
                <c:formatCode>General</c:formatCode>
                <c:ptCount val="49"/>
                <c:pt idx="0">
                  <c:v>98.715261166994622</c:v>
                </c:pt>
                <c:pt idx="1">
                  <c:v>99.721389746252171</c:v>
                </c:pt>
                <c:pt idx="2">
                  <c:v>96.700463113024753</c:v>
                </c:pt>
                <c:pt idx="3">
                  <c:v>99.706728882462386</c:v>
                </c:pt>
                <c:pt idx="4">
                  <c:v>107.57677859189063</c:v>
                </c:pt>
                <c:pt idx="5">
                  <c:v>102.38736962485216</c:v>
                </c:pt>
                <c:pt idx="6">
                  <c:v>103.78680837127636</c:v>
                </c:pt>
                <c:pt idx="7">
                  <c:v>102.99803316339262</c:v>
                </c:pt>
                <c:pt idx="8">
                  <c:v>105.40719941159078</c:v>
                </c:pt>
                <c:pt idx="9">
                  <c:v>98.495625767651262</c:v>
                </c:pt>
                <c:pt idx="10">
                  <c:v>105.01475041506121</c:v>
                </c:pt>
                <c:pt idx="11">
                  <c:v>106.97797846658392</c:v>
                </c:pt>
                <c:pt idx="12">
                  <c:v>111.63247897679882</c:v>
                </c:pt>
                <c:pt idx="13">
                  <c:v>104.22375867603715</c:v>
                </c:pt>
                <c:pt idx="14">
                  <c:v>106.10835679145443</c:v>
                </c:pt>
                <c:pt idx="15">
                  <c:v>103.7778770843302</c:v>
                </c:pt>
                <c:pt idx="16">
                  <c:v>105.84360613195871</c:v>
                </c:pt>
                <c:pt idx="17">
                  <c:v>102.43859534851585</c:v>
                </c:pt>
                <c:pt idx="18">
                  <c:v>102.12465854257657</c:v>
                </c:pt>
                <c:pt idx="19">
                  <c:v>112.24638000746677</c:v>
                </c:pt>
                <c:pt idx="20">
                  <c:v>103.21923610282475</c:v>
                </c:pt>
                <c:pt idx="21">
                  <c:v>110.89917598152046</c:v>
                </c:pt>
                <c:pt idx="22">
                  <c:v>107.62476251378897</c:v>
                </c:pt>
                <c:pt idx="23">
                  <c:v>107.67213822181023</c:v>
                </c:pt>
                <c:pt idx="24">
                  <c:v>108.45464190966278</c:v>
                </c:pt>
                <c:pt idx="25">
                  <c:v>104.76039336836863</c:v>
                </c:pt>
                <c:pt idx="26">
                  <c:v>112.28844483513242</c:v>
                </c:pt>
                <c:pt idx="27">
                  <c:v>115.3326210151555</c:v>
                </c:pt>
                <c:pt idx="28">
                  <c:v>108.32678663814865</c:v>
                </c:pt>
                <c:pt idx="29">
                  <c:v>111.2214709989136</c:v>
                </c:pt>
                <c:pt idx="30">
                  <c:v>115.18615735971858</c:v>
                </c:pt>
                <c:pt idx="31">
                  <c:v>113.63401727831732</c:v>
                </c:pt>
                <c:pt idx="32">
                  <c:v>106.86037035654512</c:v>
                </c:pt>
                <c:pt idx="33">
                  <c:v>113.55726233390484</c:v>
                </c:pt>
                <c:pt idx="34">
                  <c:v>113.1478106009244</c:v>
                </c:pt>
                <c:pt idx="35">
                  <c:v>115.59686175144772</c:v>
                </c:pt>
                <c:pt idx="36">
                  <c:v>112.69861959491298</c:v>
                </c:pt>
                <c:pt idx="37">
                  <c:v>121.71499090292275</c:v>
                </c:pt>
                <c:pt idx="38">
                  <c:v>122.39919528080905</c:v>
                </c:pt>
                <c:pt idx="39">
                  <c:v>120.21882960955953</c:v>
                </c:pt>
                <c:pt idx="40">
                  <c:v>117.58927010175941</c:v>
                </c:pt>
                <c:pt idx="41">
                  <c:v>118.5024856991683</c:v>
                </c:pt>
                <c:pt idx="42">
                  <c:v>112.25822853072876</c:v>
                </c:pt>
                <c:pt idx="43">
                  <c:v>113.31536827423596</c:v>
                </c:pt>
                <c:pt idx="44">
                  <c:v>120.20020670787352</c:v>
                </c:pt>
                <c:pt idx="45">
                  <c:v>112.81899304713599</c:v>
                </c:pt>
                <c:pt idx="46">
                  <c:v>114.58520695610339</c:v>
                </c:pt>
                <c:pt idx="47">
                  <c:v>117.49919893921773</c:v>
                </c:pt>
                <c:pt idx="48">
                  <c:v>117.62206217855955</c:v>
                </c:pt>
              </c:numCache>
            </c:numRef>
          </c:val>
          <c:smooth val="0"/>
          <c:extLst>
            <c:ext xmlns:c16="http://schemas.microsoft.com/office/drawing/2014/chart" uri="{C3380CC4-5D6E-409C-BE32-E72D297353CC}">
              <c16:uniqueId val="{00000001-5E31-4187-9C00-D7F7ABD7C79A}"/>
            </c:ext>
          </c:extLst>
        </c:ser>
        <c:dLbls>
          <c:showLegendKey val="0"/>
          <c:showVal val="0"/>
          <c:showCatName val="0"/>
          <c:showSerName val="0"/>
          <c:showPercent val="0"/>
          <c:showBubbleSize val="0"/>
        </c:dLbls>
        <c:marker val="1"/>
        <c:smooth val="0"/>
        <c:axId val="313424560"/>
        <c:axId val="313424952"/>
      </c:lineChart>
      <c:dateAx>
        <c:axId val="31342456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313424952"/>
        <c:crosses val="autoZero"/>
        <c:auto val="0"/>
        <c:lblOffset val="100"/>
        <c:baseTimeUnit val="months"/>
        <c:majorUnit val="6"/>
        <c:majorTimeUnit val="months"/>
        <c:minorUnit val="1"/>
        <c:minorTimeUnit val="months"/>
      </c:dateAx>
      <c:valAx>
        <c:axId val="313424952"/>
        <c:scaling>
          <c:orientation val="minMax"/>
          <c:max val="160"/>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3424560"/>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ysClr val="window" lastClr="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strRef>
              <c:f>[1]SA_INDICES!$E$90</c:f>
              <c:strCache>
                <c:ptCount val="1"/>
                <c:pt idx="0">
                  <c:v>IJ maladie</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[1]SA_INDICES!$BY$3:$DU$3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[1]SA_INDICES!$BY$90:$DU$90</c:f>
              <c:numCache>
                <c:formatCode>General</c:formatCode>
                <c:ptCount val="49"/>
                <c:pt idx="0">
                  <c:v>136.76553582898396</c:v>
                </c:pt>
                <c:pt idx="1">
                  <c:v>137.75595017948172</c:v>
                </c:pt>
                <c:pt idx="2">
                  <c:v>136.2407372861571</c:v>
                </c:pt>
                <c:pt idx="3">
                  <c:v>140.7333899342525</c:v>
                </c:pt>
                <c:pt idx="4">
                  <c:v>163.12791178553277</c:v>
                </c:pt>
                <c:pt idx="5">
                  <c:v>153.73180516135082</c:v>
                </c:pt>
                <c:pt idx="6">
                  <c:v>152.88838155382624</c:v>
                </c:pt>
                <c:pt idx="7">
                  <c:v>145.04869882778669</c:v>
                </c:pt>
                <c:pt idx="8">
                  <c:v>148.91378235364772</c:v>
                </c:pt>
                <c:pt idx="9">
                  <c:v>146.27030327071921</c:v>
                </c:pt>
                <c:pt idx="10">
                  <c:v>148.72739406414016</c:v>
                </c:pt>
                <c:pt idx="11">
                  <c:v>152.41179182796824</c:v>
                </c:pt>
                <c:pt idx="12">
                  <c:v>149.83029502138714</c:v>
                </c:pt>
                <c:pt idx="13">
                  <c:v>147.67207194595488</c:v>
                </c:pt>
                <c:pt idx="14">
                  <c:v>144.51997230369517</c:v>
                </c:pt>
                <c:pt idx="15">
                  <c:v>140.26740092336095</c:v>
                </c:pt>
                <c:pt idx="16">
                  <c:v>140.52968133429582</c:v>
                </c:pt>
                <c:pt idx="17">
                  <c:v>142.14881844516387</c:v>
                </c:pt>
                <c:pt idx="18">
                  <c:v>134.77137033122776</c:v>
                </c:pt>
                <c:pt idx="19">
                  <c:v>144.55163801533388</c:v>
                </c:pt>
                <c:pt idx="20">
                  <c:v>141.41574677259703</c:v>
                </c:pt>
                <c:pt idx="21">
                  <c:v>140.76428109453255</c:v>
                </c:pt>
                <c:pt idx="22">
                  <c:v>147.50746965079713</c:v>
                </c:pt>
                <c:pt idx="23">
                  <c:v>141.32664170642869</c:v>
                </c:pt>
                <c:pt idx="24">
                  <c:v>140.84356932865069</c:v>
                </c:pt>
                <c:pt idx="25">
                  <c:v>139.20036164450772</c:v>
                </c:pt>
                <c:pt idx="26">
                  <c:v>147.37178998007724</c:v>
                </c:pt>
                <c:pt idx="27">
                  <c:v>144.72282164591397</c:v>
                </c:pt>
                <c:pt idx="28">
                  <c:v>144.64210813327699</c:v>
                </c:pt>
                <c:pt idx="29">
                  <c:v>141.88456729048616</c:v>
                </c:pt>
                <c:pt idx="30">
                  <c:v>146.74402786094993</c:v>
                </c:pt>
                <c:pt idx="31">
                  <c:v>147.3188369892768</c:v>
                </c:pt>
                <c:pt idx="32">
                  <c:v>144.93215310006801</c:v>
                </c:pt>
                <c:pt idx="33">
                  <c:v>149.04884723286017</c:v>
                </c:pt>
                <c:pt idx="34">
                  <c:v>150.98675947722882</c:v>
                </c:pt>
                <c:pt idx="35">
                  <c:v>149.96480685381195</c:v>
                </c:pt>
                <c:pt idx="36">
                  <c:v>144.67533013339624</c:v>
                </c:pt>
                <c:pt idx="37">
                  <c:v>149.34297763462547</c:v>
                </c:pt>
                <c:pt idx="38">
                  <c:v>151.57894554412985</c:v>
                </c:pt>
                <c:pt idx="39">
                  <c:v>151.97016351447522</c:v>
                </c:pt>
                <c:pt idx="40">
                  <c:v>156.71651467707224</c:v>
                </c:pt>
                <c:pt idx="41">
                  <c:v>155.5237964639372</c:v>
                </c:pt>
                <c:pt idx="42">
                  <c:v>143.59873776327035</c:v>
                </c:pt>
                <c:pt idx="43">
                  <c:v>148.56068592981137</c:v>
                </c:pt>
                <c:pt idx="44">
                  <c:v>154.77560156641096</c:v>
                </c:pt>
                <c:pt idx="45">
                  <c:v>149.73421023341584</c:v>
                </c:pt>
                <c:pt idx="46">
                  <c:v>149.02358220639584</c:v>
                </c:pt>
                <c:pt idx="47">
                  <c:v>147.12860537508101</c:v>
                </c:pt>
                <c:pt idx="48">
                  <c:v>150.19189900430632</c:v>
                </c:pt>
              </c:numCache>
            </c:numRef>
          </c:val>
          <c:smooth val="0"/>
          <c:extLst>
            <c:ext xmlns:c16="http://schemas.microsoft.com/office/drawing/2014/chart" uri="{C3380CC4-5D6E-409C-BE32-E72D297353CC}">
              <c16:uniqueId val="{00000001-378A-4D0A-8164-C70591E9B5F3}"/>
            </c:ext>
          </c:extLst>
        </c:ser>
        <c:dLbls>
          <c:showLegendKey val="0"/>
          <c:showVal val="0"/>
          <c:showCatName val="0"/>
          <c:showSerName val="0"/>
          <c:showPercent val="0"/>
          <c:showBubbleSize val="0"/>
        </c:dLbls>
        <c:marker val="1"/>
        <c:smooth val="0"/>
        <c:axId val="313425736"/>
        <c:axId val="313428088"/>
      </c:lineChart>
      <c:dateAx>
        <c:axId val="31342573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3428088"/>
        <c:crosses val="autoZero"/>
        <c:auto val="0"/>
        <c:lblOffset val="100"/>
        <c:baseTimeUnit val="months"/>
        <c:majorUnit val="6"/>
        <c:majorTimeUnit val="months"/>
        <c:minorUnit val="1"/>
        <c:minorTimeUnit val="months"/>
      </c:dateAx>
      <c:valAx>
        <c:axId val="313428088"/>
        <c:scaling>
          <c:orientation val="minMax"/>
          <c:max val="163"/>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3425736"/>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strRef>
              <c:f>[1]RA_INDICES!$E$107</c:f>
              <c:strCache>
                <c:ptCount val="1"/>
                <c:pt idx="0">
                  <c:v>Médicaments de ville</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[1]RA_INDICES!$BY$3:$DU$3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[1]RA_INDICES!$BY$107:$DU$107</c:f>
              <c:numCache>
                <c:formatCode>General</c:formatCode>
                <c:ptCount val="49"/>
                <c:pt idx="0">
                  <c:v>114.61038912075124</c:v>
                </c:pt>
                <c:pt idx="1">
                  <c:v>115.78727762866679</c:v>
                </c:pt>
                <c:pt idx="2">
                  <c:v>117.25321863409258</c:v>
                </c:pt>
                <c:pt idx="3">
                  <c:v>133.50613896947806</c:v>
                </c:pt>
                <c:pt idx="4">
                  <c:v>125.67478526374948</c:v>
                </c:pt>
                <c:pt idx="5">
                  <c:v>119.87972465184946</c:v>
                </c:pt>
                <c:pt idx="6">
                  <c:v>120.21831271354732</c:v>
                </c:pt>
                <c:pt idx="7">
                  <c:v>119.56086258588317</c:v>
                </c:pt>
                <c:pt idx="8">
                  <c:v>118.39399112983935</c:v>
                </c:pt>
                <c:pt idx="9">
                  <c:v>118.04815796601058</c:v>
                </c:pt>
                <c:pt idx="10">
                  <c:v>120.41495617148739</c:v>
                </c:pt>
                <c:pt idx="11">
                  <c:v>117.18131041277955</c:v>
                </c:pt>
                <c:pt idx="12">
                  <c:v>119.67293861333408</c:v>
                </c:pt>
                <c:pt idx="13">
                  <c:v>118.409243293058</c:v>
                </c:pt>
                <c:pt idx="14">
                  <c:v>118.55580251588091</c:v>
                </c:pt>
                <c:pt idx="15">
                  <c:v>120.79273740025285</c:v>
                </c:pt>
                <c:pt idx="16">
                  <c:v>119.84553343278547</c:v>
                </c:pt>
                <c:pt idx="17">
                  <c:v>122.0059353663993</c:v>
                </c:pt>
                <c:pt idx="18">
                  <c:v>120.40835634381438</c:v>
                </c:pt>
                <c:pt idx="19">
                  <c:v>120.31660257069392</c:v>
                </c:pt>
                <c:pt idx="20">
                  <c:v>128.3964663302028</c:v>
                </c:pt>
                <c:pt idx="21">
                  <c:v>123.30882024281217</c:v>
                </c:pt>
                <c:pt idx="22">
                  <c:v>123.32581660370725</c:v>
                </c:pt>
                <c:pt idx="23">
                  <c:v>123.37314939362381</c:v>
                </c:pt>
                <c:pt idx="24">
                  <c:v>124.23245369178611</c:v>
                </c:pt>
                <c:pt idx="25">
                  <c:v>124.60109490190261</c:v>
                </c:pt>
                <c:pt idx="26">
                  <c:v>128.79522508140926</c:v>
                </c:pt>
                <c:pt idx="27">
                  <c:v>123.72831220278233</c:v>
                </c:pt>
                <c:pt idx="28">
                  <c:v>127.30213250105973</c:v>
                </c:pt>
                <c:pt idx="29">
                  <c:v>125.29664817016143</c:v>
                </c:pt>
                <c:pt idx="30">
                  <c:v>127.96136525635649</c:v>
                </c:pt>
                <c:pt idx="31">
                  <c:v>125.47937735535959</c:v>
                </c:pt>
                <c:pt idx="32">
                  <c:v>126.15966192366142</c:v>
                </c:pt>
                <c:pt idx="33">
                  <c:v>128.11857977284382</c:v>
                </c:pt>
                <c:pt idx="34">
                  <c:v>127.59390811375782</c:v>
                </c:pt>
                <c:pt idx="35">
                  <c:v>128.24857159885053</c:v>
                </c:pt>
                <c:pt idx="36">
                  <c:v>126.73977752248469</c:v>
                </c:pt>
                <c:pt idx="37">
                  <c:v>131.08313228850557</c:v>
                </c:pt>
                <c:pt idx="38">
                  <c:v>128.75316854441331</c:v>
                </c:pt>
                <c:pt idx="39">
                  <c:v>129.79481918436389</c:v>
                </c:pt>
                <c:pt idx="40">
                  <c:v>131.69893522198453</c:v>
                </c:pt>
                <c:pt idx="41">
                  <c:v>132.55057277783493</c:v>
                </c:pt>
                <c:pt idx="42">
                  <c:v>133.34961722630061</c:v>
                </c:pt>
                <c:pt idx="43">
                  <c:v>136.44919041361197</c:v>
                </c:pt>
                <c:pt idx="44">
                  <c:v>135.65586937667766</c:v>
                </c:pt>
                <c:pt idx="45">
                  <c:v>136.03600492614879</c:v>
                </c:pt>
                <c:pt idx="46">
                  <c:v>135.6785882458735</c:v>
                </c:pt>
                <c:pt idx="47">
                  <c:v>139.15493037297452</c:v>
                </c:pt>
                <c:pt idx="48">
                  <c:v>139.39156622564278</c:v>
                </c:pt>
              </c:numCache>
            </c:numRef>
          </c:val>
          <c:smooth val="0"/>
          <c:extLst>
            <c:ext xmlns:c16="http://schemas.microsoft.com/office/drawing/2014/chart" uri="{C3380CC4-5D6E-409C-BE32-E72D297353CC}">
              <c16:uniqueId val="{00000001-B201-44A0-BBA6-C8C8899D1FCF}"/>
            </c:ext>
          </c:extLst>
        </c:ser>
        <c:dLbls>
          <c:showLegendKey val="0"/>
          <c:showVal val="0"/>
          <c:showCatName val="0"/>
          <c:showSerName val="0"/>
          <c:showPercent val="0"/>
          <c:showBubbleSize val="0"/>
        </c:dLbls>
        <c:marker val="1"/>
        <c:smooth val="0"/>
        <c:axId val="473121584"/>
        <c:axId val="473122368"/>
      </c:lineChart>
      <c:dateAx>
        <c:axId val="47312158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3122368"/>
        <c:crosses val="autoZero"/>
        <c:auto val="0"/>
        <c:lblOffset val="100"/>
        <c:baseTimeUnit val="months"/>
        <c:majorUnit val="6"/>
        <c:majorTimeUnit val="months"/>
        <c:minorUnit val="1"/>
        <c:minorTimeUnit val="months"/>
      </c:dateAx>
      <c:valAx>
        <c:axId val="473122368"/>
        <c:scaling>
          <c:orientation val="minMax"/>
          <c:max val="165"/>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3121584"/>
        <c:crossesAt val="41061"/>
        <c:crossBetween val="midCat"/>
        <c:majorUnit val="10"/>
      </c:valAx>
      <c:spPr>
        <a:solidFill>
          <a:srgbClr val="FFFFFF"/>
        </a:solidFill>
        <a:ln w="12700">
          <a:solidFill>
            <a:srgbClr val="808080"/>
          </a:solidFill>
          <a:prstDash val="solid"/>
        </a:ln>
      </c:spPr>
    </c:plotArea>
    <c:legend>
      <c:legendPos val="r"/>
      <c:layout>
        <c:manualLayout>
          <c:xMode val="edge"/>
          <c:yMode val="edge"/>
          <c:x val="0.1393025"/>
          <c:y val="0.8970712909441233"/>
          <c:w val="0.70526323098501575"/>
          <c:h val="6.8651637764932563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strRef>
              <c:f>[1]NSA_INDICES!$E$107</c:f>
              <c:strCache>
                <c:ptCount val="1"/>
                <c:pt idx="0">
                  <c:v>Médicaments de ville</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[1]NSA_INDICES!$BY$3:$DU$3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[1]NSA_INDICES!$BY$107:$DU$107</c:f>
              <c:numCache>
                <c:formatCode>General</c:formatCode>
                <c:ptCount val="49"/>
                <c:pt idx="0">
                  <c:v>103.78380956273303</c:v>
                </c:pt>
                <c:pt idx="1">
                  <c:v>103.98277205628177</c:v>
                </c:pt>
                <c:pt idx="2">
                  <c:v>105.54756026918272</c:v>
                </c:pt>
                <c:pt idx="3">
                  <c:v>112.42111949184763</c:v>
                </c:pt>
                <c:pt idx="4">
                  <c:v>109.69429204944794</c:v>
                </c:pt>
                <c:pt idx="5">
                  <c:v>107.32841863742597</c:v>
                </c:pt>
                <c:pt idx="6">
                  <c:v>107.98061845778619</c:v>
                </c:pt>
                <c:pt idx="7">
                  <c:v>108.47562884734189</c:v>
                </c:pt>
                <c:pt idx="8">
                  <c:v>106.28239370947266</c:v>
                </c:pt>
                <c:pt idx="9">
                  <c:v>106.05498450534529</c:v>
                </c:pt>
                <c:pt idx="10">
                  <c:v>107.1578204602373</c:v>
                </c:pt>
                <c:pt idx="11">
                  <c:v>104.82040697010252</c:v>
                </c:pt>
                <c:pt idx="12">
                  <c:v>106.55277328008657</c:v>
                </c:pt>
                <c:pt idx="13">
                  <c:v>105.72868205943573</c:v>
                </c:pt>
                <c:pt idx="14">
                  <c:v>106.97249791843714</c:v>
                </c:pt>
                <c:pt idx="15">
                  <c:v>108.40718901921538</c:v>
                </c:pt>
                <c:pt idx="16">
                  <c:v>106.99618203628256</c:v>
                </c:pt>
                <c:pt idx="17">
                  <c:v>108.64020500563186</c:v>
                </c:pt>
                <c:pt idx="18">
                  <c:v>107.86588451177683</c:v>
                </c:pt>
                <c:pt idx="19">
                  <c:v>105.68161562986577</c:v>
                </c:pt>
                <c:pt idx="20">
                  <c:v>114.10021079147879</c:v>
                </c:pt>
                <c:pt idx="21">
                  <c:v>109.68625091238098</c:v>
                </c:pt>
                <c:pt idx="22">
                  <c:v>109.4517720269948</c:v>
                </c:pt>
                <c:pt idx="23">
                  <c:v>109.82971777067714</c:v>
                </c:pt>
                <c:pt idx="24">
                  <c:v>109.80780125412311</c:v>
                </c:pt>
                <c:pt idx="25">
                  <c:v>110.81046067194855</c:v>
                </c:pt>
                <c:pt idx="26">
                  <c:v>114.53629081161682</c:v>
                </c:pt>
                <c:pt idx="27">
                  <c:v>109.5665441821055</c:v>
                </c:pt>
                <c:pt idx="28">
                  <c:v>112.4095952653153</c:v>
                </c:pt>
                <c:pt idx="29">
                  <c:v>111.34000205356378</c:v>
                </c:pt>
                <c:pt idx="30">
                  <c:v>112.12328633336577</c:v>
                </c:pt>
                <c:pt idx="31">
                  <c:v>109.12512727931676</c:v>
                </c:pt>
                <c:pt idx="32">
                  <c:v>111.95550129415861</c:v>
                </c:pt>
                <c:pt idx="33">
                  <c:v>112.7189870152975</c:v>
                </c:pt>
                <c:pt idx="34">
                  <c:v>112.50737150499867</c:v>
                </c:pt>
                <c:pt idx="35">
                  <c:v>111.85666999038979</c:v>
                </c:pt>
                <c:pt idx="36">
                  <c:v>111.31926744512776</c:v>
                </c:pt>
                <c:pt idx="37">
                  <c:v>112.94622186601768</c:v>
                </c:pt>
                <c:pt idx="38">
                  <c:v>111.72508105603644</c:v>
                </c:pt>
                <c:pt idx="39">
                  <c:v>112.29657388337282</c:v>
                </c:pt>
                <c:pt idx="40">
                  <c:v>114.80359299804508</c:v>
                </c:pt>
                <c:pt idx="41">
                  <c:v>114.63473831007602</c:v>
                </c:pt>
                <c:pt idx="42">
                  <c:v>115.86299146801178</c:v>
                </c:pt>
                <c:pt idx="43">
                  <c:v>118.38447392975917</c:v>
                </c:pt>
                <c:pt idx="44">
                  <c:v>116.65190031597143</c:v>
                </c:pt>
                <c:pt idx="45">
                  <c:v>117.74274287704469</c:v>
                </c:pt>
                <c:pt idx="46">
                  <c:v>116.60658608682488</c:v>
                </c:pt>
                <c:pt idx="47">
                  <c:v>119.15431650404385</c:v>
                </c:pt>
                <c:pt idx="48">
                  <c:v>120.00076395702538</c:v>
                </c:pt>
              </c:numCache>
            </c:numRef>
          </c:val>
          <c:smooth val="0"/>
          <c:extLst>
            <c:ext xmlns:c16="http://schemas.microsoft.com/office/drawing/2014/chart" uri="{C3380CC4-5D6E-409C-BE32-E72D297353CC}">
              <c16:uniqueId val="{00000001-10CD-485B-8034-D4A9A648B69B}"/>
            </c:ext>
          </c:extLst>
        </c:ser>
        <c:dLbls>
          <c:showLegendKey val="0"/>
          <c:showVal val="0"/>
          <c:showCatName val="0"/>
          <c:showSerName val="0"/>
          <c:showPercent val="0"/>
          <c:showBubbleSize val="0"/>
        </c:dLbls>
        <c:marker val="1"/>
        <c:smooth val="0"/>
        <c:axId val="473124328"/>
        <c:axId val="473124720"/>
      </c:lineChart>
      <c:dateAx>
        <c:axId val="47312432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3124720"/>
        <c:crosses val="autoZero"/>
        <c:auto val="0"/>
        <c:lblOffset val="100"/>
        <c:baseTimeUnit val="months"/>
        <c:majorUnit val="6"/>
        <c:majorTimeUnit val="months"/>
        <c:minorUnit val="1"/>
        <c:minorTimeUnit val="months"/>
      </c:dateAx>
      <c:valAx>
        <c:axId val="473124720"/>
        <c:scaling>
          <c:orientation val="minMax"/>
          <c:max val="165"/>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3124328"/>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strRef>
              <c:f>[1]SA_INDICES!$E$107</c:f>
              <c:strCache>
                <c:ptCount val="1"/>
                <c:pt idx="0">
                  <c:v>Médicaments de ville</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[1]SA_INDICES!$BY$3:$DU$3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[1]SA_INDICES!$BY$107:$DU$107</c:f>
              <c:numCache>
                <c:formatCode>General</c:formatCode>
                <c:ptCount val="49"/>
                <c:pt idx="0">
                  <c:v>129.59769275348563</c:v>
                </c:pt>
                <c:pt idx="1">
                  <c:v>132.12833052534216</c:v>
                </c:pt>
                <c:pt idx="2">
                  <c:v>133.45743670645993</c:v>
                </c:pt>
                <c:pt idx="3">
                  <c:v>162.69426688373977</c:v>
                </c:pt>
                <c:pt idx="4">
                  <c:v>147.79668467991476</c:v>
                </c:pt>
                <c:pt idx="5">
                  <c:v>137.25457819792771</c:v>
                </c:pt>
                <c:pt idx="6">
                  <c:v>137.15903148744928</c:v>
                </c:pt>
                <c:pt idx="7">
                  <c:v>134.90622286232502</c:v>
                </c:pt>
                <c:pt idx="8">
                  <c:v>135.16015324445146</c:v>
                </c:pt>
                <c:pt idx="9">
                  <c:v>134.65038503244571</c:v>
                </c:pt>
                <c:pt idx="10">
                  <c:v>138.76689430117324</c:v>
                </c:pt>
                <c:pt idx="11">
                  <c:v>134.29258845563209</c:v>
                </c:pt>
                <c:pt idx="12">
                  <c:v>137.83526776884537</c:v>
                </c:pt>
                <c:pt idx="13">
                  <c:v>135.96302566941603</c:v>
                </c:pt>
                <c:pt idx="14">
                  <c:v>134.59064548193734</c:v>
                </c:pt>
                <c:pt idx="15">
                  <c:v>137.93813158959827</c:v>
                </c:pt>
                <c:pt idx="16">
                  <c:v>137.63297311593695</c:v>
                </c:pt>
                <c:pt idx="17">
                  <c:v>140.50820176703033</c:v>
                </c:pt>
                <c:pt idx="18">
                  <c:v>137.7709806744644</c:v>
                </c:pt>
                <c:pt idx="19">
                  <c:v>140.57590900888022</c:v>
                </c:pt>
                <c:pt idx="20">
                  <c:v>148.18686471242637</c:v>
                </c:pt>
                <c:pt idx="21">
                  <c:v>142.16663047909702</c:v>
                </c:pt>
                <c:pt idx="22">
                  <c:v>142.53174563891068</c:v>
                </c:pt>
                <c:pt idx="23">
                  <c:v>142.12140879305267</c:v>
                </c:pt>
                <c:pt idx="24">
                  <c:v>144.20059272603996</c:v>
                </c:pt>
                <c:pt idx="25">
                  <c:v>143.69155845825551</c:v>
                </c:pt>
                <c:pt idx="26">
                  <c:v>148.53395939129683</c:v>
                </c:pt>
                <c:pt idx="27">
                  <c:v>143.33253864981765</c:v>
                </c:pt>
                <c:pt idx="28">
                  <c:v>147.91796746701655</c:v>
                </c:pt>
                <c:pt idx="29">
                  <c:v>144.61692304766501</c:v>
                </c:pt>
                <c:pt idx="30">
                  <c:v>149.88611965418258</c:v>
                </c:pt>
                <c:pt idx="31">
                  <c:v>148.11867079626884</c:v>
                </c:pt>
                <c:pt idx="32">
                  <c:v>145.82257273142707</c:v>
                </c:pt>
                <c:pt idx="33">
                  <c:v>149.43633495498489</c:v>
                </c:pt>
                <c:pt idx="34">
                  <c:v>148.47829765804204</c:v>
                </c:pt>
                <c:pt idx="35">
                  <c:v>150.93998629796155</c:v>
                </c:pt>
                <c:pt idx="36">
                  <c:v>148.08648868481359</c:v>
                </c:pt>
                <c:pt idx="37">
                  <c:v>156.19017389891135</c:v>
                </c:pt>
                <c:pt idx="38">
                  <c:v>152.32525944398685</c:v>
                </c:pt>
                <c:pt idx="39">
                  <c:v>154.01775256426012</c:v>
                </c:pt>
                <c:pt idx="40">
                  <c:v>155.08726599923418</c:v>
                </c:pt>
                <c:pt idx="41">
                  <c:v>157.35157752390478</c:v>
                </c:pt>
                <c:pt idx="42">
                  <c:v>157.55646559858957</c:v>
                </c:pt>
                <c:pt idx="43">
                  <c:v>161.45629349098724</c:v>
                </c:pt>
                <c:pt idx="44">
                  <c:v>161.96318583000365</c:v>
                </c:pt>
                <c:pt idx="45">
                  <c:v>161.35948509769122</c:v>
                </c:pt>
                <c:pt idx="46">
                  <c:v>162.08008335428349</c:v>
                </c:pt>
                <c:pt idx="47">
                  <c:v>166.8419086368292</c:v>
                </c:pt>
                <c:pt idx="48">
                  <c:v>166.23437837371893</c:v>
                </c:pt>
              </c:numCache>
            </c:numRef>
          </c:val>
          <c:smooth val="0"/>
          <c:extLst>
            <c:ext xmlns:c16="http://schemas.microsoft.com/office/drawing/2014/chart" uri="{C3380CC4-5D6E-409C-BE32-E72D297353CC}">
              <c16:uniqueId val="{00000001-9BB0-43B1-94DF-8C52BC861EDF}"/>
            </c:ext>
          </c:extLst>
        </c:ser>
        <c:dLbls>
          <c:showLegendKey val="0"/>
          <c:showVal val="0"/>
          <c:showCatName val="0"/>
          <c:showSerName val="0"/>
          <c:showPercent val="0"/>
          <c:showBubbleSize val="0"/>
        </c:dLbls>
        <c:marker val="1"/>
        <c:smooth val="0"/>
        <c:axId val="117308040"/>
        <c:axId val="117306864"/>
      </c:lineChart>
      <c:dateAx>
        <c:axId val="11730804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117306864"/>
        <c:crosses val="autoZero"/>
        <c:auto val="0"/>
        <c:lblOffset val="100"/>
        <c:baseTimeUnit val="months"/>
        <c:majorUnit val="6"/>
        <c:majorTimeUnit val="months"/>
        <c:minorUnit val="1"/>
        <c:minorTimeUnit val="months"/>
      </c:dateAx>
      <c:valAx>
        <c:axId val="117306864"/>
        <c:scaling>
          <c:orientation val="minMax"/>
          <c:max val="165"/>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117308040"/>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strRef>
              <c:f>[1]RA_INDICES!$E$118</c:f>
              <c:strCache>
                <c:ptCount val="1"/>
                <c:pt idx="0">
                  <c:v>TOTAL médicaments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[1]RA_INDICES!$BY$3:$DU$3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[1]RA_INDICES!$BY$118:$DU$118</c:f>
              <c:numCache>
                <c:formatCode>General</c:formatCode>
                <c:ptCount val="49"/>
                <c:pt idx="0">
                  <c:v>113.34288516593236</c:v>
                </c:pt>
                <c:pt idx="1">
                  <c:v>113.42830286979675</c:v>
                </c:pt>
                <c:pt idx="2">
                  <c:v>115.94477208129159</c:v>
                </c:pt>
                <c:pt idx="3">
                  <c:v>129.50594049064969</c:v>
                </c:pt>
                <c:pt idx="4">
                  <c:v>121.06109713083649</c:v>
                </c:pt>
                <c:pt idx="5">
                  <c:v>117.65366825967784</c:v>
                </c:pt>
                <c:pt idx="6">
                  <c:v>118.52424175694748</c:v>
                </c:pt>
                <c:pt idx="7">
                  <c:v>116.24080887917891</c:v>
                </c:pt>
                <c:pt idx="8">
                  <c:v>115.49483224597526</c:v>
                </c:pt>
                <c:pt idx="9">
                  <c:v>114.60010354115182</c:v>
                </c:pt>
                <c:pt idx="10">
                  <c:v>116.73754278684557</c:v>
                </c:pt>
                <c:pt idx="11">
                  <c:v>114.06052293606177</c:v>
                </c:pt>
                <c:pt idx="12">
                  <c:v>116.10574951527934</c:v>
                </c:pt>
                <c:pt idx="13">
                  <c:v>115.67640111096595</c:v>
                </c:pt>
                <c:pt idx="14">
                  <c:v>114.71913292827971</c:v>
                </c:pt>
                <c:pt idx="15">
                  <c:v>117.42002290453699</c:v>
                </c:pt>
                <c:pt idx="16">
                  <c:v>116.45014313424866</c:v>
                </c:pt>
                <c:pt idx="17">
                  <c:v>118.42277263584961</c:v>
                </c:pt>
                <c:pt idx="18">
                  <c:v>116.18605670572167</c:v>
                </c:pt>
                <c:pt idx="19">
                  <c:v>116.02448421943841</c:v>
                </c:pt>
                <c:pt idx="20">
                  <c:v>124.10540349656196</c:v>
                </c:pt>
                <c:pt idx="21">
                  <c:v>119.2060535407159</c:v>
                </c:pt>
                <c:pt idx="22">
                  <c:v>119.53502459911138</c:v>
                </c:pt>
                <c:pt idx="23">
                  <c:v>119.44612146199496</c:v>
                </c:pt>
                <c:pt idx="24">
                  <c:v>119.43745135621681</c:v>
                </c:pt>
                <c:pt idx="25">
                  <c:v>120.71196718674942</c:v>
                </c:pt>
                <c:pt idx="26">
                  <c:v>123.79046120269808</c:v>
                </c:pt>
                <c:pt idx="27">
                  <c:v>119.22271512664948</c:v>
                </c:pt>
                <c:pt idx="28">
                  <c:v>123.57407906633991</c:v>
                </c:pt>
                <c:pt idx="29">
                  <c:v>120.47082098827002</c:v>
                </c:pt>
                <c:pt idx="30">
                  <c:v>123.34699095252606</c:v>
                </c:pt>
                <c:pt idx="31">
                  <c:v>121.19686827225094</c:v>
                </c:pt>
                <c:pt idx="32">
                  <c:v>121.45623927941588</c:v>
                </c:pt>
                <c:pt idx="33">
                  <c:v>123.47492547882221</c:v>
                </c:pt>
                <c:pt idx="34">
                  <c:v>122.44851181649527</c:v>
                </c:pt>
                <c:pt idx="35">
                  <c:v>123.37243706620595</c:v>
                </c:pt>
                <c:pt idx="36">
                  <c:v>121.56184976174929</c:v>
                </c:pt>
                <c:pt idx="37">
                  <c:v>125.30601546500245</c:v>
                </c:pt>
                <c:pt idx="38">
                  <c:v>123.42003136319528</c:v>
                </c:pt>
                <c:pt idx="39">
                  <c:v>124.51829487140103</c:v>
                </c:pt>
                <c:pt idx="40">
                  <c:v>125.61957505250059</c:v>
                </c:pt>
                <c:pt idx="41">
                  <c:v>127.0170370402067</c:v>
                </c:pt>
                <c:pt idx="42">
                  <c:v>126.18752276209074</c:v>
                </c:pt>
                <c:pt idx="43">
                  <c:v>135.11373202808349</c:v>
                </c:pt>
                <c:pt idx="44">
                  <c:v>129.55050940025373</c:v>
                </c:pt>
                <c:pt idx="45">
                  <c:v>130.51700185284093</c:v>
                </c:pt>
                <c:pt idx="46">
                  <c:v>130.85742478250302</c:v>
                </c:pt>
                <c:pt idx="47">
                  <c:v>133.86522655236871</c:v>
                </c:pt>
                <c:pt idx="48">
                  <c:v>133.80206630707059</c:v>
                </c:pt>
              </c:numCache>
            </c:numRef>
          </c:val>
          <c:smooth val="0"/>
          <c:extLst>
            <c:ext xmlns:c16="http://schemas.microsoft.com/office/drawing/2014/chart" uri="{C3380CC4-5D6E-409C-BE32-E72D297353CC}">
              <c16:uniqueId val="{00000001-078E-4393-9BB0-F4764E6B420A}"/>
            </c:ext>
          </c:extLst>
        </c:ser>
        <c:dLbls>
          <c:showLegendKey val="0"/>
          <c:showVal val="0"/>
          <c:showCatName val="0"/>
          <c:showSerName val="0"/>
          <c:showPercent val="0"/>
          <c:showBubbleSize val="0"/>
        </c:dLbls>
        <c:marker val="1"/>
        <c:smooth val="0"/>
        <c:axId val="314031704"/>
        <c:axId val="314033272"/>
      </c:lineChart>
      <c:dateAx>
        <c:axId val="31403170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314033272"/>
        <c:crosses val="autoZero"/>
        <c:auto val="0"/>
        <c:lblOffset val="100"/>
        <c:baseTimeUnit val="months"/>
        <c:majorUnit val="6"/>
        <c:majorTimeUnit val="months"/>
        <c:minorUnit val="1"/>
        <c:minorTimeUnit val="months"/>
      </c:dateAx>
      <c:valAx>
        <c:axId val="314033272"/>
        <c:scaling>
          <c:orientation val="minMax"/>
          <c:max val="155"/>
          <c:min val="9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4031704"/>
        <c:crossesAt val="41061"/>
        <c:crossBetween val="midCat"/>
        <c:majorUnit val="10"/>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strRef>
              <c:f>[1]SA_INDICES!$E$134</c:f>
              <c:strCache>
                <c:ptCount val="1"/>
                <c:pt idx="0">
                  <c:v>TOTAL SOINS DE VILLE </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[1]SA_INDICES!$BY$3:$DU$3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[1]SA_INDICES!$BY$134:$DU$134</c:f>
              <c:numCache>
                <c:formatCode>General</c:formatCode>
                <c:ptCount val="49"/>
                <c:pt idx="0">
                  <c:v>124.85264341873119</c:v>
                </c:pt>
                <c:pt idx="1">
                  <c:v>124.09636362358975</c:v>
                </c:pt>
                <c:pt idx="2">
                  <c:v>124.88891802180959</c:v>
                </c:pt>
                <c:pt idx="3">
                  <c:v>135.76109677996791</c:v>
                </c:pt>
                <c:pt idx="4">
                  <c:v>131.95980045062112</c:v>
                </c:pt>
                <c:pt idx="5">
                  <c:v>128.75068331459326</c:v>
                </c:pt>
                <c:pt idx="6">
                  <c:v>128.43960740606184</c:v>
                </c:pt>
                <c:pt idx="7">
                  <c:v>126.99358296347117</c:v>
                </c:pt>
                <c:pt idx="8">
                  <c:v>127.41323254749656</c:v>
                </c:pt>
                <c:pt idx="9">
                  <c:v>126.59467087465906</c:v>
                </c:pt>
                <c:pt idx="10">
                  <c:v>130.4152252783758</c:v>
                </c:pt>
                <c:pt idx="11">
                  <c:v>128.78915695716688</c:v>
                </c:pt>
                <c:pt idx="12">
                  <c:v>128.94686981359996</c:v>
                </c:pt>
                <c:pt idx="13">
                  <c:v>127.81389784214984</c:v>
                </c:pt>
                <c:pt idx="14">
                  <c:v>126.62157366048478</c:v>
                </c:pt>
                <c:pt idx="15">
                  <c:v>127.96317874958653</c:v>
                </c:pt>
                <c:pt idx="16">
                  <c:v>126.57352558707959</c:v>
                </c:pt>
                <c:pt idx="17">
                  <c:v>128.89285015188253</c:v>
                </c:pt>
                <c:pt idx="18">
                  <c:v>125.64014773141075</c:v>
                </c:pt>
                <c:pt idx="19">
                  <c:v>128.5804759010513</c:v>
                </c:pt>
                <c:pt idx="20">
                  <c:v>132.67506592151966</c:v>
                </c:pt>
                <c:pt idx="21">
                  <c:v>130.45832577420524</c:v>
                </c:pt>
                <c:pt idx="22">
                  <c:v>130.22101563742444</c:v>
                </c:pt>
                <c:pt idx="23">
                  <c:v>129.93474510482855</c:v>
                </c:pt>
                <c:pt idx="24">
                  <c:v>129.78965699663166</c:v>
                </c:pt>
                <c:pt idx="25">
                  <c:v>128.89370035986221</c:v>
                </c:pt>
                <c:pt idx="26">
                  <c:v>135.29791306643043</c:v>
                </c:pt>
                <c:pt idx="27">
                  <c:v>130.09786785200211</c:v>
                </c:pt>
                <c:pt idx="28">
                  <c:v>134.05326463573766</c:v>
                </c:pt>
                <c:pt idx="29">
                  <c:v>130.4347929086762</c:v>
                </c:pt>
                <c:pt idx="30">
                  <c:v>132.16366714241099</c:v>
                </c:pt>
                <c:pt idx="31">
                  <c:v>136.15566997168546</c:v>
                </c:pt>
                <c:pt idx="32">
                  <c:v>133.13763731489306</c:v>
                </c:pt>
                <c:pt idx="33">
                  <c:v>135.6735490807209</c:v>
                </c:pt>
                <c:pt idx="34">
                  <c:v>134.04194028176909</c:v>
                </c:pt>
                <c:pt idx="35">
                  <c:v>134.87001406894282</c:v>
                </c:pt>
                <c:pt idx="36">
                  <c:v>132.89555512907327</c:v>
                </c:pt>
                <c:pt idx="37">
                  <c:v>138.35366216877225</c:v>
                </c:pt>
                <c:pt idx="38">
                  <c:v>137.56087098171832</c:v>
                </c:pt>
                <c:pt idx="39">
                  <c:v>138.84172981123874</c:v>
                </c:pt>
                <c:pt idx="40">
                  <c:v>139.78440698674069</c:v>
                </c:pt>
                <c:pt idx="41">
                  <c:v>140.30475170916702</c:v>
                </c:pt>
                <c:pt idx="42">
                  <c:v>132.96682291012513</c:v>
                </c:pt>
                <c:pt idx="43">
                  <c:v>149.63060155572376</c:v>
                </c:pt>
                <c:pt idx="44">
                  <c:v>142.67574247281331</c:v>
                </c:pt>
                <c:pt idx="45">
                  <c:v>142.62440159082882</c:v>
                </c:pt>
                <c:pt idx="46">
                  <c:v>142.40258023540048</c:v>
                </c:pt>
                <c:pt idx="47">
                  <c:v>143.41203531758316</c:v>
                </c:pt>
                <c:pt idx="48">
                  <c:v>144.58579232477214</c:v>
                </c:pt>
              </c:numCache>
            </c:numRef>
          </c:val>
          <c:smooth val="0"/>
          <c:extLst>
            <c:ext xmlns:c16="http://schemas.microsoft.com/office/drawing/2014/chart" uri="{C3380CC4-5D6E-409C-BE32-E72D297353CC}">
              <c16:uniqueId val="{00000001-066B-4A00-92B3-ED751BBD4831}"/>
            </c:ext>
          </c:extLst>
        </c:ser>
        <c:dLbls>
          <c:showLegendKey val="0"/>
          <c:showVal val="0"/>
          <c:showCatName val="0"/>
          <c:showSerName val="0"/>
          <c:showPercent val="0"/>
          <c:showBubbleSize val="0"/>
        </c:dLbls>
        <c:marker val="1"/>
        <c:smooth val="0"/>
        <c:axId val="479858824"/>
        <c:axId val="479865488"/>
      </c:lineChart>
      <c:dateAx>
        <c:axId val="47985882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5488"/>
        <c:crosses val="autoZero"/>
        <c:auto val="0"/>
        <c:lblOffset val="100"/>
        <c:baseTimeUnit val="months"/>
        <c:majorUnit val="6"/>
        <c:majorTimeUnit val="months"/>
        <c:minorUnit val="1"/>
        <c:minorTimeUnit val="months"/>
      </c:dateAx>
      <c:valAx>
        <c:axId val="479865488"/>
        <c:scaling>
          <c:orientation val="minMax"/>
          <c:max val="150"/>
          <c:min val="10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58824"/>
        <c:crosses val="autoZero"/>
        <c:crossBetween val="midCat"/>
      </c:valAx>
      <c:spPr>
        <a:solidFill>
          <a:srgbClr val="FFFFFF"/>
        </a:solidFill>
        <a:ln w="12700">
          <a:solidFill>
            <a:srgbClr val="808080"/>
          </a:solidFill>
          <a:prstDash val="solid"/>
        </a:ln>
      </c:spPr>
    </c:plotArea>
    <c:legend>
      <c:legendPos val="r"/>
      <c:layout>
        <c:manualLayout>
          <c:xMode val="edge"/>
          <c:yMode val="edge"/>
          <c:x val="0.11616916666666667"/>
          <c:y val="0.90686717808342632"/>
          <c:w val="0.78640222222222222"/>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strRef>
              <c:f>[1]NSA_INDICES!$E$118</c:f>
              <c:strCache>
                <c:ptCount val="1"/>
                <c:pt idx="0">
                  <c:v>TOTAL médicaments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[1]NSA_INDICES!$BY$3:$DU$3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[1]NSA_INDICES!$BY$118:$DU$118</c:f>
              <c:numCache>
                <c:formatCode>General</c:formatCode>
                <c:ptCount val="49"/>
                <c:pt idx="0">
                  <c:v>103.25168465949537</c:v>
                </c:pt>
                <c:pt idx="1">
                  <c:v>102.28599491087206</c:v>
                </c:pt>
                <c:pt idx="2">
                  <c:v>105.03978246207382</c:v>
                </c:pt>
                <c:pt idx="3">
                  <c:v>110.13108826800952</c:v>
                </c:pt>
                <c:pt idx="4">
                  <c:v>106.78822517197924</c:v>
                </c:pt>
                <c:pt idx="5">
                  <c:v>105.55055583073039</c:v>
                </c:pt>
                <c:pt idx="6">
                  <c:v>106.4216934370491</c:v>
                </c:pt>
                <c:pt idx="7">
                  <c:v>105.75890631303989</c:v>
                </c:pt>
                <c:pt idx="8">
                  <c:v>104.11171039176728</c:v>
                </c:pt>
                <c:pt idx="9">
                  <c:v>103.72439907043898</c:v>
                </c:pt>
                <c:pt idx="10">
                  <c:v>104.71604011963866</c:v>
                </c:pt>
                <c:pt idx="11">
                  <c:v>102.39744188575382</c:v>
                </c:pt>
                <c:pt idx="12">
                  <c:v>103.90645655057284</c:v>
                </c:pt>
                <c:pt idx="13">
                  <c:v>103.68253181770015</c:v>
                </c:pt>
                <c:pt idx="14">
                  <c:v>104.06766375747654</c:v>
                </c:pt>
                <c:pt idx="15">
                  <c:v>106.06756307001461</c:v>
                </c:pt>
                <c:pt idx="16">
                  <c:v>104.60807258612819</c:v>
                </c:pt>
                <c:pt idx="17">
                  <c:v>105.76808679261593</c:v>
                </c:pt>
                <c:pt idx="18">
                  <c:v>104.75219704892915</c:v>
                </c:pt>
                <c:pt idx="19">
                  <c:v>102.70843304391535</c:v>
                </c:pt>
                <c:pt idx="20">
                  <c:v>110.5112739350031</c:v>
                </c:pt>
                <c:pt idx="21">
                  <c:v>106.63477687796063</c:v>
                </c:pt>
                <c:pt idx="22">
                  <c:v>106.52853370184843</c:v>
                </c:pt>
                <c:pt idx="23">
                  <c:v>106.69735532908085</c:v>
                </c:pt>
                <c:pt idx="24">
                  <c:v>106.59862025996878</c:v>
                </c:pt>
                <c:pt idx="25">
                  <c:v>107.72160681757124</c:v>
                </c:pt>
                <c:pt idx="26">
                  <c:v>110.11463389406457</c:v>
                </c:pt>
                <c:pt idx="27">
                  <c:v>105.67336193684432</c:v>
                </c:pt>
                <c:pt idx="28">
                  <c:v>109.08298264757279</c:v>
                </c:pt>
                <c:pt idx="29">
                  <c:v>107.55087735974205</c:v>
                </c:pt>
                <c:pt idx="30">
                  <c:v>108.10746132026591</c:v>
                </c:pt>
                <c:pt idx="31">
                  <c:v>105.66455674159245</c:v>
                </c:pt>
                <c:pt idx="32">
                  <c:v>107.93859447994294</c:v>
                </c:pt>
                <c:pt idx="33">
                  <c:v>108.7262891924983</c:v>
                </c:pt>
                <c:pt idx="34">
                  <c:v>108.03964106204896</c:v>
                </c:pt>
                <c:pt idx="35">
                  <c:v>107.7954047278791</c:v>
                </c:pt>
                <c:pt idx="36">
                  <c:v>106.66598815018331</c:v>
                </c:pt>
                <c:pt idx="37">
                  <c:v>108.21256767757509</c:v>
                </c:pt>
                <c:pt idx="38">
                  <c:v>107.27732931157401</c:v>
                </c:pt>
                <c:pt idx="39">
                  <c:v>107.8611054317566</c:v>
                </c:pt>
                <c:pt idx="40">
                  <c:v>110.12046575859955</c:v>
                </c:pt>
                <c:pt idx="41">
                  <c:v>110.02386770189187</c:v>
                </c:pt>
                <c:pt idx="42">
                  <c:v>110.20176162972946</c:v>
                </c:pt>
                <c:pt idx="43">
                  <c:v>116.18599545390407</c:v>
                </c:pt>
                <c:pt idx="44">
                  <c:v>111.8316307124074</c:v>
                </c:pt>
                <c:pt idx="45">
                  <c:v>113.01972394229173</c:v>
                </c:pt>
                <c:pt idx="46">
                  <c:v>112.87756307363344</c:v>
                </c:pt>
                <c:pt idx="47">
                  <c:v>114.7316194375022</c:v>
                </c:pt>
                <c:pt idx="48">
                  <c:v>115.33265091225584</c:v>
                </c:pt>
              </c:numCache>
            </c:numRef>
          </c:val>
          <c:smooth val="0"/>
          <c:extLst>
            <c:ext xmlns:c16="http://schemas.microsoft.com/office/drawing/2014/chart" uri="{C3380CC4-5D6E-409C-BE32-E72D297353CC}">
              <c16:uniqueId val="{00000001-301E-4EB9-8BE5-291C6967A78C}"/>
            </c:ext>
          </c:extLst>
        </c:ser>
        <c:dLbls>
          <c:showLegendKey val="0"/>
          <c:showVal val="0"/>
          <c:showCatName val="0"/>
          <c:showSerName val="0"/>
          <c:showPercent val="0"/>
          <c:showBubbleSize val="0"/>
        </c:dLbls>
        <c:marker val="1"/>
        <c:smooth val="0"/>
        <c:axId val="475457232"/>
        <c:axId val="474897736"/>
      </c:lineChart>
      <c:dateAx>
        <c:axId val="475457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7736"/>
        <c:crosses val="autoZero"/>
        <c:auto val="0"/>
        <c:lblOffset val="100"/>
        <c:baseTimeUnit val="months"/>
        <c:majorUnit val="6"/>
        <c:majorTimeUnit val="months"/>
        <c:minorUnit val="1"/>
        <c:minorTimeUnit val="months"/>
      </c:dateAx>
      <c:valAx>
        <c:axId val="474897736"/>
        <c:scaling>
          <c:orientation val="minMax"/>
          <c:max val="155"/>
          <c:min val="9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5457232"/>
        <c:crosses val="autoZero"/>
        <c:crossBetween val="midCat"/>
        <c:majorUnit val="10"/>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strRef>
              <c:f>[1]SA_INDICES!$E$118</c:f>
              <c:strCache>
                <c:ptCount val="1"/>
                <c:pt idx="0">
                  <c:v>TOTAL médicaments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[1]SA_INDICES!$BY$3:$DU$3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[1]SA_INDICES!$BY$118:$DU$118</c:f>
              <c:numCache>
                <c:formatCode>General</c:formatCode>
                <c:ptCount val="49"/>
                <c:pt idx="0">
                  <c:v>126.80711484085106</c:v>
                </c:pt>
                <c:pt idx="1">
                  <c:v>128.29497739201435</c:v>
                </c:pt>
                <c:pt idx="2">
                  <c:v>130.49480354108604</c:v>
                </c:pt>
                <c:pt idx="3">
                  <c:v>155.35692423404407</c:v>
                </c:pt>
                <c:pt idx="4">
                  <c:v>140.1047407540284</c:v>
                </c:pt>
                <c:pt idx="5">
                  <c:v>133.80230046857739</c:v>
                </c:pt>
                <c:pt idx="6">
                  <c:v>134.67212130081037</c:v>
                </c:pt>
                <c:pt idx="7">
                  <c:v>130.22633453498074</c:v>
                </c:pt>
                <c:pt idx="8">
                  <c:v>130.68281379136994</c:v>
                </c:pt>
                <c:pt idx="9">
                  <c:v>129.11106115980289</c:v>
                </c:pt>
                <c:pt idx="10">
                  <c:v>132.77728680398934</c:v>
                </c:pt>
                <c:pt idx="11">
                  <c:v>129.62204129835857</c:v>
                </c:pt>
                <c:pt idx="12">
                  <c:v>132.38271103672102</c:v>
                </c:pt>
                <c:pt idx="13">
                  <c:v>131.6792751746093</c:v>
                </c:pt>
                <c:pt idx="14">
                  <c:v>128.93090358921626</c:v>
                </c:pt>
                <c:pt idx="15">
                  <c:v>132.56709351222108</c:v>
                </c:pt>
                <c:pt idx="16">
                  <c:v>132.25047903925599</c:v>
                </c:pt>
                <c:pt idx="17">
                  <c:v>135.30734415422887</c:v>
                </c:pt>
                <c:pt idx="18">
                  <c:v>131.44173539247859</c:v>
                </c:pt>
                <c:pt idx="19">
                  <c:v>133.79148540783493</c:v>
                </c:pt>
                <c:pt idx="20">
                  <c:v>142.24343202257091</c:v>
                </c:pt>
                <c:pt idx="21">
                  <c:v>135.97933598479301</c:v>
                </c:pt>
                <c:pt idx="22">
                  <c:v>136.88899359356154</c:v>
                </c:pt>
                <c:pt idx="23">
                  <c:v>136.45622003013725</c:v>
                </c:pt>
                <c:pt idx="24">
                  <c:v>136.56771950687977</c:v>
                </c:pt>
                <c:pt idx="25">
                  <c:v>138.04441395153299</c:v>
                </c:pt>
                <c:pt idx="26">
                  <c:v>142.03749531529061</c:v>
                </c:pt>
                <c:pt idx="27">
                  <c:v>137.3010005772021</c:v>
                </c:pt>
                <c:pt idx="28">
                  <c:v>142.90888965693455</c:v>
                </c:pt>
                <c:pt idx="29">
                  <c:v>137.70931390004387</c:v>
                </c:pt>
                <c:pt idx="30">
                  <c:v>143.68040192534281</c:v>
                </c:pt>
                <c:pt idx="31">
                  <c:v>141.92092481019935</c:v>
                </c:pt>
                <c:pt idx="32">
                  <c:v>139.49221766751512</c:v>
                </c:pt>
                <c:pt idx="33">
                  <c:v>143.15335979634816</c:v>
                </c:pt>
                <c:pt idx="34">
                  <c:v>141.67361244454565</c:v>
                </c:pt>
                <c:pt idx="35">
                  <c:v>144.15616254297987</c:v>
                </c:pt>
                <c:pt idx="36">
                  <c:v>141.43672013183007</c:v>
                </c:pt>
                <c:pt idx="37">
                  <c:v>148.11302507692562</c:v>
                </c:pt>
                <c:pt idx="38">
                  <c:v>144.95850419981835</c:v>
                </c:pt>
                <c:pt idx="39">
                  <c:v>146.74322482011635</c:v>
                </c:pt>
                <c:pt idx="40">
                  <c:v>146.2993313566821</c:v>
                </c:pt>
                <c:pt idx="41">
                  <c:v>149.69024968025977</c:v>
                </c:pt>
                <c:pt idx="42">
                  <c:v>147.51659647113112</c:v>
                </c:pt>
                <c:pt idx="43">
                  <c:v>160.36814970599488</c:v>
                </c:pt>
                <c:pt idx="44">
                  <c:v>153.192003004806</c:v>
                </c:pt>
                <c:pt idx="45">
                  <c:v>153.8628236233269</c:v>
                </c:pt>
                <c:pt idx="46">
                  <c:v>154.84713615698962</c:v>
                </c:pt>
                <c:pt idx="47">
                  <c:v>159.39432792538082</c:v>
                </c:pt>
                <c:pt idx="48">
                  <c:v>158.44496688947785</c:v>
                </c:pt>
              </c:numCache>
            </c:numRef>
          </c:val>
          <c:smooth val="0"/>
          <c:extLst>
            <c:ext xmlns:c16="http://schemas.microsoft.com/office/drawing/2014/chart" uri="{C3380CC4-5D6E-409C-BE32-E72D297353CC}">
              <c16:uniqueId val="{00000001-89C6-42AB-92F7-D8AC37B63F96}"/>
            </c:ext>
          </c:extLst>
        </c:ser>
        <c:dLbls>
          <c:showLegendKey val="0"/>
          <c:showVal val="0"/>
          <c:showCatName val="0"/>
          <c:showSerName val="0"/>
          <c:showPercent val="0"/>
          <c:showBubbleSize val="0"/>
        </c:dLbls>
        <c:marker val="1"/>
        <c:smooth val="0"/>
        <c:axId val="474894992"/>
        <c:axId val="474895384"/>
      </c:lineChart>
      <c:dateAx>
        <c:axId val="47489499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5384"/>
        <c:crosses val="autoZero"/>
        <c:auto val="0"/>
        <c:lblOffset val="100"/>
        <c:baseTimeUnit val="months"/>
        <c:majorUnit val="6"/>
        <c:majorTimeUnit val="months"/>
        <c:minorUnit val="1"/>
        <c:minorTimeUnit val="months"/>
      </c:dateAx>
      <c:valAx>
        <c:axId val="474895384"/>
        <c:scaling>
          <c:orientation val="minMax"/>
          <c:max val="160"/>
          <c:min val="9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4992"/>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strRef>
              <c:f>[1]NSA_INDICES!$E$51</c:f>
              <c:strCache>
                <c:ptCount val="1"/>
                <c:pt idx="0">
                  <c:v>TOTAL spécialistes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[1]NSA_INDICES!$BY$3:$DU$3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[1]NSA_INDICES!$BY$51:$DU$51</c:f>
              <c:numCache>
                <c:formatCode>General</c:formatCode>
                <c:ptCount val="49"/>
                <c:pt idx="0">
                  <c:v>90.730800325742251</c:v>
                </c:pt>
                <c:pt idx="1">
                  <c:v>89.27768392719706</c:v>
                </c:pt>
                <c:pt idx="2">
                  <c:v>90.823508558257672</c:v>
                </c:pt>
                <c:pt idx="3">
                  <c:v>90.910125916966464</c:v>
                </c:pt>
                <c:pt idx="4">
                  <c:v>87.98731233969373</c:v>
                </c:pt>
                <c:pt idx="5">
                  <c:v>87.03999590176079</c:v>
                </c:pt>
                <c:pt idx="6">
                  <c:v>85.761643762337982</c:v>
                </c:pt>
                <c:pt idx="7">
                  <c:v>95.142527587302098</c:v>
                </c:pt>
                <c:pt idx="8">
                  <c:v>90.136885098930861</c:v>
                </c:pt>
                <c:pt idx="9">
                  <c:v>91.853768623349268</c:v>
                </c:pt>
                <c:pt idx="10">
                  <c:v>92.576963909851855</c:v>
                </c:pt>
                <c:pt idx="11">
                  <c:v>92.967520692518036</c:v>
                </c:pt>
                <c:pt idx="12">
                  <c:v>89.459289125199064</c:v>
                </c:pt>
                <c:pt idx="13">
                  <c:v>92.977369707628</c:v>
                </c:pt>
                <c:pt idx="14">
                  <c:v>90.585818015643568</c:v>
                </c:pt>
                <c:pt idx="15">
                  <c:v>92.655934292040627</c:v>
                </c:pt>
                <c:pt idx="16">
                  <c:v>91.78374628032239</c:v>
                </c:pt>
                <c:pt idx="17">
                  <c:v>91.714483518170866</c:v>
                </c:pt>
                <c:pt idx="18">
                  <c:v>92.189307073194414</c:v>
                </c:pt>
                <c:pt idx="19">
                  <c:v>92.245934908906975</c:v>
                </c:pt>
                <c:pt idx="20">
                  <c:v>95.776117910077787</c:v>
                </c:pt>
                <c:pt idx="21">
                  <c:v>92.830116184413015</c:v>
                </c:pt>
                <c:pt idx="22">
                  <c:v>93.222584015684845</c:v>
                </c:pt>
                <c:pt idx="23">
                  <c:v>91.432693189005604</c:v>
                </c:pt>
                <c:pt idx="24">
                  <c:v>94.819768899064599</c:v>
                </c:pt>
                <c:pt idx="25">
                  <c:v>92.452099027430108</c:v>
                </c:pt>
                <c:pt idx="26">
                  <c:v>95.840579190158834</c:v>
                </c:pt>
                <c:pt idx="27">
                  <c:v>93.138945346295927</c:v>
                </c:pt>
                <c:pt idx="28">
                  <c:v>93.872746582578372</c:v>
                </c:pt>
                <c:pt idx="29">
                  <c:v>91.540019437573164</c:v>
                </c:pt>
                <c:pt idx="30">
                  <c:v>66.131943796517334</c:v>
                </c:pt>
                <c:pt idx="31">
                  <c:v>104.07890895842348</c:v>
                </c:pt>
                <c:pt idx="32">
                  <c:v>97.496577819662605</c:v>
                </c:pt>
                <c:pt idx="33">
                  <c:v>96.164827714803394</c:v>
                </c:pt>
                <c:pt idx="34">
                  <c:v>90.635735987069737</c:v>
                </c:pt>
                <c:pt idx="35">
                  <c:v>92.528393938942074</c:v>
                </c:pt>
                <c:pt idx="36">
                  <c:v>90.233855212155547</c:v>
                </c:pt>
                <c:pt idx="37">
                  <c:v>94.303570530154374</c:v>
                </c:pt>
                <c:pt idx="38">
                  <c:v>93.516145093990602</c:v>
                </c:pt>
                <c:pt idx="39">
                  <c:v>92.642698984561861</c:v>
                </c:pt>
                <c:pt idx="40">
                  <c:v>93.794133706219966</c:v>
                </c:pt>
                <c:pt idx="41">
                  <c:v>95.190943668111345</c:v>
                </c:pt>
                <c:pt idx="42">
                  <c:v>64.720337984140428</c:v>
                </c:pt>
                <c:pt idx="43">
                  <c:v>126.47746835184873</c:v>
                </c:pt>
                <c:pt idx="44">
                  <c:v>95.818817866539817</c:v>
                </c:pt>
                <c:pt idx="45">
                  <c:v>96.180898298231583</c:v>
                </c:pt>
                <c:pt idx="46">
                  <c:v>95.057781375349606</c:v>
                </c:pt>
                <c:pt idx="47">
                  <c:v>94.509504644452306</c:v>
                </c:pt>
                <c:pt idx="48">
                  <c:v>96.928396173469025</c:v>
                </c:pt>
              </c:numCache>
            </c:numRef>
          </c:val>
          <c:smooth val="0"/>
          <c:extLst>
            <c:ext xmlns:c16="http://schemas.microsoft.com/office/drawing/2014/chart" uri="{C3380CC4-5D6E-409C-BE32-E72D297353CC}">
              <c16:uniqueId val="{00000001-DA48-429A-A680-FAF418CAE682}"/>
            </c:ext>
          </c:extLst>
        </c:ser>
        <c:dLbls>
          <c:showLegendKey val="0"/>
          <c:showVal val="0"/>
          <c:showCatName val="0"/>
          <c:showSerName val="0"/>
          <c:showPercent val="0"/>
          <c:showBubbleSize val="0"/>
        </c:dLbls>
        <c:marker val="1"/>
        <c:smooth val="0"/>
        <c:axId val="474895776"/>
        <c:axId val="474896560"/>
      </c:lineChart>
      <c:dateAx>
        <c:axId val="47489577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6560"/>
        <c:crosses val="autoZero"/>
        <c:auto val="0"/>
        <c:lblOffset val="100"/>
        <c:baseTimeUnit val="months"/>
        <c:majorUnit val="6"/>
        <c:majorTimeUnit val="months"/>
        <c:minorUnit val="1"/>
        <c:minorTimeUnit val="months"/>
      </c:dateAx>
      <c:valAx>
        <c:axId val="474896560"/>
        <c:scaling>
          <c:orientation val="minMax"/>
          <c:max val="155"/>
          <c:min val="6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5776"/>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strRef>
              <c:f>[1]SA_INDICES!$E$51</c:f>
              <c:strCache>
                <c:ptCount val="1"/>
                <c:pt idx="0">
                  <c:v>TOTAL spécialistes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[1]SA_INDICES!$BY$3:$DU$3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[1]SA_INDICES!$BY$51:$DU$51</c:f>
              <c:numCache>
                <c:formatCode>General</c:formatCode>
                <c:ptCount val="49"/>
                <c:pt idx="0">
                  <c:v>119.52077626587125</c:v>
                </c:pt>
                <c:pt idx="1">
                  <c:v>113.35205350343895</c:v>
                </c:pt>
                <c:pt idx="2">
                  <c:v>118.15311897494836</c:v>
                </c:pt>
                <c:pt idx="3">
                  <c:v>118.94691088163079</c:v>
                </c:pt>
                <c:pt idx="4">
                  <c:v>114.55333152485032</c:v>
                </c:pt>
                <c:pt idx="5">
                  <c:v>117.25311190529222</c:v>
                </c:pt>
                <c:pt idx="6">
                  <c:v>113.44327755340034</c:v>
                </c:pt>
                <c:pt idx="7">
                  <c:v>125.09052627038999</c:v>
                </c:pt>
                <c:pt idx="8">
                  <c:v>119.31387116123484</c:v>
                </c:pt>
                <c:pt idx="9">
                  <c:v>120.35746146418369</c:v>
                </c:pt>
                <c:pt idx="10">
                  <c:v>124.08657908774869</c:v>
                </c:pt>
                <c:pt idx="11">
                  <c:v>122.33007634724819</c:v>
                </c:pt>
                <c:pt idx="12">
                  <c:v>119.32985114050739</c:v>
                </c:pt>
                <c:pt idx="13">
                  <c:v>123.79917301971632</c:v>
                </c:pt>
                <c:pt idx="14">
                  <c:v>121.20171458553195</c:v>
                </c:pt>
                <c:pt idx="15">
                  <c:v>125.10300763095299</c:v>
                </c:pt>
                <c:pt idx="16">
                  <c:v>123.64900666091407</c:v>
                </c:pt>
                <c:pt idx="17">
                  <c:v>124.4601116573899</c:v>
                </c:pt>
                <c:pt idx="18">
                  <c:v>124.38541503422873</c:v>
                </c:pt>
                <c:pt idx="19">
                  <c:v>126.14933754742248</c:v>
                </c:pt>
                <c:pt idx="20">
                  <c:v>133.51438302471041</c:v>
                </c:pt>
                <c:pt idx="21">
                  <c:v>127.08308496707485</c:v>
                </c:pt>
                <c:pt idx="22">
                  <c:v>128.00219648951844</c:v>
                </c:pt>
                <c:pt idx="23">
                  <c:v>127.5450956990457</c:v>
                </c:pt>
                <c:pt idx="24">
                  <c:v>130.13722384573572</c:v>
                </c:pt>
                <c:pt idx="25">
                  <c:v>129.43966476959156</c:v>
                </c:pt>
                <c:pt idx="26">
                  <c:v>133.67128497261783</c:v>
                </c:pt>
                <c:pt idx="27">
                  <c:v>128.12978315372351</c:v>
                </c:pt>
                <c:pt idx="28">
                  <c:v>132.97149972102847</c:v>
                </c:pt>
                <c:pt idx="29">
                  <c:v>131.18106056303054</c:v>
                </c:pt>
                <c:pt idx="30">
                  <c:v>100.37272810930249</c:v>
                </c:pt>
                <c:pt idx="31">
                  <c:v>149.07040997541577</c:v>
                </c:pt>
                <c:pt idx="32">
                  <c:v>138.40598700577621</c:v>
                </c:pt>
                <c:pt idx="33">
                  <c:v>136.63580539176087</c:v>
                </c:pt>
                <c:pt idx="34">
                  <c:v>132.11346517543026</c:v>
                </c:pt>
                <c:pt idx="35">
                  <c:v>134.17305923770485</c:v>
                </c:pt>
                <c:pt idx="36">
                  <c:v>131.29641248349</c:v>
                </c:pt>
                <c:pt idx="37">
                  <c:v>137.34257432681952</c:v>
                </c:pt>
                <c:pt idx="38">
                  <c:v>137.32196286567617</c:v>
                </c:pt>
                <c:pt idx="39">
                  <c:v>139.91337219438117</c:v>
                </c:pt>
                <c:pt idx="40">
                  <c:v>140.93174260301606</c:v>
                </c:pt>
                <c:pt idx="41">
                  <c:v>141.80874198397194</c:v>
                </c:pt>
                <c:pt idx="42">
                  <c:v>100.86328432710134</c:v>
                </c:pt>
                <c:pt idx="43">
                  <c:v>190.32700956871682</c:v>
                </c:pt>
                <c:pt idx="44">
                  <c:v>141.45447978649892</c:v>
                </c:pt>
                <c:pt idx="45">
                  <c:v>144.72583229453264</c:v>
                </c:pt>
                <c:pt idx="46">
                  <c:v>144.27734135008353</c:v>
                </c:pt>
                <c:pt idx="47">
                  <c:v>144.54474154746342</c:v>
                </c:pt>
                <c:pt idx="48">
                  <c:v>147.38986867274494</c:v>
                </c:pt>
              </c:numCache>
            </c:numRef>
          </c:val>
          <c:smooth val="0"/>
          <c:extLst>
            <c:ext xmlns:c16="http://schemas.microsoft.com/office/drawing/2014/chart" uri="{C3380CC4-5D6E-409C-BE32-E72D297353CC}">
              <c16:uniqueId val="{00000001-74DA-4371-9378-A83441FABF8E}"/>
            </c:ext>
          </c:extLst>
        </c:ser>
        <c:dLbls>
          <c:showLegendKey val="0"/>
          <c:showVal val="0"/>
          <c:showCatName val="0"/>
          <c:showSerName val="0"/>
          <c:showPercent val="0"/>
          <c:showBubbleSize val="0"/>
        </c:dLbls>
        <c:marker val="1"/>
        <c:smooth val="0"/>
        <c:axId val="474896952"/>
        <c:axId val="474885584"/>
      </c:lineChart>
      <c:dateAx>
        <c:axId val="47489695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5584"/>
        <c:crosses val="autoZero"/>
        <c:auto val="0"/>
        <c:lblOffset val="100"/>
        <c:baseTimeUnit val="months"/>
        <c:majorUnit val="6"/>
        <c:majorTimeUnit val="months"/>
        <c:minorUnit val="1"/>
        <c:minorTimeUnit val="months"/>
      </c:dateAx>
      <c:valAx>
        <c:axId val="474885584"/>
        <c:scaling>
          <c:orientation val="minMax"/>
          <c:min val="6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6952"/>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strRef>
              <c:f>[1]RA_INDICES!$E$51</c:f>
              <c:strCache>
                <c:ptCount val="1"/>
                <c:pt idx="0">
                  <c:v>TOTAL spécialistes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[1]RA_INDICES!$BY$3:$DU$3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[1]RA_INDICES!$BY$51:$DU$51</c:f>
              <c:numCache>
                <c:formatCode>General</c:formatCode>
                <c:ptCount val="49"/>
                <c:pt idx="0">
                  <c:v>104.34550890197751</c:v>
                </c:pt>
                <c:pt idx="1">
                  <c:v>100.6623938907876</c:v>
                </c:pt>
                <c:pt idx="2">
                  <c:v>103.74761388224498</c:v>
                </c:pt>
                <c:pt idx="3">
                  <c:v>104.1686523395755</c:v>
                </c:pt>
                <c:pt idx="4">
                  <c:v>100.55031725462457</c:v>
                </c:pt>
                <c:pt idx="5">
                  <c:v>101.32770390205539</c:v>
                </c:pt>
                <c:pt idx="6">
                  <c:v>98.852220071367427</c:v>
                </c:pt>
                <c:pt idx="7">
                  <c:v>109.3048622609966</c:v>
                </c:pt>
                <c:pt idx="8">
                  <c:v>103.93460980690668</c:v>
                </c:pt>
                <c:pt idx="9">
                  <c:v>105.33309462839719</c:v>
                </c:pt>
                <c:pt idx="10">
                  <c:v>107.47778317029555</c:v>
                </c:pt>
                <c:pt idx="11">
                  <c:v>106.85300080281675</c:v>
                </c:pt>
                <c:pt idx="12">
                  <c:v>103.58500418979331</c:v>
                </c:pt>
                <c:pt idx="13">
                  <c:v>107.552924434064</c:v>
                </c:pt>
                <c:pt idx="14">
                  <c:v>105.06399995181516</c:v>
                </c:pt>
                <c:pt idx="15">
                  <c:v>108.00007520343608</c:v>
                </c:pt>
                <c:pt idx="16">
                  <c:v>106.85274927948458</c:v>
                </c:pt>
                <c:pt idx="17">
                  <c:v>107.19981025787908</c:v>
                </c:pt>
                <c:pt idx="18">
                  <c:v>107.41476707670586</c:v>
                </c:pt>
                <c:pt idx="19">
                  <c:v>108.27877035225907</c:v>
                </c:pt>
                <c:pt idx="20">
                  <c:v>113.62245035498522</c:v>
                </c:pt>
                <c:pt idx="21">
                  <c:v>109.02826059469746</c:v>
                </c:pt>
                <c:pt idx="22">
                  <c:v>109.66977692791065</c:v>
                </c:pt>
                <c:pt idx="23">
                  <c:v>108.51015922038916</c:v>
                </c:pt>
                <c:pt idx="24">
                  <c:v>111.52130618944594</c:v>
                </c:pt>
                <c:pt idx="25">
                  <c:v>109.94342759161837</c:v>
                </c:pt>
                <c:pt idx="26">
                  <c:v>113.73062659876285</c:v>
                </c:pt>
                <c:pt idx="27">
                  <c:v>109.68602619753149</c:v>
                </c:pt>
                <c:pt idx="28">
                  <c:v>112.36245045663367</c:v>
                </c:pt>
                <c:pt idx="29">
                  <c:v>110.28616996246454</c:v>
                </c:pt>
                <c:pt idx="30">
                  <c:v>82.324326201065077</c:v>
                </c:pt>
                <c:pt idx="31">
                  <c:v>125.35527876253794</c:v>
                </c:pt>
                <c:pt idx="32">
                  <c:v>116.84253647044993</c:v>
                </c:pt>
                <c:pt idx="33">
                  <c:v>115.30345318684087</c:v>
                </c:pt>
                <c:pt idx="34">
                  <c:v>110.25045176446004</c:v>
                </c:pt>
                <c:pt idx="35">
                  <c:v>112.22205339098859</c:v>
                </c:pt>
                <c:pt idx="36">
                  <c:v>109.65223721451591</c:v>
                </c:pt>
                <c:pt idx="37">
                  <c:v>114.65660921700969</c:v>
                </c:pt>
                <c:pt idx="38">
                  <c:v>114.23180821734415</c:v>
                </c:pt>
                <c:pt idx="39">
                  <c:v>114.99688369428547</c:v>
                </c:pt>
                <c:pt idx="40">
                  <c:v>116.0853926306815</c:v>
                </c:pt>
                <c:pt idx="41">
                  <c:v>117.2363854516</c:v>
                </c:pt>
                <c:pt idx="42">
                  <c:v>81.812248118738339</c:v>
                </c:pt>
                <c:pt idx="43">
                  <c:v>156.67175882995622</c:v>
                </c:pt>
                <c:pt idx="44">
                  <c:v>117.39980977205289</c:v>
                </c:pt>
                <c:pt idx="45">
                  <c:v>119.13767778935238</c:v>
                </c:pt>
                <c:pt idx="46">
                  <c:v>118.33358982687739</c:v>
                </c:pt>
                <c:pt idx="47">
                  <c:v>118.17104470249291</c:v>
                </c:pt>
                <c:pt idx="48">
                  <c:v>120.79150199314942</c:v>
                </c:pt>
              </c:numCache>
            </c:numRef>
          </c:val>
          <c:smooth val="0"/>
          <c:extLst>
            <c:ext xmlns:c16="http://schemas.microsoft.com/office/drawing/2014/chart" uri="{C3380CC4-5D6E-409C-BE32-E72D297353CC}">
              <c16:uniqueId val="{00000001-8180-46CA-BDCB-6BF611E9451B}"/>
            </c:ext>
          </c:extLst>
        </c:ser>
        <c:dLbls>
          <c:showLegendKey val="0"/>
          <c:showVal val="0"/>
          <c:showCatName val="0"/>
          <c:showSerName val="0"/>
          <c:showPercent val="0"/>
          <c:showBubbleSize val="0"/>
        </c:dLbls>
        <c:marker val="1"/>
        <c:smooth val="0"/>
        <c:axId val="474883624"/>
        <c:axId val="474890680"/>
      </c:lineChart>
      <c:dateAx>
        <c:axId val="47488362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0680"/>
        <c:crosses val="autoZero"/>
        <c:auto val="0"/>
        <c:lblOffset val="100"/>
        <c:baseTimeUnit val="months"/>
        <c:majorUnit val="6"/>
        <c:majorTimeUnit val="months"/>
        <c:minorUnit val="1"/>
        <c:minorTimeUnit val="months"/>
      </c:dateAx>
      <c:valAx>
        <c:axId val="474890680"/>
        <c:scaling>
          <c:orientation val="minMax"/>
          <c:max val="155"/>
          <c:min val="6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3624"/>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strRef>
              <c:f>[1]NSA_INDICES!$E$55</c:f>
              <c:strCache>
                <c:ptCount val="1"/>
                <c:pt idx="0">
                  <c:v>Honoraires de dentistes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[1]NSA_INDICES!$BY$3:$DU$3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[1]NSA_INDICES!$BY$55:$DU$55</c:f>
              <c:numCache>
                <c:formatCode>General</c:formatCode>
                <c:ptCount val="49"/>
                <c:pt idx="0">
                  <c:v>101.60689611258952</c:v>
                </c:pt>
                <c:pt idx="1">
                  <c:v>97.39179178958166</c:v>
                </c:pt>
                <c:pt idx="2">
                  <c:v>93.904505765259074</c:v>
                </c:pt>
                <c:pt idx="3">
                  <c:v>100.66005759925451</c:v>
                </c:pt>
                <c:pt idx="4">
                  <c:v>99.219898189575829</c:v>
                </c:pt>
                <c:pt idx="5">
                  <c:v>102.20023315353326</c:v>
                </c:pt>
                <c:pt idx="6">
                  <c:v>97.669642174116348</c:v>
                </c:pt>
                <c:pt idx="7">
                  <c:v>104.37624570873447</c:v>
                </c:pt>
                <c:pt idx="8">
                  <c:v>101.4591618164429</c:v>
                </c:pt>
                <c:pt idx="9">
                  <c:v>99.90128356825538</c:v>
                </c:pt>
                <c:pt idx="10">
                  <c:v>98.320765576603293</c:v>
                </c:pt>
                <c:pt idx="11">
                  <c:v>101.69296265197826</c:v>
                </c:pt>
                <c:pt idx="12">
                  <c:v>106.3974545073294</c:v>
                </c:pt>
                <c:pt idx="13">
                  <c:v>102.48448240235413</c:v>
                </c:pt>
                <c:pt idx="14">
                  <c:v>97.347605300144721</c:v>
                </c:pt>
                <c:pt idx="15">
                  <c:v>104.34885230945396</c:v>
                </c:pt>
                <c:pt idx="16">
                  <c:v>100.00384844293322</c:v>
                </c:pt>
                <c:pt idx="17">
                  <c:v>107.49407246299086</c:v>
                </c:pt>
                <c:pt idx="18">
                  <c:v>101.18213252613566</c:v>
                </c:pt>
                <c:pt idx="19">
                  <c:v>101.73061930542993</c:v>
                </c:pt>
                <c:pt idx="20">
                  <c:v>106.67448413315476</c:v>
                </c:pt>
                <c:pt idx="21">
                  <c:v>103.61904776768225</c:v>
                </c:pt>
                <c:pt idx="22">
                  <c:v>99.146090927827871</c:v>
                </c:pt>
                <c:pt idx="23">
                  <c:v>103.47912781215565</c:v>
                </c:pt>
                <c:pt idx="24">
                  <c:v>99.401339173576204</c:v>
                </c:pt>
                <c:pt idx="25">
                  <c:v>90.520099440526238</c:v>
                </c:pt>
                <c:pt idx="26">
                  <c:v>93.672386065071407</c:v>
                </c:pt>
                <c:pt idx="27">
                  <c:v>86.50571971727075</c:v>
                </c:pt>
                <c:pt idx="28">
                  <c:v>89.128593304571453</c:v>
                </c:pt>
                <c:pt idx="29">
                  <c:v>86.301143775399822</c:v>
                </c:pt>
                <c:pt idx="30">
                  <c:v>91.794634550890152</c:v>
                </c:pt>
                <c:pt idx="31">
                  <c:v>91.424354347351183</c:v>
                </c:pt>
                <c:pt idx="32">
                  <c:v>88.387069938575493</c:v>
                </c:pt>
                <c:pt idx="33">
                  <c:v>88.622257342269478</c:v>
                </c:pt>
                <c:pt idx="34">
                  <c:v>91.88707503880255</c:v>
                </c:pt>
                <c:pt idx="35">
                  <c:v>90.637568369178211</c:v>
                </c:pt>
                <c:pt idx="36">
                  <c:v>90.000965046867549</c:v>
                </c:pt>
                <c:pt idx="37">
                  <c:v>92.84795500009163</c:v>
                </c:pt>
                <c:pt idx="38">
                  <c:v>91.646415560193745</c:v>
                </c:pt>
                <c:pt idx="39">
                  <c:v>91.910622526424646</c:v>
                </c:pt>
                <c:pt idx="40">
                  <c:v>90.460728431728526</c:v>
                </c:pt>
                <c:pt idx="41">
                  <c:v>89.065783081746503</c:v>
                </c:pt>
                <c:pt idx="42">
                  <c:v>91.114287375918636</c:v>
                </c:pt>
                <c:pt idx="43">
                  <c:v>92.794169961367047</c:v>
                </c:pt>
                <c:pt idx="44">
                  <c:v>89.023646156569114</c:v>
                </c:pt>
                <c:pt idx="45">
                  <c:v>93.736359491985851</c:v>
                </c:pt>
                <c:pt idx="46">
                  <c:v>96.327504904180969</c:v>
                </c:pt>
                <c:pt idx="47">
                  <c:v>93.26526484718471</c:v>
                </c:pt>
                <c:pt idx="48">
                  <c:v>92.50576527155954</c:v>
                </c:pt>
              </c:numCache>
            </c:numRef>
          </c:val>
          <c:smooth val="0"/>
          <c:extLst>
            <c:ext xmlns:c16="http://schemas.microsoft.com/office/drawing/2014/chart" uri="{C3380CC4-5D6E-409C-BE32-E72D297353CC}">
              <c16:uniqueId val="{00000001-75CA-492B-B0E9-CB9CA157A50E}"/>
            </c:ext>
          </c:extLst>
        </c:ser>
        <c:dLbls>
          <c:showLegendKey val="0"/>
          <c:showVal val="0"/>
          <c:showCatName val="0"/>
          <c:showSerName val="0"/>
          <c:showPercent val="0"/>
          <c:showBubbleSize val="0"/>
        </c:dLbls>
        <c:marker val="1"/>
        <c:smooth val="0"/>
        <c:axId val="474887544"/>
        <c:axId val="474893816"/>
      </c:lineChart>
      <c:dateAx>
        <c:axId val="47488754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3816"/>
        <c:crosses val="autoZero"/>
        <c:auto val="0"/>
        <c:lblOffset val="100"/>
        <c:baseTimeUnit val="months"/>
        <c:majorUnit val="6"/>
        <c:majorTimeUnit val="months"/>
        <c:minorUnit val="1"/>
        <c:minorTimeUnit val="months"/>
      </c:dateAx>
      <c:valAx>
        <c:axId val="474893816"/>
        <c:scaling>
          <c:orientation val="minMax"/>
          <c:max val="13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7544"/>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strRef>
              <c:f>[1]SA_INDICES!$E$55</c:f>
              <c:strCache>
                <c:ptCount val="1"/>
                <c:pt idx="0">
                  <c:v>Honoraires de dentistes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[1]SA_INDICES!$BY$3:$DU$3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[1]SA_INDICES!$BY$55:$DU$55</c:f>
              <c:numCache>
                <c:formatCode>General</c:formatCode>
                <c:ptCount val="49"/>
                <c:pt idx="0">
                  <c:v>122.49389792661461</c:v>
                </c:pt>
                <c:pt idx="1">
                  <c:v>117.95365599379596</c:v>
                </c:pt>
                <c:pt idx="2">
                  <c:v>111.88923482783935</c:v>
                </c:pt>
                <c:pt idx="3">
                  <c:v>120.50226981046781</c:v>
                </c:pt>
                <c:pt idx="4">
                  <c:v>116.6874988011587</c:v>
                </c:pt>
                <c:pt idx="5">
                  <c:v>121.60658938614</c:v>
                </c:pt>
                <c:pt idx="6">
                  <c:v>115.78068070279075</c:v>
                </c:pt>
                <c:pt idx="7">
                  <c:v>119.88418416438049</c:v>
                </c:pt>
                <c:pt idx="8">
                  <c:v>119.89222386021838</c:v>
                </c:pt>
                <c:pt idx="9">
                  <c:v>118.05744670832581</c:v>
                </c:pt>
                <c:pt idx="10">
                  <c:v>120.53423730083261</c:v>
                </c:pt>
                <c:pt idx="11">
                  <c:v>125.97659808872803</c:v>
                </c:pt>
                <c:pt idx="12">
                  <c:v>126.06148108810793</c:v>
                </c:pt>
                <c:pt idx="13">
                  <c:v>121.50378411973087</c:v>
                </c:pt>
                <c:pt idx="14">
                  <c:v>116.20707558421064</c:v>
                </c:pt>
                <c:pt idx="15">
                  <c:v>127.16877317721982</c:v>
                </c:pt>
                <c:pt idx="16">
                  <c:v>122.96603581930599</c:v>
                </c:pt>
                <c:pt idx="17">
                  <c:v>126.95281862914796</c:v>
                </c:pt>
                <c:pt idx="18">
                  <c:v>123.23396057193152</c:v>
                </c:pt>
                <c:pt idx="19">
                  <c:v>122.91613137900015</c:v>
                </c:pt>
                <c:pt idx="20">
                  <c:v>130.58456366147828</c:v>
                </c:pt>
                <c:pt idx="21">
                  <c:v>126.15057709653661</c:v>
                </c:pt>
                <c:pt idx="22">
                  <c:v>125.86856713936594</c:v>
                </c:pt>
                <c:pt idx="23">
                  <c:v>130.02216030634571</c:v>
                </c:pt>
                <c:pt idx="24">
                  <c:v>123.59520756932049</c:v>
                </c:pt>
                <c:pt idx="25">
                  <c:v>113.91267080341785</c:v>
                </c:pt>
                <c:pt idx="26">
                  <c:v>117.51799010469477</c:v>
                </c:pt>
                <c:pt idx="27">
                  <c:v>110.80508737547967</c:v>
                </c:pt>
                <c:pt idx="28">
                  <c:v>116.02502274680384</c:v>
                </c:pt>
                <c:pt idx="29">
                  <c:v>112.83700293079886</c:v>
                </c:pt>
                <c:pt idx="30">
                  <c:v>118.3704073427906</c:v>
                </c:pt>
                <c:pt idx="31">
                  <c:v>115.3695322987151</c:v>
                </c:pt>
                <c:pt idx="32">
                  <c:v>114.55850417482208</c:v>
                </c:pt>
                <c:pt idx="33">
                  <c:v>114.35655011727161</c:v>
                </c:pt>
                <c:pt idx="34">
                  <c:v>114.39017569856181</c:v>
                </c:pt>
                <c:pt idx="35">
                  <c:v>117.11738683191982</c:v>
                </c:pt>
                <c:pt idx="36">
                  <c:v>118.1837431215955</c:v>
                </c:pt>
                <c:pt idx="37">
                  <c:v>123.67505121912058</c:v>
                </c:pt>
                <c:pt idx="38">
                  <c:v>121.92093035973402</c:v>
                </c:pt>
                <c:pt idx="39">
                  <c:v>124.96557567784625</c:v>
                </c:pt>
                <c:pt idx="40">
                  <c:v>123.08123266358579</c:v>
                </c:pt>
                <c:pt idx="41">
                  <c:v>123.48107180943806</c:v>
                </c:pt>
                <c:pt idx="42">
                  <c:v>124.36031029096924</c:v>
                </c:pt>
                <c:pt idx="43">
                  <c:v>128.95806784788033</c:v>
                </c:pt>
                <c:pt idx="44">
                  <c:v>123.18290764473723</c:v>
                </c:pt>
                <c:pt idx="45">
                  <c:v>131.68986811379179</c:v>
                </c:pt>
                <c:pt idx="46">
                  <c:v>127.17057376000957</c:v>
                </c:pt>
                <c:pt idx="47">
                  <c:v>132.74984021486407</c:v>
                </c:pt>
                <c:pt idx="48">
                  <c:v>130.71601025679027</c:v>
                </c:pt>
              </c:numCache>
            </c:numRef>
          </c:val>
          <c:smooth val="0"/>
          <c:extLst>
            <c:ext xmlns:c16="http://schemas.microsoft.com/office/drawing/2014/chart" uri="{C3380CC4-5D6E-409C-BE32-E72D297353CC}">
              <c16:uniqueId val="{00000001-8D3F-409C-A89C-E0A8ACD79AC3}"/>
            </c:ext>
          </c:extLst>
        </c:ser>
        <c:dLbls>
          <c:showLegendKey val="0"/>
          <c:showVal val="0"/>
          <c:showCatName val="0"/>
          <c:showSerName val="0"/>
          <c:showPercent val="0"/>
          <c:showBubbleSize val="0"/>
        </c:dLbls>
        <c:marker val="1"/>
        <c:smooth val="0"/>
        <c:axId val="474892640"/>
        <c:axId val="474884408"/>
      </c:lineChart>
      <c:dateAx>
        <c:axId val="47489264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4408"/>
        <c:crosses val="autoZero"/>
        <c:auto val="0"/>
        <c:lblOffset val="100"/>
        <c:baseTimeUnit val="months"/>
        <c:majorUnit val="6"/>
        <c:majorTimeUnit val="months"/>
        <c:minorUnit val="1"/>
        <c:minorTimeUnit val="months"/>
      </c:dateAx>
      <c:valAx>
        <c:axId val="474884408"/>
        <c:scaling>
          <c:orientation val="minMax"/>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2640"/>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strRef>
              <c:f>[1]RA_INDICES!$E$55</c:f>
              <c:strCache>
                <c:ptCount val="1"/>
                <c:pt idx="0">
                  <c:v>Honoraires de dentistes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[1]RA_INDICES!$BY$3:$DU$3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[1]RA_INDICES!$BY$55:$DU$55</c:f>
              <c:numCache>
                <c:formatCode>General</c:formatCode>
                <c:ptCount val="49"/>
                <c:pt idx="0">
                  <c:v>112.87192732888785</c:v>
                </c:pt>
                <c:pt idx="1">
                  <c:v>108.48146584563634</c:v>
                </c:pt>
                <c:pt idx="2">
                  <c:v>103.60424803131254</c:v>
                </c:pt>
                <c:pt idx="3">
                  <c:v>111.36160021173436</c:v>
                </c:pt>
                <c:pt idx="4">
                  <c:v>108.64073646571293</c:v>
                </c:pt>
                <c:pt idx="5">
                  <c:v>112.66670463189197</c:v>
                </c:pt>
                <c:pt idx="6">
                  <c:v>107.43750719379108</c:v>
                </c:pt>
                <c:pt idx="7">
                  <c:v>112.74017521660578</c:v>
                </c:pt>
                <c:pt idx="8">
                  <c:v>111.40070446502273</c:v>
                </c:pt>
                <c:pt idx="9">
                  <c:v>109.69348574079322</c:v>
                </c:pt>
                <c:pt idx="10">
                  <c:v>110.301204637406</c:v>
                </c:pt>
                <c:pt idx="11">
                  <c:v>114.7899075211317</c:v>
                </c:pt>
                <c:pt idx="12">
                  <c:v>117.00289588388198</c:v>
                </c:pt>
                <c:pt idx="13">
                  <c:v>112.74220294387194</c:v>
                </c:pt>
                <c:pt idx="14">
                  <c:v>107.51912361399849</c:v>
                </c:pt>
                <c:pt idx="15">
                  <c:v>116.65636887969842</c:v>
                </c:pt>
                <c:pt idx="16">
                  <c:v>112.38809391255538</c:v>
                </c:pt>
                <c:pt idx="17">
                  <c:v>117.98879951589873</c:v>
                </c:pt>
                <c:pt idx="18">
                  <c:v>113.0753919572489</c:v>
                </c:pt>
                <c:pt idx="19">
                  <c:v>113.15664669638761</c:v>
                </c:pt>
                <c:pt idx="20">
                  <c:v>119.56995829785176</c:v>
                </c:pt>
                <c:pt idx="21">
                  <c:v>115.77102551443825</c:v>
                </c:pt>
                <c:pt idx="22">
                  <c:v>113.55838099128886</c:v>
                </c:pt>
                <c:pt idx="23">
                  <c:v>117.79463811299236</c:v>
                </c:pt>
                <c:pt idx="24">
                  <c:v>112.44986979313434</c:v>
                </c:pt>
                <c:pt idx="25">
                  <c:v>103.13646482311141</c:v>
                </c:pt>
                <c:pt idx="26">
                  <c:v>106.53308652699572</c:v>
                </c:pt>
                <c:pt idx="27">
                  <c:v>99.61114947896246</c:v>
                </c:pt>
                <c:pt idx="28">
                  <c:v>103.63470193478489</c:v>
                </c:pt>
                <c:pt idx="29">
                  <c:v>100.61278526413389</c:v>
                </c:pt>
                <c:pt idx="30">
                  <c:v>106.1278027462884</c:v>
                </c:pt>
                <c:pt idx="31">
                  <c:v>104.33875821937109</c:v>
                </c:pt>
                <c:pt idx="32">
                  <c:v>102.50216535876406</c:v>
                </c:pt>
                <c:pt idx="33">
                  <c:v>102.50158832624538</c:v>
                </c:pt>
                <c:pt idx="34">
                  <c:v>104.02372029084985</c:v>
                </c:pt>
                <c:pt idx="35">
                  <c:v>104.91898531167105</c:v>
                </c:pt>
                <c:pt idx="36">
                  <c:v>105.20084282734624</c:v>
                </c:pt>
                <c:pt idx="37">
                  <c:v>109.47399852262394</c:v>
                </c:pt>
                <c:pt idx="38">
                  <c:v>107.97443416773291</c:v>
                </c:pt>
                <c:pt idx="39">
                  <c:v>109.73822087775953</c:v>
                </c:pt>
                <c:pt idx="40">
                  <c:v>108.05401452109516</c:v>
                </c:pt>
                <c:pt idx="41">
                  <c:v>107.62705411946149</c:v>
                </c:pt>
                <c:pt idx="42">
                  <c:v>109.0449357902035</c:v>
                </c:pt>
                <c:pt idx="43">
                  <c:v>112.29852210448057</c:v>
                </c:pt>
                <c:pt idx="44">
                  <c:v>107.44683347738044</c:v>
                </c:pt>
                <c:pt idx="45">
                  <c:v>114.20590620814515</c:v>
                </c:pt>
                <c:pt idx="46">
                  <c:v>112.9621629829697</c:v>
                </c:pt>
                <c:pt idx="47">
                  <c:v>114.56056505539946</c:v>
                </c:pt>
                <c:pt idx="48">
                  <c:v>113.11377815792795</c:v>
                </c:pt>
              </c:numCache>
            </c:numRef>
          </c:val>
          <c:smooth val="0"/>
          <c:extLst>
            <c:ext xmlns:c16="http://schemas.microsoft.com/office/drawing/2014/chart" uri="{C3380CC4-5D6E-409C-BE32-E72D297353CC}">
              <c16:uniqueId val="{00000001-E31C-4181-AFA6-13B895BC0490}"/>
            </c:ext>
          </c:extLst>
        </c:ser>
        <c:dLbls>
          <c:showLegendKey val="0"/>
          <c:showVal val="0"/>
          <c:showCatName val="0"/>
          <c:showSerName val="0"/>
          <c:showPercent val="0"/>
          <c:showBubbleSize val="0"/>
        </c:dLbls>
        <c:marker val="1"/>
        <c:smooth val="0"/>
        <c:axId val="474887152"/>
        <c:axId val="474884800"/>
      </c:lineChart>
      <c:dateAx>
        <c:axId val="47488715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84800"/>
        <c:crosses val="autoZero"/>
        <c:auto val="0"/>
        <c:lblOffset val="100"/>
        <c:baseTimeUnit val="months"/>
        <c:majorUnit val="6"/>
        <c:majorTimeUnit val="months"/>
        <c:minorUnit val="1"/>
        <c:minorTimeUnit val="months"/>
      </c:dateAx>
      <c:valAx>
        <c:axId val="474884800"/>
        <c:scaling>
          <c:orientation val="minMax"/>
          <c:max val="13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7152"/>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strRef>
              <c:f>[1]NSA_INDICES!$E$74</c:f>
              <c:strCache>
                <c:ptCount val="1"/>
                <c:pt idx="0">
                  <c:v>Montants masseurs-kiné</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[1]NSA_INDICES!$BY$3:$DU$3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[1]NSA_INDICES!$BY$74:$DU$74</c:f>
              <c:numCache>
                <c:formatCode>General</c:formatCode>
                <c:ptCount val="49"/>
                <c:pt idx="0">
                  <c:v>89.813960643504245</c:v>
                </c:pt>
                <c:pt idx="1">
                  <c:v>88.092195506899927</c:v>
                </c:pt>
                <c:pt idx="2">
                  <c:v>86.723547115069891</c:v>
                </c:pt>
                <c:pt idx="3">
                  <c:v>90.414183256371288</c:v>
                </c:pt>
                <c:pt idx="4">
                  <c:v>86.915838066274105</c:v>
                </c:pt>
                <c:pt idx="5">
                  <c:v>88.506523433928166</c:v>
                </c:pt>
                <c:pt idx="6">
                  <c:v>85.008635272181451</c:v>
                </c:pt>
                <c:pt idx="7">
                  <c:v>88.070611573512465</c:v>
                </c:pt>
                <c:pt idx="8">
                  <c:v>89.581357835377489</c:v>
                </c:pt>
                <c:pt idx="9">
                  <c:v>89.846521823571052</c:v>
                </c:pt>
                <c:pt idx="10">
                  <c:v>90.177170976613596</c:v>
                </c:pt>
                <c:pt idx="11">
                  <c:v>89.565785137529858</c:v>
                </c:pt>
                <c:pt idx="12">
                  <c:v>89.068599598325733</c:v>
                </c:pt>
                <c:pt idx="13">
                  <c:v>89.351316563909847</c:v>
                </c:pt>
                <c:pt idx="14">
                  <c:v>86.982196766069535</c:v>
                </c:pt>
                <c:pt idx="15">
                  <c:v>91.004755562215834</c:v>
                </c:pt>
                <c:pt idx="16">
                  <c:v>89.95459359140753</c:v>
                </c:pt>
                <c:pt idx="17">
                  <c:v>92.608888641472504</c:v>
                </c:pt>
                <c:pt idx="18">
                  <c:v>90.124839828773915</c:v>
                </c:pt>
                <c:pt idx="19">
                  <c:v>87.201787969548093</c:v>
                </c:pt>
                <c:pt idx="20">
                  <c:v>92.587886627792244</c:v>
                </c:pt>
                <c:pt idx="21">
                  <c:v>89.342733233244047</c:v>
                </c:pt>
                <c:pt idx="22">
                  <c:v>87.336370958613841</c:v>
                </c:pt>
                <c:pt idx="23">
                  <c:v>89.782183838996417</c:v>
                </c:pt>
                <c:pt idx="24">
                  <c:v>88.764222920473642</c:v>
                </c:pt>
                <c:pt idx="25">
                  <c:v>87.944923875373931</c:v>
                </c:pt>
                <c:pt idx="26">
                  <c:v>93.19114874812729</c:v>
                </c:pt>
                <c:pt idx="27">
                  <c:v>86.781624634396252</c:v>
                </c:pt>
                <c:pt idx="28">
                  <c:v>88.767295632764416</c:v>
                </c:pt>
                <c:pt idx="29">
                  <c:v>88.601033033475829</c:v>
                </c:pt>
                <c:pt idx="30">
                  <c:v>89.770505245926358</c:v>
                </c:pt>
                <c:pt idx="31">
                  <c:v>89.703378296810826</c:v>
                </c:pt>
                <c:pt idx="32">
                  <c:v>87.762295017843925</c:v>
                </c:pt>
                <c:pt idx="33">
                  <c:v>88.394148052717256</c:v>
                </c:pt>
                <c:pt idx="34">
                  <c:v>89.33112607871341</c:v>
                </c:pt>
                <c:pt idx="35">
                  <c:v>89.122703711084014</c:v>
                </c:pt>
                <c:pt idx="36">
                  <c:v>88.021101150404562</c:v>
                </c:pt>
                <c:pt idx="37">
                  <c:v>89.589662706688273</c:v>
                </c:pt>
                <c:pt idx="38">
                  <c:v>88.257184241959337</c:v>
                </c:pt>
                <c:pt idx="39">
                  <c:v>88.062779641950698</c:v>
                </c:pt>
                <c:pt idx="40">
                  <c:v>88.808548164472796</c:v>
                </c:pt>
                <c:pt idx="41">
                  <c:v>85.926814232909805</c:v>
                </c:pt>
                <c:pt idx="42">
                  <c:v>88.497964709653971</c:v>
                </c:pt>
                <c:pt idx="43">
                  <c:v>89.411297170483451</c:v>
                </c:pt>
                <c:pt idx="44">
                  <c:v>87.376418878628442</c:v>
                </c:pt>
                <c:pt idx="45">
                  <c:v>88.451965248375743</c:v>
                </c:pt>
                <c:pt idx="46">
                  <c:v>88.8485649818996</c:v>
                </c:pt>
                <c:pt idx="47">
                  <c:v>86.126397770402022</c:v>
                </c:pt>
                <c:pt idx="48">
                  <c:v>88.586525162580955</c:v>
                </c:pt>
              </c:numCache>
            </c:numRef>
          </c:val>
          <c:smooth val="0"/>
          <c:extLst>
            <c:ext xmlns:c16="http://schemas.microsoft.com/office/drawing/2014/chart" uri="{C3380CC4-5D6E-409C-BE32-E72D297353CC}">
              <c16:uniqueId val="{00000001-5642-41C3-AFA7-96DA4160FD3F}"/>
            </c:ext>
          </c:extLst>
        </c:ser>
        <c:dLbls>
          <c:showLegendKey val="0"/>
          <c:showVal val="0"/>
          <c:showCatName val="0"/>
          <c:showSerName val="0"/>
          <c:showPercent val="0"/>
          <c:showBubbleSize val="0"/>
        </c:dLbls>
        <c:marker val="1"/>
        <c:smooth val="0"/>
        <c:axId val="474889504"/>
        <c:axId val="474882056"/>
      </c:lineChart>
      <c:dateAx>
        <c:axId val="47488950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82056"/>
        <c:crosses val="autoZero"/>
        <c:auto val="0"/>
        <c:lblOffset val="100"/>
        <c:baseTimeUnit val="months"/>
        <c:majorUnit val="6"/>
        <c:majorTimeUnit val="months"/>
        <c:minorUnit val="1"/>
        <c:minorTimeUnit val="months"/>
      </c:dateAx>
      <c:valAx>
        <c:axId val="474882056"/>
        <c:scaling>
          <c:orientation val="minMax"/>
          <c:max val="130"/>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9504"/>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strRef>
              <c:f>[1]SA_INDICES!$E$74</c:f>
              <c:strCache>
                <c:ptCount val="1"/>
                <c:pt idx="0">
                  <c:v>Montants masseurs-kiné</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[1]SA_INDICES!$BY$3:$DU$3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[1]SA_INDICES!$BY$74:$DU$74</c:f>
              <c:numCache>
                <c:formatCode>General</c:formatCode>
                <c:ptCount val="49"/>
                <c:pt idx="0">
                  <c:v>114.50114701317924</c:v>
                </c:pt>
                <c:pt idx="1">
                  <c:v>106.56332807393869</c:v>
                </c:pt>
                <c:pt idx="2">
                  <c:v>110.64170577980819</c:v>
                </c:pt>
                <c:pt idx="3">
                  <c:v>113.82624087283051</c:v>
                </c:pt>
                <c:pt idx="4">
                  <c:v>109.0278022263945</c:v>
                </c:pt>
                <c:pt idx="5">
                  <c:v>113.05967681685311</c:v>
                </c:pt>
                <c:pt idx="6">
                  <c:v>109.96760835200109</c:v>
                </c:pt>
                <c:pt idx="7">
                  <c:v>118.90450810769633</c:v>
                </c:pt>
                <c:pt idx="8">
                  <c:v>114.61089600802161</c:v>
                </c:pt>
                <c:pt idx="9">
                  <c:v>113.86290183932056</c:v>
                </c:pt>
                <c:pt idx="10">
                  <c:v>115.30183471881247</c:v>
                </c:pt>
                <c:pt idx="11">
                  <c:v>116.90598119925878</c:v>
                </c:pt>
                <c:pt idx="12">
                  <c:v>116.08531018736599</c:v>
                </c:pt>
                <c:pt idx="13">
                  <c:v>115.77318518535631</c:v>
                </c:pt>
                <c:pt idx="14">
                  <c:v>115.96835754957911</c:v>
                </c:pt>
                <c:pt idx="15">
                  <c:v>121.94630891538748</c:v>
                </c:pt>
                <c:pt idx="16">
                  <c:v>117.19807043505632</c:v>
                </c:pt>
                <c:pt idx="17">
                  <c:v>122.33683987570222</c:v>
                </c:pt>
                <c:pt idx="18">
                  <c:v>119.68745270728233</c:v>
                </c:pt>
                <c:pt idx="19">
                  <c:v>111.55888293471257</c:v>
                </c:pt>
                <c:pt idx="20">
                  <c:v>124.18545826775045</c:v>
                </c:pt>
                <c:pt idx="21">
                  <c:v>119.23268143487103</c:v>
                </c:pt>
                <c:pt idx="22">
                  <c:v>118.97507712256787</c:v>
                </c:pt>
                <c:pt idx="23">
                  <c:v>123.22343302123133</c:v>
                </c:pt>
                <c:pt idx="24">
                  <c:v>119.3902194621717</c:v>
                </c:pt>
                <c:pt idx="25">
                  <c:v>122.60128037248525</c:v>
                </c:pt>
                <c:pt idx="26">
                  <c:v>127.29637691935008</c:v>
                </c:pt>
                <c:pt idx="27">
                  <c:v>116.93845229890505</c:v>
                </c:pt>
                <c:pt idx="28">
                  <c:v>125.9684580532691</c:v>
                </c:pt>
                <c:pt idx="29">
                  <c:v>123.63281624782626</c:v>
                </c:pt>
                <c:pt idx="30">
                  <c:v>125.83446529865572</c:v>
                </c:pt>
                <c:pt idx="31">
                  <c:v>123.89006377734691</c:v>
                </c:pt>
                <c:pt idx="32">
                  <c:v>126.89063784231087</c:v>
                </c:pt>
                <c:pt idx="33">
                  <c:v>129.31160408262434</c:v>
                </c:pt>
                <c:pt idx="34">
                  <c:v>126.14951757546946</c:v>
                </c:pt>
                <c:pt idx="35">
                  <c:v>126.59357546679044</c:v>
                </c:pt>
                <c:pt idx="36">
                  <c:v>127.8546818003701</c:v>
                </c:pt>
                <c:pt idx="37">
                  <c:v>131.63182292614181</c:v>
                </c:pt>
                <c:pt idx="38">
                  <c:v>129.04636715296866</c:v>
                </c:pt>
                <c:pt idx="39">
                  <c:v>129.54278474057591</c:v>
                </c:pt>
                <c:pt idx="40">
                  <c:v>130.88364822723523</c:v>
                </c:pt>
                <c:pt idx="41">
                  <c:v>127.20556318606614</c:v>
                </c:pt>
                <c:pt idx="42">
                  <c:v>132.48476732415199</c:v>
                </c:pt>
                <c:pt idx="43">
                  <c:v>135.47871778535713</c:v>
                </c:pt>
                <c:pt idx="44">
                  <c:v>126.7204365041047</c:v>
                </c:pt>
                <c:pt idx="45">
                  <c:v>133.88147845890518</c:v>
                </c:pt>
                <c:pt idx="46">
                  <c:v>136.71037971018512</c:v>
                </c:pt>
                <c:pt idx="47">
                  <c:v>131.03280355387056</c:v>
                </c:pt>
                <c:pt idx="48">
                  <c:v>136.75057574442334</c:v>
                </c:pt>
              </c:numCache>
            </c:numRef>
          </c:val>
          <c:smooth val="0"/>
          <c:extLst>
            <c:ext xmlns:c16="http://schemas.microsoft.com/office/drawing/2014/chart" uri="{C3380CC4-5D6E-409C-BE32-E72D297353CC}">
              <c16:uniqueId val="{00000001-D03E-48E2-B099-41B70CBD2C47}"/>
            </c:ext>
          </c:extLst>
        </c:ser>
        <c:dLbls>
          <c:showLegendKey val="0"/>
          <c:showVal val="0"/>
          <c:showCatName val="0"/>
          <c:showSerName val="0"/>
          <c:showPercent val="0"/>
          <c:showBubbleSize val="0"/>
        </c:dLbls>
        <c:marker val="1"/>
        <c:smooth val="0"/>
        <c:axId val="474891464"/>
        <c:axId val="474888328"/>
      </c:lineChart>
      <c:dateAx>
        <c:axId val="47489146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8328"/>
        <c:crosses val="autoZero"/>
        <c:auto val="0"/>
        <c:lblOffset val="100"/>
        <c:baseTimeUnit val="months"/>
        <c:majorUnit val="6"/>
        <c:majorTimeUnit val="months"/>
        <c:minorUnit val="1"/>
        <c:minorTimeUnit val="months"/>
      </c:dateAx>
      <c:valAx>
        <c:axId val="474888328"/>
        <c:scaling>
          <c:orientation val="minMax"/>
          <c:max val="140"/>
          <c:min val="9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1464"/>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strRef>
              <c:f>[1]RA_INDICES!$E$134</c:f>
              <c:strCache>
                <c:ptCount val="1"/>
                <c:pt idx="0">
                  <c:v>TOTAL SOINS DE VILLE </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[1]RA_INDICES!$BY$3:$DU$3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[1]RA_INDICES!$BY$134:$DU$134</c:f>
              <c:numCache>
                <c:formatCode>General</c:formatCode>
                <c:ptCount val="49"/>
                <c:pt idx="0">
                  <c:v>108.40017455096773</c:v>
                </c:pt>
                <c:pt idx="1">
                  <c:v>107.55366194319782</c:v>
                </c:pt>
                <c:pt idx="2">
                  <c:v>107.92749842310221</c:v>
                </c:pt>
                <c:pt idx="3">
                  <c:v>114.3863515755388</c:v>
                </c:pt>
                <c:pt idx="4">
                  <c:v>111.9081394853457</c:v>
                </c:pt>
                <c:pt idx="5">
                  <c:v>109.86742357283228</c:v>
                </c:pt>
                <c:pt idx="6">
                  <c:v>109.3953595521084</c:v>
                </c:pt>
                <c:pt idx="7">
                  <c:v>109.61452428522549</c:v>
                </c:pt>
                <c:pt idx="8">
                  <c:v>109.24175428830578</c:v>
                </c:pt>
                <c:pt idx="9">
                  <c:v>109.03402225675862</c:v>
                </c:pt>
                <c:pt idx="10">
                  <c:v>111.23975909330315</c:v>
                </c:pt>
                <c:pt idx="11">
                  <c:v>109.68086356913564</c:v>
                </c:pt>
                <c:pt idx="12">
                  <c:v>110.03187343579842</c:v>
                </c:pt>
                <c:pt idx="13">
                  <c:v>109.06182657378363</c:v>
                </c:pt>
                <c:pt idx="14">
                  <c:v>108.18870676414238</c:v>
                </c:pt>
                <c:pt idx="15">
                  <c:v>109.46435318726451</c:v>
                </c:pt>
                <c:pt idx="16">
                  <c:v>107.89334953377163</c:v>
                </c:pt>
                <c:pt idx="17">
                  <c:v>109.56485128452837</c:v>
                </c:pt>
                <c:pt idx="18">
                  <c:v>107.47812814088937</c:v>
                </c:pt>
                <c:pt idx="19">
                  <c:v>108.26391494479894</c:v>
                </c:pt>
                <c:pt idx="20">
                  <c:v>112.34034182500238</c:v>
                </c:pt>
                <c:pt idx="21">
                  <c:v>110.37054446967507</c:v>
                </c:pt>
                <c:pt idx="22">
                  <c:v>109.44886120286701</c:v>
                </c:pt>
                <c:pt idx="23">
                  <c:v>109.55171603723275</c:v>
                </c:pt>
                <c:pt idx="24">
                  <c:v>109.88172377541548</c:v>
                </c:pt>
                <c:pt idx="25">
                  <c:v>109.04813811813821</c:v>
                </c:pt>
                <c:pt idx="26">
                  <c:v>114.19411094147162</c:v>
                </c:pt>
                <c:pt idx="27">
                  <c:v>108.37684455136613</c:v>
                </c:pt>
                <c:pt idx="28">
                  <c:v>112.089195643571</c:v>
                </c:pt>
                <c:pt idx="29">
                  <c:v>109.27872616155729</c:v>
                </c:pt>
                <c:pt idx="30">
                  <c:v>109.56327488700622</c:v>
                </c:pt>
                <c:pt idx="31">
                  <c:v>112.94172643043161</c:v>
                </c:pt>
                <c:pt idx="32">
                  <c:v>110.76822635945473</c:v>
                </c:pt>
                <c:pt idx="33">
                  <c:v>112.20340641309363</c:v>
                </c:pt>
                <c:pt idx="34">
                  <c:v>111.16199812380584</c:v>
                </c:pt>
                <c:pt idx="35">
                  <c:v>111.62005316699613</c:v>
                </c:pt>
                <c:pt idx="36">
                  <c:v>110.17631824630992</c:v>
                </c:pt>
                <c:pt idx="37">
                  <c:v>113.19690238878495</c:v>
                </c:pt>
                <c:pt idx="38">
                  <c:v>112.89169158755892</c:v>
                </c:pt>
                <c:pt idx="39">
                  <c:v>113.47555182793865</c:v>
                </c:pt>
                <c:pt idx="40">
                  <c:v>114.14497331344727</c:v>
                </c:pt>
                <c:pt idx="41">
                  <c:v>114.26769188050872</c:v>
                </c:pt>
                <c:pt idx="42">
                  <c:v>109.1346910489231</c:v>
                </c:pt>
                <c:pt idx="43">
                  <c:v>121.82623181085046</c:v>
                </c:pt>
                <c:pt idx="44">
                  <c:v>115.58797252466522</c:v>
                </c:pt>
                <c:pt idx="45">
                  <c:v>116.03132043410986</c:v>
                </c:pt>
                <c:pt idx="46">
                  <c:v>115.58339564819771</c:v>
                </c:pt>
                <c:pt idx="47">
                  <c:v>115.81118578088618</c:v>
                </c:pt>
                <c:pt idx="48">
                  <c:v>117.14854618396558</c:v>
                </c:pt>
              </c:numCache>
            </c:numRef>
          </c:val>
          <c:smooth val="0"/>
          <c:extLst>
            <c:ext xmlns:c16="http://schemas.microsoft.com/office/drawing/2014/chart" uri="{C3380CC4-5D6E-409C-BE32-E72D297353CC}">
              <c16:uniqueId val="{00000001-6E3B-43E2-822D-B5DD14C1AEE2}"/>
            </c:ext>
          </c:extLst>
        </c:ser>
        <c:dLbls>
          <c:showLegendKey val="0"/>
          <c:showVal val="0"/>
          <c:showCatName val="0"/>
          <c:showSerName val="0"/>
          <c:showPercent val="0"/>
          <c:showBubbleSize val="0"/>
        </c:dLbls>
        <c:marker val="1"/>
        <c:smooth val="0"/>
        <c:axId val="479864704"/>
        <c:axId val="479861176"/>
      </c:lineChart>
      <c:dateAx>
        <c:axId val="47986470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1176"/>
        <c:crosses val="autoZero"/>
        <c:auto val="0"/>
        <c:lblOffset val="100"/>
        <c:baseTimeUnit val="months"/>
        <c:majorUnit val="6"/>
        <c:majorTimeUnit val="months"/>
        <c:minorUnit val="1"/>
        <c:minorTimeUnit val="months"/>
      </c:dateAx>
      <c:valAx>
        <c:axId val="479861176"/>
        <c:scaling>
          <c:orientation val="minMax"/>
          <c:max val="140"/>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4704"/>
        <c:crossesAt val="41061"/>
        <c:crossBetween val="midCat"/>
      </c:valAx>
      <c:spPr>
        <a:solidFill>
          <a:srgbClr val="FFFFFF"/>
        </a:solidFill>
        <a:ln w="12700">
          <a:solidFill>
            <a:srgbClr val="808080"/>
          </a:solidFill>
          <a:prstDash val="solid"/>
        </a:ln>
      </c:spPr>
    </c:plotArea>
    <c:legend>
      <c:legendPos val="r"/>
      <c:layout>
        <c:manualLayout>
          <c:xMode val="edge"/>
          <c:yMode val="edge"/>
          <c:x val="6.5219166666666648E-2"/>
          <c:y val="0.90196523717797072"/>
          <c:w val="0.81109666666666669"/>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strRef>
              <c:f>[1]RA_INDICES!$E$74</c:f>
              <c:strCache>
                <c:ptCount val="1"/>
                <c:pt idx="0">
                  <c:v>Montants masseurs-kiné</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[1]RA_INDICES!$BY$3:$DU$3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[1]RA_INDICES!$BY$74:$DU$74</c:f>
              <c:numCache>
                <c:formatCode>General</c:formatCode>
                <c:ptCount val="49"/>
                <c:pt idx="0">
                  <c:v>99.315952466424434</c:v>
                </c:pt>
                <c:pt idx="1">
                  <c:v>95.201654964283549</c:v>
                </c:pt>
                <c:pt idx="2">
                  <c:v>95.929543482919371</c:v>
                </c:pt>
                <c:pt idx="3">
                  <c:v>99.425383508117946</c:v>
                </c:pt>
                <c:pt idx="4">
                  <c:v>95.426637940019901</c:v>
                </c:pt>
                <c:pt idx="5">
                  <c:v>97.956926536893434</c:v>
                </c:pt>
                <c:pt idx="6">
                  <c:v>94.615236630538433</c:v>
                </c:pt>
                <c:pt idx="7">
                  <c:v>99.938445693988626</c:v>
                </c:pt>
                <c:pt idx="8">
                  <c:v>99.215119394373048</c:v>
                </c:pt>
                <c:pt idx="9">
                  <c:v>99.090323166850666</c:v>
                </c:pt>
                <c:pt idx="10">
                  <c:v>99.847545958075557</c:v>
                </c:pt>
                <c:pt idx="11">
                  <c:v>100.08890897697627</c:v>
                </c:pt>
                <c:pt idx="12">
                  <c:v>99.467215271053846</c:v>
                </c:pt>
                <c:pt idx="13">
                  <c:v>99.520980122477667</c:v>
                </c:pt>
                <c:pt idx="14">
                  <c:v>98.138845345556263</c:v>
                </c:pt>
                <c:pt idx="15">
                  <c:v>102.91402632915245</c:v>
                </c:pt>
                <c:pt idx="16">
                  <c:v>100.44049061992641</c:v>
                </c:pt>
                <c:pt idx="17">
                  <c:v>104.05104917406381</c:v>
                </c:pt>
                <c:pt idx="18">
                  <c:v>101.50336233957718</c:v>
                </c:pt>
                <c:pt idx="19">
                  <c:v>96.576729031012235</c:v>
                </c:pt>
                <c:pt idx="20">
                  <c:v>104.74965601094981</c:v>
                </c:pt>
                <c:pt idx="21">
                  <c:v>100.84724570163301</c:v>
                </c:pt>
                <c:pt idx="22">
                  <c:v>99.513972843085867</c:v>
                </c:pt>
                <c:pt idx="23">
                  <c:v>102.65357677619069</c:v>
                </c:pt>
                <c:pt idx="24">
                  <c:v>100.55203722828243</c:v>
                </c:pt>
                <c:pt idx="25">
                  <c:v>101.28400639035291</c:v>
                </c:pt>
                <c:pt idx="26">
                  <c:v>106.31810434157076</c:v>
                </c:pt>
                <c:pt idx="27">
                  <c:v>98.388857859862782</c:v>
                </c:pt>
                <c:pt idx="28">
                  <c:v>103.08586299923321</c:v>
                </c:pt>
                <c:pt idx="29">
                  <c:v>102.08461567673568</c:v>
                </c:pt>
                <c:pt idx="30">
                  <c:v>103.65136831358205</c:v>
                </c:pt>
                <c:pt idx="31">
                  <c:v>102.8616864581582</c:v>
                </c:pt>
                <c:pt idx="32">
                  <c:v>102.82262583056092</c:v>
                </c:pt>
                <c:pt idx="33">
                  <c:v>104.14310084097265</c:v>
                </c:pt>
                <c:pt idx="34">
                  <c:v>103.50236656341252</c:v>
                </c:pt>
                <c:pt idx="35">
                  <c:v>103.5450810403115</c:v>
                </c:pt>
                <c:pt idx="36">
                  <c:v>103.35287496803738</c:v>
                </c:pt>
                <c:pt idx="37">
                  <c:v>105.77150929872691</c:v>
                </c:pt>
                <c:pt idx="38">
                  <c:v>103.95676525861568</c:v>
                </c:pt>
                <c:pt idx="39">
                  <c:v>104.02825514652167</c:v>
                </c:pt>
                <c:pt idx="40">
                  <c:v>105.00307316048516</c:v>
                </c:pt>
                <c:pt idx="41">
                  <c:v>101.81482711294667</c:v>
                </c:pt>
                <c:pt idx="42">
                  <c:v>105.42829579318227</c:v>
                </c:pt>
                <c:pt idx="43">
                  <c:v>107.14244917099059</c:v>
                </c:pt>
                <c:pt idx="44">
                  <c:v>102.51976199436419</c:v>
                </c:pt>
                <c:pt idx="45">
                  <c:v>105.93758943339617</c:v>
                </c:pt>
                <c:pt idx="46">
                  <c:v>107.27037155670361</c:v>
                </c:pt>
                <c:pt idx="47">
                  <c:v>103.41068015729242</c:v>
                </c:pt>
                <c:pt idx="48">
                  <c:v>107.12466101712089</c:v>
                </c:pt>
              </c:numCache>
            </c:numRef>
          </c:val>
          <c:smooth val="0"/>
          <c:extLst>
            <c:ext xmlns:c16="http://schemas.microsoft.com/office/drawing/2014/chart" uri="{C3380CC4-5D6E-409C-BE32-E72D297353CC}">
              <c16:uniqueId val="{00000001-8398-4B51-836F-0E68D6964C78}"/>
            </c:ext>
          </c:extLst>
        </c:ser>
        <c:dLbls>
          <c:showLegendKey val="0"/>
          <c:showVal val="0"/>
          <c:showCatName val="0"/>
          <c:showSerName val="0"/>
          <c:showPercent val="0"/>
          <c:showBubbleSize val="0"/>
        </c:dLbls>
        <c:marker val="1"/>
        <c:smooth val="0"/>
        <c:axId val="474893424"/>
        <c:axId val="474885192"/>
      </c:lineChart>
      <c:dateAx>
        <c:axId val="47489342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85192"/>
        <c:crosses val="autoZero"/>
        <c:auto val="0"/>
        <c:lblOffset val="100"/>
        <c:baseTimeUnit val="months"/>
        <c:majorUnit val="6"/>
        <c:majorTimeUnit val="months"/>
        <c:minorUnit val="1"/>
        <c:minorTimeUnit val="months"/>
      </c:dateAx>
      <c:valAx>
        <c:axId val="474885192"/>
        <c:scaling>
          <c:orientation val="minMax"/>
          <c:max val="130"/>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3424"/>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strRef>
              <c:f>[1]NSA_INDICES!$E$89</c:f>
              <c:strCache>
                <c:ptCount val="1"/>
                <c:pt idx="0">
                  <c:v>TOTAL transports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[1]NSA_INDICES!$BY$3:$DU$3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[1]NSA_INDICES!$BY$89:$DU$89</c:f>
              <c:numCache>
                <c:formatCode>General</c:formatCode>
                <c:ptCount val="49"/>
                <c:pt idx="0">
                  <c:v>90.365003622352461</c:v>
                </c:pt>
                <c:pt idx="1">
                  <c:v>87.492889747027547</c:v>
                </c:pt>
                <c:pt idx="2">
                  <c:v>86.542152500375522</c:v>
                </c:pt>
                <c:pt idx="3">
                  <c:v>87.774785288436163</c:v>
                </c:pt>
                <c:pt idx="4">
                  <c:v>86.530388321283382</c:v>
                </c:pt>
                <c:pt idx="5">
                  <c:v>86.702065922394013</c:v>
                </c:pt>
                <c:pt idx="6">
                  <c:v>86.662045307159502</c:v>
                </c:pt>
                <c:pt idx="7">
                  <c:v>87.981841606450942</c:v>
                </c:pt>
                <c:pt idx="8">
                  <c:v>86.501819548442882</c:v>
                </c:pt>
                <c:pt idx="9">
                  <c:v>86.407842390576562</c:v>
                </c:pt>
                <c:pt idx="10">
                  <c:v>90.745231230243903</c:v>
                </c:pt>
                <c:pt idx="11">
                  <c:v>92.056876731508865</c:v>
                </c:pt>
                <c:pt idx="12">
                  <c:v>90.746031230829715</c:v>
                </c:pt>
                <c:pt idx="13">
                  <c:v>90.82103898223653</c:v>
                </c:pt>
                <c:pt idx="14">
                  <c:v>93.878590456337164</c:v>
                </c:pt>
                <c:pt idx="15">
                  <c:v>89.940133609690449</c:v>
                </c:pt>
                <c:pt idx="16">
                  <c:v>90.091023917590164</c:v>
                </c:pt>
                <c:pt idx="17">
                  <c:v>90.942025335631826</c:v>
                </c:pt>
                <c:pt idx="18">
                  <c:v>91.829684716931254</c:v>
                </c:pt>
                <c:pt idx="19">
                  <c:v>89.481460567925424</c:v>
                </c:pt>
                <c:pt idx="20">
                  <c:v>90.049304162342366</c:v>
                </c:pt>
                <c:pt idx="21">
                  <c:v>89.991121105656617</c:v>
                </c:pt>
                <c:pt idx="22">
                  <c:v>90.003773422074161</c:v>
                </c:pt>
                <c:pt idx="23">
                  <c:v>89.999086702361751</c:v>
                </c:pt>
                <c:pt idx="24">
                  <c:v>92.462002730152221</c:v>
                </c:pt>
                <c:pt idx="25">
                  <c:v>90.593851009079671</c:v>
                </c:pt>
                <c:pt idx="26">
                  <c:v>93.030138395610066</c:v>
                </c:pt>
                <c:pt idx="27">
                  <c:v>90.043070373736313</c:v>
                </c:pt>
                <c:pt idx="28">
                  <c:v>91.118874566012764</c:v>
                </c:pt>
                <c:pt idx="29">
                  <c:v>88.26018704018297</c:v>
                </c:pt>
                <c:pt idx="30">
                  <c:v>91.721368807257235</c:v>
                </c:pt>
                <c:pt idx="31">
                  <c:v>91.115979879151439</c:v>
                </c:pt>
                <c:pt idx="32">
                  <c:v>94.127731009652095</c:v>
                </c:pt>
                <c:pt idx="33">
                  <c:v>93.495587629801008</c:v>
                </c:pt>
                <c:pt idx="34">
                  <c:v>89.261938652188661</c:v>
                </c:pt>
                <c:pt idx="35">
                  <c:v>92.067477634758276</c:v>
                </c:pt>
                <c:pt idx="36">
                  <c:v>91.355796813337548</c:v>
                </c:pt>
                <c:pt idx="37">
                  <c:v>91.373411405503361</c:v>
                </c:pt>
                <c:pt idx="38">
                  <c:v>90.537025803278652</c:v>
                </c:pt>
                <c:pt idx="39">
                  <c:v>90.651096591957767</c:v>
                </c:pt>
                <c:pt idx="40">
                  <c:v>92.115693339767404</c:v>
                </c:pt>
                <c:pt idx="41">
                  <c:v>94.458113431259477</c:v>
                </c:pt>
                <c:pt idx="42">
                  <c:v>90.723722665034785</c:v>
                </c:pt>
                <c:pt idx="43">
                  <c:v>91.10412889164175</c:v>
                </c:pt>
                <c:pt idx="44">
                  <c:v>88.706184011441863</c:v>
                </c:pt>
                <c:pt idx="45">
                  <c:v>90.499151559200868</c:v>
                </c:pt>
                <c:pt idx="46">
                  <c:v>89.265502172445693</c:v>
                </c:pt>
                <c:pt idx="47">
                  <c:v>88.558266815922622</c:v>
                </c:pt>
                <c:pt idx="48">
                  <c:v>88.552722102586443</c:v>
                </c:pt>
              </c:numCache>
            </c:numRef>
          </c:val>
          <c:smooth val="0"/>
          <c:extLst>
            <c:ext xmlns:c16="http://schemas.microsoft.com/office/drawing/2014/chart" uri="{C3380CC4-5D6E-409C-BE32-E72D297353CC}">
              <c16:uniqueId val="{00000001-99FD-410A-8B70-078E97D115D7}"/>
            </c:ext>
          </c:extLst>
        </c:ser>
        <c:dLbls>
          <c:showLegendKey val="0"/>
          <c:showVal val="0"/>
          <c:showCatName val="0"/>
          <c:showSerName val="0"/>
          <c:showPercent val="0"/>
          <c:showBubbleSize val="0"/>
        </c:dLbls>
        <c:marker val="1"/>
        <c:smooth val="0"/>
        <c:axId val="474886368"/>
        <c:axId val="474894208"/>
      </c:lineChart>
      <c:dateAx>
        <c:axId val="47488636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4208"/>
        <c:crosses val="autoZero"/>
        <c:auto val="0"/>
        <c:lblOffset val="100"/>
        <c:baseTimeUnit val="months"/>
        <c:majorUnit val="6"/>
        <c:majorTimeUnit val="months"/>
        <c:minorUnit val="1"/>
        <c:minorTimeUnit val="months"/>
      </c:dateAx>
      <c:valAx>
        <c:axId val="474894208"/>
        <c:scaling>
          <c:orientation val="minMax"/>
          <c:max val="150"/>
          <c:min val="7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6368"/>
        <c:crosses val="autoZero"/>
        <c:crossBetween val="midCat"/>
        <c:majorUnit val="10"/>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strRef>
              <c:f>[1]SA_INDICES!$E$89</c:f>
              <c:strCache>
                <c:ptCount val="1"/>
                <c:pt idx="0">
                  <c:v>TOTAL transports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[1]SA_INDICES!$BY$3:$DU$3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[1]SA_INDICES!$BY$89:$DU$89</c:f>
              <c:numCache>
                <c:formatCode>General</c:formatCode>
                <c:ptCount val="49"/>
                <c:pt idx="0">
                  <c:v>120.23418960342215</c:v>
                </c:pt>
                <c:pt idx="1">
                  <c:v>116.42227353838808</c:v>
                </c:pt>
                <c:pt idx="2">
                  <c:v>120.07183737113098</c:v>
                </c:pt>
                <c:pt idx="3">
                  <c:v>121.40169469517375</c:v>
                </c:pt>
                <c:pt idx="4">
                  <c:v>119.39019267662371</c:v>
                </c:pt>
                <c:pt idx="5">
                  <c:v>121.26729209782701</c:v>
                </c:pt>
                <c:pt idx="6">
                  <c:v>120.75943915529068</c:v>
                </c:pt>
                <c:pt idx="7">
                  <c:v>126.40125956017442</c:v>
                </c:pt>
                <c:pt idx="8">
                  <c:v>121.82390435790393</c:v>
                </c:pt>
                <c:pt idx="9">
                  <c:v>122.32568689279792</c:v>
                </c:pt>
                <c:pt idx="10">
                  <c:v>126.06090810941917</c:v>
                </c:pt>
                <c:pt idx="11">
                  <c:v>128.88999990768119</c:v>
                </c:pt>
                <c:pt idx="12">
                  <c:v>130.49359552532854</c:v>
                </c:pt>
                <c:pt idx="13">
                  <c:v>131.36118953637776</c:v>
                </c:pt>
                <c:pt idx="14">
                  <c:v>134.02882988299709</c:v>
                </c:pt>
                <c:pt idx="15">
                  <c:v>133.76386317544689</c:v>
                </c:pt>
                <c:pt idx="16">
                  <c:v>132.05709619279708</c:v>
                </c:pt>
                <c:pt idx="17">
                  <c:v>133.40689211417325</c:v>
                </c:pt>
                <c:pt idx="18">
                  <c:v>136.63699713675507</c:v>
                </c:pt>
                <c:pt idx="19">
                  <c:v>130.06478464625147</c:v>
                </c:pt>
                <c:pt idx="20">
                  <c:v>135.93389207574882</c:v>
                </c:pt>
                <c:pt idx="21">
                  <c:v>134.81504811411654</c:v>
                </c:pt>
                <c:pt idx="22">
                  <c:v>135.33845216833686</c:v>
                </c:pt>
                <c:pt idx="23">
                  <c:v>138.55800691137742</c:v>
                </c:pt>
                <c:pt idx="24">
                  <c:v>137.54266584530853</c:v>
                </c:pt>
                <c:pt idx="25">
                  <c:v>138.70891445062711</c:v>
                </c:pt>
                <c:pt idx="26">
                  <c:v>140.72022805576566</c:v>
                </c:pt>
                <c:pt idx="27">
                  <c:v>136.81099330520416</c:v>
                </c:pt>
                <c:pt idx="28">
                  <c:v>140.81294077035884</c:v>
                </c:pt>
                <c:pt idx="29">
                  <c:v>138.98751621401311</c:v>
                </c:pt>
                <c:pt idx="30">
                  <c:v>143.09415106880371</c:v>
                </c:pt>
                <c:pt idx="31">
                  <c:v>140.22724608414413</c:v>
                </c:pt>
                <c:pt idx="32">
                  <c:v>146.2091644147709</c:v>
                </c:pt>
                <c:pt idx="33">
                  <c:v>145.40552955415404</c:v>
                </c:pt>
                <c:pt idx="34">
                  <c:v>142.93405891482607</c:v>
                </c:pt>
                <c:pt idx="35">
                  <c:v>143.95290641863261</c:v>
                </c:pt>
                <c:pt idx="36">
                  <c:v>144.1980949371638</c:v>
                </c:pt>
                <c:pt idx="37">
                  <c:v>145.10549761642929</c:v>
                </c:pt>
                <c:pt idx="38">
                  <c:v>145.01695262733651</c:v>
                </c:pt>
                <c:pt idx="39">
                  <c:v>143.4000089357958</c:v>
                </c:pt>
                <c:pt idx="40">
                  <c:v>148.18949244330739</c:v>
                </c:pt>
                <c:pt idx="41">
                  <c:v>150.39911810391317</c:v>
                </c:pt>
                <c:pt idx="42">
                  <c:v>145.91655978695488</c:v>
                </c:pt>
                <c:pt idx="43">
                  <c:v>150.56383159628001</c:v>
                </c:pt>
                <c:pt idx="44">
                  <c:v>144.94745281127274</c:v>
                </c:pt>
                <c:pt idx="45">
                  <c:v>148.54857913545686</c:v>
                </c:pt>
                <c:pt idx="46">
                  <c:v>147.9968852020331</c:v>
                </c:pt>
                <c:pt idx="47">
                  <c:v>147.93454628390649</c:v>
                </c:pt>
                <c:pt idx="48">
                  <c:v>147.54875690348362</c:v>
                </c:pt>
              </c:numCache>
            </c:numRef>
          </c:val>
          <c:smooth val="0"/>
          <c:extLst>
            <c:ext xmlns:c16="http://schemas.microsoft.com/office/drawing/2014/chart" uri="{C3380CC4-5D6E-409C-BE32-E72D297353CC}">
              <c16:uniqueId val="{00000001-E795-4015-9B8B-1A587AF4DB51}"/>
            </c:ext>
          </c:extLst>
        </c:ser>
        <c:dLbls>
          <c:showLegendKey val="0"/>
          <c:showVal val="0"/>
          <c:showCatName val="0"/>
          <c:showSerName val="0"/>
          <c:showPercent val="0"/>
          <c:showBubbleSize val="0"/>
        </c:dLbls>
        <c:marker val="1"/>
        <c:smooth val="0"/>
        <c:axId val="474883232"/>
        <c:axId val="474888720"/>
      </c:lineChart>
      <c:dateAx>
        <c:axId val="474883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8720"/>
        <c:crosses val="autoZero"/>
        <c:auto val="0"/>
        <c:lblOffset val="100"/>
        <c:baseTimeUnit val="months"/>
        <c:majorUnit val="6"/>
        <c:majorTimeUnit val="months"/>
        <c:minorUnit val="1"/>
        <c:minorTimeUnit val="months"/>
      </c:dateAx>
      <c:valAx>
        <c:axId val="474888720"/>
        <c:scaling>
          <c:orientation val="minMax"/>
          <c:max val="160"/>
          <c:min val="7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3232"/>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strRef>
              <c:f>[1]RA_INDICES!$E$89</c:f>
              <c:strCache>
                <c:ptCount val="1"/>
                <c:pt idx="0">
                  <c:v>TOTAL transports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[1]RA_INDICES!$BY$3:$DU$3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[1]RA_INDICES!$BY$89:$DU$89</c:f>
              <c:numCache>
                <c:formatCode>General</c:formatCode>
                <c:ptCount val="49"/>
                <c:pt idx="0">
                  <c:v>101.72028867558298</c:v>
                </c:pt>
                <c:pt idx="1">
                  <c:v>98.490892825296967</c:v>
                </c:pt>
                <c:pt idx="2">
                  <c:v>99.289039198048584</c:v>
                </c:pt>
                <c:pt idx="3">
                  <c:v>100.55863356654682</c:v>
                </c:pt>
                <c:pt idx="4">
                  <c:v>99.022608413413025</c:v>
                </c:pt>
                <c:pt idx="5">
                  <c:v>99.842631467105605</c:v>
                </c:pt>
                <c:pt idx="6">
                  <c:v>99.624756341976024</c:v>
                </c:pt>
                <c:pt idx="7">
                  <c:v>102.58764448036339</c:v>
                </c:pt>
                <c:pt idx="8">
                  <c:v>99.930117927247593</c:v>
                </c:pt>
                <c:pt idx="9">
                  <c:v>100.06262906868766</c:v>
                </c:pt>
                <c:pt idx="10">
                  <c:v>104.17109352407989</c:v>
                </c:pt>
                <c:pt idx="11">
                  <c:v>106.05962234805379</c:v>
                </c:pt>
                <c:pt idx="12">
                  <c:v>105.85675179153372</c:v>
                </c:pt>
                <c:pt idx="13">
                  <c:v>106.23307484872819</c:v>
                </c:pt>
                <c:pt idx="14">
                  <c:v>109.14239489794892</c:v>
                </c:pt>
                <c:pt idx="15">
                  <c:v>106.60047854276753</c:v>
                </c:pt>
                <c:pt idx="16">
                  <c:v>106.04514846425393</c:v>
                </c:pt>
                <c:pt idx="17">
                  <c:v>107.08577519622071</c:v>
                </c:pt>
                <c:pt idx="18">
                  <c:v>108.86395559792281</c:v>
                </c:pt>
                <c:pt idx="19">
                  <c:v>104.90990959258555</c:v>
                </c:pt>
                <c:pt idx="20">
                  <c:v>107.49311986046564</c:v>
                </c:pt>
                <c:pt idx="21">
                  <c:v>107.03170830842959</c:v>
                </c:pt>
                <c:pt idx="22">
                  <c:v>107.23853168722086</c:v>
                </c:pt>
                <c:pt idx="23">
                  <c:v>108.45959584378639</c:v>
                </c:pt>
                <c:pt idx="24">
                  <c:v>109.60019258191743</c:v>
                </c:pt>
                <c:pt idx="25">
                  <c:v>108.88562036226229</c:v>
                </c:pt>
                <c:pt idx="26">
                  <c:v>111.16034665265462</c:v>
                </c:pt>
                <c:pt idx="27">
                  <c:v>107.82270107980605</c:v>
                </c:pt>
                <c:pt idx="28">
                  <c:v>110.01092899167044</c:v>
                </c:pt>
                <c:pt idx="29">
                  <c:v>107.54505416454876</c:v>
                </c:pt>
                <c:pt idx="30">
                  <c:v>111.25161603016846</c:v>
                </c:pt>
                <c:pt idx="31">
                  <c:v>109.78647285596766</c:v>
                </c:pt>
                <c:pt idx="32">
                  <c:v>113.92738415958328</c:v>
                </c:pt>
                <c:pt idx="33">
                  <c:v>113.23004534221575</c:v>
                </c:pt>
                <c:pt idx="34">
                  <c:v>109.66631878426789</c:v>
                </c:pt>
                <c:pt idx="35">
                  <c:v>111.79261625498678</c:v>
                </c:pt>
                <c:pt idx="36">
                  <c:v>111.44470577939123</c:v>
                </c:pt>
                <c:pt idx="37">
                  <c:v>111.80058862474576</c:v>
                </c:pt>
                <c:pt idx="38">
                  <c:v>111.2485075007843</c:v>
                </c:pt>
                <c:pt idx="39">
                  <c:v>110.704503346724</c:v>
                </c:pt>
                <c:pt idx="40">
                  <c:v>113.43311301239672</c:v>
                </c:pt>
                <c:pt idx="41">
                  <c:v>115.72504901580045</c:v>
                </c:pt>
                <c:pt idx="42">
                  <c:v>111.70622948035718</c:v>
                </c:pt>
                <c:pt idx="43">
                  <c:v>113.70875808439654</c:v>
                </c:pt>
                <c:pt idx="44">
                  <c:v>110.08727017101081</c:v>
                </c:pt>
                <c:pt idx="45">
                  <c:v>112.56764039324578</c:v>
                </c:pt>
                <c:pt idx="46">
                  <c:v>111.59324810747391</c:v>
                </c:pt>
                <c:pt idx="47">
                  <c:v>111.13118122967826</c:v>
                </c:pt>
                <c:pt idx="48">
                  <c:v>110.98107996272604</c:v>
                </c:pt>
              </c:numCache>
            </c:numRef>
          </c:val>
          <c:smooth val="0"/>
          <c:extLst>
            <c:ext xmlns:c16="http://schemas.microsoft.com/office/drawing/2014/chart" uri="{C3380CC4-5D6E-409C-BE32-E72D297353CC}">
              <c16:uniqueId val="{00000001-D797-4FCA-B2D4-3B1C45E5396E}"/>
            </c:ext>
          </c:extLst>
        </c:ser>
        <c:dLbls>
          <c:showLegendKey val="0"/>
          <c:showVal val="0"/>
          <c:showCatName val="0"/>
          <c:showSerName val="0"/>
          <c:showPercent val="0"/>
          <c:showBubbleSize val="0"/>
        </c:dLbls>
        <c:marker val="1"/>
        <c:smooth val="0"/>
        <c:axId val="545013880"/>
        <c:axId val="545017800"/>
      </c:lineChart>
      <c:dateAx>
        <c:axId val="54501388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17800"/>
        <c:crosses val="autoZero"/>
        <c:auto val="0"/>
        <c:lblOffset val="100"/>
        <c:baseTimeUnit val="months"/>
        <c:majorUnit val="6"/>
        <c:majorTimeUnit val="months"/>
        <c:minorUnit val="1"/>
        <c:minorTimeUnit val="months"/>
      </c:dateAx>
      <c:valAx>
        <c:axId val="545017800"/>
        <c:scaling>
          <c:orientation val="minMax"/>
          <c:max val="150"/>
          <c:min val="7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3880"/>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strRef>
              <c:f>[1]NSA_INDICES!$E$91</c:f>
              <c:strCache>
                <c:ptCount val="1"/>
                <c:pt idx="0">
                  <c:v>IJ AT</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[1]NSA_INDICES!$BY$3:$DU$3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[1]NSA_INDICES!$BY$91:$DU$91</c:f>
              <c:numCache>
                <c:formatCode>General</c:formatCode>
                <c:ptCount val="49"/>
                <c:pt idx="0">
                  <c:v>88.712625178529962</c:v>
                </c:pt>
                <c:pt idx="1">
                  <c:v>94.828905153345261</c:v>
                </c:pt>
                <c:pt idx="2">
                  <c:v>94.586789390149377</c:v>
                </c:pt>
                <c:pt idx="3">
                  <c:v>94.484890357233937</c:v>
                </c:pt>
                <c:pt idx="4">
                  <c:v>94.21907681328932</c:v>
                </c:pt>
                <c:pt idx="5">
                  <c:v>93.279373662165597</c:v>
                </c:pt>
                <c:pt idx="6">
                  <c:v>93.437540311487908</c:v>
                </c:pt>
                <c:pt idx="7">
                  <c:v>91.496716551888099</c:v>
                </c:pt>
                <c:pt idx="8">
                  <c:v>95.545526413902564</c:v>
                </c:pt>
                <c:pt idx="9">
                  <c:v>94.751488703533582</c:v>
                </c:pt>
                <c:pt idx="10">
                  <c:v>97.767451043780838</c:v>
                </c:pt>
                <c:pt idx="11">
                  <c:v>98.664863289467746</c:v>
                </c:pt>
                <c:pt idx="12">
                  <c:v>101.60430894871921</c:v>
                </c:pt>
                <c:pt idx="13">
                  <c:v>96.70828650019736</c:v>
                </c:pt>
                <c:pt idx="14">
                  <c:v>86.191573516108761</c:v>
                </c:pt>
                <c:pt idx="15">
                  <c:v>91.253106302888625</c:v>
                </c:pt>
                <c:pt idx="16">
                  <c:v>90.151171616843243</c:v>
                </c:pt>
                <c:pt idx="17">
                  <c:v>95.443270569236773</c:v>
                </c:pt>
                <c:pt idx="18">
                  <c:v>97.457216521781035</c:v>
                </c:pt>
                <c:pt idx="19">
                  <c:v>98.57776706009129</c:v>
                </c:pt>
                <c:pt idx="20">
                  <c:v>102.07069447582487</c:v>
                </c:pt>
                <c:pt idx="21">
                  <c:v>97.51901043302324</c:v>
                </c:pt>
                <c:pt idx="22">
                  <c:v>96.419686705521684</c:v>
                </c:pt>
                <c:pt idx="23">
                  <c:v>98.347369167127269</c:v>
                </c:pt>
                <c:pt idx="24">
                  <c:v>98.765946683960564</c:v>
                </c:pt>
                <c:pt idx="25">
                  <c:v>96.554810045515865</c:v>
                </c:pt>
                <c:pt idx="26">
                  <c:v>97.392073777539551</c:v>
                </c:pt>
                <c:pt idx="27">
                  <c:v>92.535290390937391</c:v>
                </c:pt>
                <c:pt idx="28">
                  <c:v>94.537552477469077</c:v>
                </c:pt>
                <c:pt idx="29">
                  <c:v>96.470586785097055</c:v>
                </c:pt>
                <c:pt idx="30">
                  <c:v>97.211052172221287</c:v>
                </c:pt>
                <c:pt idx="31">
                  <c:v>103.40756679996213</c:v>
                </c:pt>
                <c:pt idx="32">
                  <c:v>98.460259652714527</c:v>
                </c:pt>
                <c:pt idx="33">
                  <c:v>100.4347651592506</c:v>
                </c:pt>
                <c:pt idx="34">
                  <c:v>98.741619534283103</c:v>
                </c:pt>
                <c:pt idx="35">
                  <c:v>98.972566379590631</c:v>
                </c:pt>
                <c:pt idx="36">
                  <c:v>98.356893508430758</c:v>
                </c:pt>
                <c:pt idx="37">
                  <c:v>98.730917099005765</c:v>
                </c:pt>
                <c:pt idx="38">
                  <c:v>101.43541217986234</c:v>
                </c:pt>
                <c:pt idx="39">
                  <c:v>102.14276074662753</c:v>
                </c:pt>
                <c:pt idx="40">
                  <c:v>102.23927574970035</c:v>
                </c:pt>
                <c:pt idx="41">
                  <c:v>101.83941182569309</c:v>
                </c:pt>
                <c:pt idx="42">
                  <c:v>99.564029723971544</c:v>
                </c:pt>
                <c:pt idx="43">
                  <c:v>98.949465754219318</c:v>
                </c:pt>
                <c:pt idx="44">
                  <c:v>97.897775604881531</c:v>
                </c:pt>
                <c:pt idx="45">
                  <c:v>98.544882712353044</c:v>
                </c:pt>
                <c:pt idx="46">
                  <c:v>95.58796630504709</c:v>
                </c:pt>
                <c:pt idx="47">
                  <c:v>96.449357957774254</c:v>
                </c:pt>
                <c:pt idx="48">
                  <c:v>98.401811325744575</c:v>
                </c:pt>
              </c:numCache>
            </c:numRef>
          </c:val>
          <c:smooth val="0"/>
          <c:extLst>
            <c:ext xmlns:c16="http://schemas.microsoft.com/office/drawing/2014/chart" uri="{C3380CC4-5D6E-409C-BE32-E72D297353CC}">
              <c16:uniqueId val="{00000001-3E13-473F-AE81-12D20BBB55C6}"/>
            </c:ext>
          </c:extLst>
        </c:ser>
        <c:dLbls>
          <c:showLegendKey val="0"/>
          <c:showVal val="0"/>
          <c:showCatName val="0"/>
          <c:showSerName val="0"/>
          <c:showPercent val="0"/>
          <c:showBubbleSize val="0"/>
        </c:dLbls>
        <c:marker val="1"/>
        <c:smooth val="0"/>
        <c:axId val="545024072"/>
        <c:axId val="545024464"/>
      </c:lineChart>
      <c:dateAx>
        <c:axId val="54502407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4464"/>
        <c:crosses val="autoZero"/>
        <c:auto val="0"/>
        <c:lblOffset val="100"/>
        <c:baseTimeUnit val="months"/>
        <c:majorUnit val="6"/>
        <c:majorTimeUnit val="months"/>
        <c:minorUnit val="1"/>
        <c:minorTimeUnit val="months"/>
      </c:dateAx>
      <c:valAx>
        <c:axId val="545024464"/>
        <c:scaling>
          <c:orientation val="minMax"/>
          <c:max val="14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4072"/>
        <c:crosses val="autoZero"/>
        <c:crossBetween val="midCat"/>
        <c:majorUnit val="10"/>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strRef>
              <c:f>[1]SA_INDICES!$E$91</c:f>
              <c:strCache>
                <c:ptCount val="1"/>
                <c:pt idx="0">
                  <c:v>IJ AT</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[1]SA_INDICES!$BY$3:$DU$3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[1]SA_INDICES!$BY$91:$DU$91</c:f>
              <c:numCache>
                <c:formatCode>General</c:formatCode>
                <c:ptCount val="49"/>
                <c:pt idx="0">
                  <c:v>129.76599298474812</c:v>
                </c:pt>
                <c:pt idx="1">
                  <c:v>132.86433005253707</c:v>
                </c:pt>
                <c:pt idx="2">
                  <c:v>126.21885984952914</c:v>
                </c:pt>
                <c:pt idx="3">
                  <c:v>131.04439265669944</c:v>
                </c:pt>
                <c:pt idx="4">
                  <c:v>125.95280439527514</c:v>
                </c:pt>
                <c:pt idx="5">
                  <c:v>128.33922458193439</c:v>
                </c:pt>
                <c:pt idx="6">
                  <c:v>130.22802780539746</c:v>
                </c:pt>
                <c:pt idx="7">
                  <c:v>122.71910495417784</c:v>
                </c:pt>
                <c:pt idx="8">
                  <c:v>128.21490510190574</c:v>
                </c:pt>
                <c:pt idx="9">
                  <c:v>127.71945331125882</c:v>
                </c:pt>
                <c:pt idx="10">
                  <c:v>137.64728558345928</c:v>
                </c:pt>
                <c:pt idx="11">
                  <c:v>136.91763911778122</c:v>
                </c:pt>
                <c:pt idx="12">
                  <c:v>134.65086391248749</c:v>
                </c:pt>
                <c:pt idx="13">
                  <c:v>127.11090740109223</c:v>
                </c:pt>
                <c:pt idx="14">
                  <c:v>131.69867378187362</c:v>
                </c:pt>
                <c:pt idx="15">
                  <c:v>127.41257240126767</c:v>
                </c:pt>
                <c:pt idx="16">
                  <c:v>125.58299125348194</c:v>
                </c:pt>
                <c:pt idx="17">
                  <c:v>132.00900255262192</c:v>
                </c:pt>
                <c:pt idx="18">
                  <c:v>132.68098827927594</c:v>
                </c:pt>
                <c:pt idx="19">
                  <c:v>134.41376263217171</c:v>
                </c:pt>
                <c:pt idx="20">
                  <c:v>136.24910981598143</c:v>
                </c:pt>
                <c:pt idx="21">
                  <c:v>141.60621978398862</c:v>
                </c:pt>
                <c:pt idx="22">
                  <c:v>133.40667407374582</c:v>
                </c:pt>
                <c:pt idx="23">
                  <c:v>133.74958280177185</c:v>
                </c:pt>
                <c:pt idx="24">
                  <c:v>130.87175202896702</c:v>
                </c:pt>
                <c:pt idx="25">
                  <c:v>129.83159575792368</c:v>
                </c:pt>
                <c:pt idx="26">
                  <c:v>136.27582173398619</c:v>
                </c:pt>
                <c:pt idx="27">
                  <c:v>137.28954448429076</c:v>
                </c:pt>
                <c:pt idx="28">
                  <c:v>137.48715130903562</c:v>
                </c:pt>
                <c:pt idx="29">
                  <c:v>135.93974613991463</c:v>
                </c:pt>
                <c:pt idx="30">
                  <c:v>144.95754039529675</c:v>
                </c:pt>
                <c:pt idx="31">
                  <c:v>140.53527466150749</c:v>
                </c:pt>
                <c:pt idx="32">
                  <c:v>137.18251391807746</c:v>
                </c:pt>
                <c:pt idx="33">
                  <c:v>138.76177855386641</c:v>
                </c:pt>
                <c:pt idx="34">
                  <c:v>133.04952248039729</c:v>
                </c:pt>
                <c:pt idx="35">
                  <c:v>132.22446934554569</c:v>
                </c:pt>
                <c:pt idx="36">
                  <c:v>137.86404489196039</c:v>
                </c:pt>
                <c:pt idx="37">
                  <c:v>143.29017225941629</c:v>
                </c:pt>
                <c:pt idx="38">
                  <c:v>140.77722259742453</c:v>
                </c:pt>
                <c:pt idx="39">
                  <c:v>136.4109779555437</c:v>
                </c:pt>
                <c:pt idx="40">
                  <c:v>139.85730865242502</c:v>
                </c:pt>
                <c:pt idx="41">
                  <c:v>142.41703718691102</c:v>
                </c:pt>
                <c:pt idx="42">
                  <c:v>140.14357010900335</c:v>
                </c:pt>
                <c:pt idx="43">
                  <c:v>138.95214286085124</c:v>
                </c:pt>
                <c:pt idx="44">
                  <c:v>145.71171116532656</c:v>
                </c:pt>
                <c:pt idx="45">
                  <c:v>139.31419849510976</c:v>
                </c:pt>
                <c:pt idx="46">
                  <c:v>138.96134861641781</c:v>
                </c:pt>
                <c:pt idx="47">
                  <c:v>138.49735477685823</c:v>
                </c:pt>
                <c:pt idx="48">
                  <c:v>139.99526218146164</c:v>
                </c:pt>
              </c:numCache>
            </c:numRef>
          </c:val>
          <c:smooth val="0"/>
          <c:extLst>
            <c:ext xmlns:c16="http://schemas.microsoft.com/office/drawing/2014/chart" uri="{C3380CC4-5D6E-409C-BE32-E72D297353CC}">
              <c16:uniqueId val="{00000001-8BFC-4FBA-B64B-555660C00CD9}"/>
            </c:ext>
          </c:extLst>
        </c:ser>
        <c:dLbls>
          <c:showLegendKey val="0"/>
          <c:showVal val="0"/>
          <c:showCatName val="0"/>
          <c:showSerName val="0"/>
          <c:showPercent val="0"/>
          <c:showBubbleSize val="0"/>
        </c:dLbls>
        <c:marker val="1"/>
        <c:smooth val="0"/>
        <c:axId val="545016232"/>
        <c:axId val="545019368"/>
      </c:lineChart>
      <c:dateAx>
        <c:axId val="545016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9368"/>
        <c:crosses val="autoZero"/>
        <c:auto val="0"/>
        <c:lblOffset val="100"/>
        <c:baseTimeUnit val="months"/>
        <c:majorUnit val="6"/>
        <c:majorTimeUnit val="months"/>
        <c:minorUnit val="1"/>
        <c:minorTimeUnit val="months"/>
      </c:dateAx>
      <c:valAx>
        <c:axId val="545019368"/>
        <c:scaling>
          <c:orientation val="minMax"/>
          <c:max val="150"/>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6232"/>
        <c:crosses val="autoZero"/>
        <c:crossBetween val="midCat"/>
        <c:majorUnit val="10"/>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strRef>
              <c:f>[1]RA_INDICES!$E$91</c:f>
              <c:strCache>
                <c:ptCount val="1"/>
                <c:pt idx="0">
                  <c:v>IJ AT</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[1]RA_INDICES!$BY$3:$DU$3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[1]RA_INDICES!$BY$91:$DU$91</c:f>
              <c:numCache>
                <c:formatCode>General</c:formatCode>
                <c:ptCount val="49"/>
                <c:pt idx="0">
                  <c:v>121.47096749752694</c:v>
                </c:pt>
                <c:pt idx="1">
                  <c:v>125.17909408248605</c:v>
                </c:pt>
                <c:pt idx="2">
                  <c:v>119.82745167291694</c:v>
                </c:pt>
                <c:pt idx="3">
                  <c:v>123.65737376934148</c:v>
                </c:pt>
                <c:pt idx="4">
                  <c:v>119.54085592031385</c:v>
                </c:pt>
                <c:pt idx="5">
                  <c:v>121.25521728853987</c:v>
                </c:pt>
                <c:pt idx="6">
                  <c:v>122.79433727628459</c:v>
                </c:pt>
                <c:pt idx="7">
                  <c:v>116.41047495842669</c:v>
                </c:pt>
                <c:pt idx="8">
                  <c:v>121.61390393318747</c:v>
                </c:pt>
                <c:pt idx="9">
                  <c:v>121.05812145722601</c:v>
                </c:pt>
                <c:pt idx="10">
                  <c:v>129.58937799608978</c:v>
                </c:pt>
                <c:pt idx="11">
                  <c:v>129.18848637322228</c:v>
                </c:pt>
                <c:pt idx="12">
                  <c:v>127.97365250846249</c:v>
                </c:pt>
                <c:pt idx="13">
                  <c:v>120.96791527334167</c:v>
                </c:pt>
                <c:pt idx="14">
                  <c:v>122.5037507651833</c:v>
                </c:pt>
                <c:pt idx="15">
                  <c:v>120.10638270433047</c:v>
                </c:pt>
                <c:pt idx="16">
                  <c:v>118.42382593647658</c:v>
                </c:pt>
                <c:pt idx="17">
                  <c:v>124.62072492841357</c:v>
                </c:pt>
                <c:pt idx="18">
                  <c:v>125.56386001190327</c:v>
                </c:pt>
                <c:pt idx="19">
                  <c:v>127.17293167200556</c:v>
                </c:pt>
                <c:pt idx="20">
                  <c:v>129.34320071498712</c:v>
                </c:pt>
                <c:pt idx="21">
                  <c:v>132.69819238528828</c:v>
                </c:pt>
                <c:pt idx="22">
                  <c:v>125.93327982353095</c:v>
                </c:pt>
                <c:pt idx="23">
                  <c:v>126.59639951630832</c:v>
                </c:pt>
                <c:pt idx="24">
                  <c:v>124.38462349710872</c:v>
                </c:pt>
                <c:pt idx="25">
                  <c:v>123.10786515145655</c:v>
                </c:pt>
                <c:pt idx="26">
                  <c:v>128.41917811196024</c:v>
                </c:pt>
                <c:pt idx="27">
                  <c:v>128.24673756724877</c:v>
                </c:pt>
                <c:pt idx="28">
                  <c:v>128.80898345066549</c:v>
                </c:pt>
                <c:pt idx="29">
                  <c:v>127.96481739952965</c:v>
                </c:pt>
                <c:pt idx="30">
                  <c:v>135.31013854010163</c:v>
                </c:pt>
                <c:pt idx="31">
                  <c:v>133.03344717570076</c:v>
                </c:pt>
                <c:pt idx="32">
                  <c:v>129.35850085366835</c:v>
                </c:pt>
                <c:pt idx="33">
                  <c:v>131.01762576089502</c:v>
                </c:pt>
                <c:pt idx="34">
                  <c:v>126.11744980138013</c:v>
                </c:pt>
                <c:pt idx="35">
                  <c:v>125.50576641468834</c:v>
                </c:pt>
                <c:pt idx="36">
                  <c:v>129.88143968400846</c:v>
                </c:pt>
                <c:pt idx="37">
                  <c:v>134.28676579123336</c:v>
                </c:pt>
                <c:pt idx="38">
                  <c:v>132.82802530702165</c:v>
                </c:pt>
                <c:pt idx="39">
                  <c:v>129.48692396583579</c:v>
                </c:pt>
                <c:pt idx="40">
                  <c:v>132.25640869264237</c:v>
                </c:pt>
                <c:pt idx="41">
                  <c:v>134.21813769172189</c:v>
                </c:pt>
                <c:pt idx="42">
                  <c:v>131.94428367427204</c:v>
                </c:pt>
                <c:pt idx="43">
                  <c:v>130.869414356752</c:v>
                </c:pt>
                <c:pt idx="44">
                  <c:v>136.05068125931803</c:v>
                </c:pt>
                <c:pt idx="45">
                  <c:v>131.07656705130623</c:v>
                </c:pt>
                <c:pt idx="46">
                  <c:v>130.19755331859787</c:v>
                </c:pt>
                <c:pt idx="47">
                  <c:v>130.00135983322133</c:v>
                </c:pt>
                <c:pt idx="48">
                  <c:v>131.59111038134074</c:v>
                </c:pt>
              </c:numCache>
            </c:numRef>
          </c:val>
          <c:smooth val="0"/>
          <c:extLst>
            <c:ext xmlns:c16="http://schemas.microsoft.com/office/drawing/2014/chart" uri="{C3380CC4-5D6E-409C-BE32-E72D297353CC}">
              <c16:uniqueId val="{00000001-F1C4-41AD-99F6-165FEDFC4EEB}"/>
            </c:ext>
          </c:extLst>
        </c:ser>
        <c:dLbls>
          <c:showLegendKey val="0"/>
          <c:showVal val="0"/>
          <c:showCatName val="0"/>
          <c:showSerName val="0"/>
          <c:showPercent val="0"/>
          <c:showBubbleSize val="0"/>
        </c:dLbls>
        <c:marker val="1"/>
        <c:smooth val="0"/>
        <c:axId val="545023288"/>
        <c:axId val="545024856"/>
      </c:lineChart>
      <c:dateAx>
        <c:axId val="54502328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4856"/>
        <c:crosses val="autoZero"/>
        <c:auto val="0"/>
        <c:lblOffset val="100"/>
        <c:baseTimeUnit val="months"/>
        <c:majorUnit val="6"/>
        <c:majorTimeUnit val="months"/>
        <c:minorUnit val="1"/>
        <c:minorTimeUnit val="months"/>
      </c:dateAx>
      <c:valAx>
        <c:axId val="545024856"/>
        <c:scaling>
          <c:orientation val="minMax"/>
          <c:max val="14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3288"/>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strRef>
              <c:f>[1]NSA_INDICES!$E$108</c:f>
              <c:strCache>
                <c:ptCount val="1"/>
                <c:pt idx="0">
                  <c:v>Médicaments rétrocédés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[1]NSA_INDICES!$BY$3:$DU$3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[1]NSA_INDICES!$BY$108:$DU$108</c:f>
              <c:numCache>
                <c:formatCode>General</c:formatCode>
                <c:ptCount val="49"/>
                <c:pt idx="0">
                  <c:v>97.06652952504065</c:v>
                </c:pt>
                <c:pt idx="1">
                  <c:v>82.563501546811338</c:v>
                </c:pt>
                <c:pt idx="2">
                  <c:v>99.137625859944052</c:v>
                </c:pt>
                <c:pt idx="3">
                  <c:v>83.512904649833985</c:v>
                </c:pt>
                <c:pt idx="4">
                  <c:v>73.009549603742215</c:v>
                </c:pt>
                <c:pt idx="5">
                  <c:v>84.885563081315468</c:v>
                </c:pt>
                <c:pt idx="6">
                  <c:v>88.301524586512301</c:v>
                </c:pt>
                <c:pt idx="7">
                  <c:v>74.181075187887345</c:v>
                </c:pt>
                <c:pt idx="8">
                  <c:v>78.880767456957173</c:v>
                </c:pt>
                <c:pt idx="9">
                  <c:v>76.634833479185104</c:v>
                </c:pt>
                <c:pt idx="10">
                  <c:v>76.334000265888619</c:v>
                </c:pt>
                <c:pt idx="11">
                  <c:v>74.234101209757156</c:v>
                </c:pt>
                <c:pt idx="12">
                  <c:v>73.146987472248412</c:v>
                </c:pt>
                <c:pt idx="13">
                  <c:v>79.899099400735835</c:v>
                </c:pt>
                <c:pt idx="14">
                  <c:v>70.3033166726334</c:v>
                </c:pt>
                <c:pt idx="15">
                  <c:v>78.872915038404599</c:v>
                </c:pt>
                <c:pt idx="16">
                  <c:v>76.849876460762488</c:v>
                </c:pt>
                <c:pt idx="17">
                  <c:v>72.384013609966331</c:v>
                </c:pt>
                <c:pt idx="18">
                  <c:v>68.560243090859359</c:v>
                </c:pt>
                <c:pt idx="19">
                  <c:v>68.149637871441769</c:v>
                </c:pt>
                <c:pt idx="20">
                  <c:v>68.795257469691862</c:v>
                </c:pt>
                <c:pt idx="21">
                  <c:v>71.165960859739556</c:v>
                </c:pt>
                <c:pt idx="22">
                  <c:v>72.550265768880223</c:v>
                </c:pt>
                <c:pt idx="23">
                  <c:v>70.288332709142537</c:v>
                </c:pt>
                <c:pt idx="24">
                  <c:v>69.296697003573328</c:v>
                </c:pt>
                <c:pt idx="25">
                  <c:v>71.81830636923749</c:v>
                </c:pt>
                <c:pt idx="26">
                  <c:v>58.719493730551129</c:v>
                </c:pt>
                <c:pt idx="27">
                  <c:v>60.42094843931153</c:v>
                </c:pt>
                <c:pt idx="28">
                  <c:v>70.416092622727533</c:v>
                </c:pt>
                <c:pt idx="29">
                  <c:v>63.507977069820058</c:v>
                </c:pt>
                <c:pt idx="30">
                  <c:v>61.429509306144922</c:v>
                </c:pt>
                <c:pt idx="31">
                  <c:v>65.440606501119277</c:v>
                </c:pt>
                <c:pt idx="32">
                  <c:v>61.248068147865396</c:v>
                </c:pt>
                <c:pt idx="33">
                  <c:v>62.317156132279393</c:v>
                </c:pt>
                <c:pt idx="34">
                  <c:v>56.108965161642274</c:v>
                </c:pt>
                <c:pt idx="35">
                  <c:v>60.589277861868226</c:v>
                </c:pt>
                <c:pt idx="36">
                  <c:v>52.578584707756612</c:v>
                </c:pt>
                <c:pt idx="37">
                  <c:v>53.190926460940879</c:v>
                </c:pt>
                <c:pt idx="38">
                  <c:v>55.578875862656496</c:v>
                </c:pt>
                <c:pt idx="39">
                  <c:v>56.305426867745844</c:v>
                </c:pt>
                <c:pt idx="40">
                  <c:v>55.686124659129412</c:v>
                </c:pt>
                <c:pt idx="41">
                  <c:v>56.429401735356713</c:v>
                </c:pt>
                <c:pt idx="42">
                  <c:v>44.398442543305393</c:v>
                </c:pt>
                <c:pt idx="43">
                  <c:v>90.631975429304148</c:v>
                </c:pt>
                <c:pt idx="44">
                  <c:v>55.803215002976792</c:v>
                </c:pt>
                <c:pt idx="45">
                  <c:v>58.121701623334353</c:v>
                </c:pt>
                <c:pt idx="46">
                  <c:v>69.533254817795893</c:v>
                </c:pt>
                <c:pt idx="47">
                  <c:v>63.324389099627041</c:v>
                </c:pt>
                <c:pt idx="48">
                  <c:v>61.072827341893586</c:v>
                </c:pt>
              </c:numCache>
            </c:numRef>
          </c:val>
          <c:smooth val="0"/>
          <c:extLst>
            <c:ext xmlns:c16="http://schemas.microsoft.com/office/drawing/2014/chart" uri="{C3380CC4-5D6E-409C-BE32-E72D297353CC}">
              <c16:uniqueId val="{00000001-5A7B-4017-A335-B909AF40BCF8}"/>
            </c:ext>
          </c:extLst>
        </c:ser>
        <c:dLbls>
          <c:showLegendKey val="0"/>
          <c:showVal val="0"/>
          <c:showCatName val="0"/>
          <c:showSerName val="0"/>
          <c:showPercent val="0"/>
          <c:showBubbleSize val="0"/>
        </c:dLbls>
        <c:marker val="1"/>
        <c:smooth val="0"/>
        <c:axId val="545013488"/>
        <c:axId val="545016624"/>
      </c:lineChart>
      <c:dateAx>
        <c:axId val="54501348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16624"/>
        <c:crosses val="autoZero"/>
        <c:auto val="0"/>
        <c:lblOffset val="100"/>
        <c:baseTimeUnit val="months"/>
        <c:majorUnit val="6"/>
        <c:majorTimeUnit val="months"/>
        <c:minorUnit val="1"/>
        <c:minorTimeUnit val="months"/>
      </c:dateAx>
      <c:valAx>
        <c:axId val="545016624"/>
        <c:scaling>
          <c:orientation val="minMax"/>
          <c:max val="120"/>
          <c:min val="4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3488"/>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strRef>
              <c:f>[1]SA_INDICES!$E$108</c:f>
              <c:strCache>
                <c:ptCount val="1"/>
                <c:pt idx="0">
                  <c:v>Médicaments rétrocédés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[1]SA_INDICES!$BY$3:$DU$3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[1]SA_INDICES!$BY$108:$DU$108</c:f>
              <c:numCache>
                <c:formatCode>General</c:formatCode>
                <c:ptCount val="49"/>
                <c:pt idx="0">
                  <c:v>104.79470809822631</c:v>
                </c:pt>
                <c:pt idx="1">
                  <c:v>98.057037079764442</c:v>
                </c:pt>
                <c:pt idx="2">
                  <c:v>107.1252047314148</c:v>
                </c:pt>
                <c:pt idx="3">
                  <c:v>97.479102552789982</c:v>
                </c:pt>
                <c:pt idx="4">
                  <c:v>79.429782505606298</c:v>
                </c:pt>
                <c:pt idx="5">
                  <c:v>106.57032775679613</c:v>
                </c:pt>
                <c:pt idx="6">
                  <c:v>115.05508129170711</c:v>
                </c:pt>
                <c:pt idx="7">
                  <c:v>93.310825061064151</c:v>
                </c:pt>
                <c:pt idx="8">
                  <c:v>95.365033657080872</c:v>
                </c:pt>
                <c:pt idx="9">
                  <c:v>85.416223036244503</c:v>
                </c:pt>
                <c:pt idx="10">
                  <c:v>85.530558497374159</c:v>
                </c:pt>
                <c:pt idx="11">
                  <c:v>92.780216072467709</c:v>
                </c:pt>
                <c:pt idx="12">
                  <c:v>89.372302321257592</c:v>
                </c:pt>
                <c:pt idx="13">
                  <c:v>97.88854750896185</c:v>
                </c:pt>
                <c:pt idx="14">
                  <c:v>84.28619396230259</c:v>
                </c:pt>
                <c:pt idx="15">
                  <c:v>90.199713531874281</c:v>
                </c:pt>
                <c:pt idx="16">
                  <c:v>89.792732789192968</c:v>
                </c:pt>
                <c:pt idx="17">
                  <c:v>94.282367691421967</c:v>
                </c:pt>
                <c:pt idx="18">
                  <c:v>81.515904298453705</c:v>
                </c:pt>
                <c:pt idx="19">
                  <c:v>80.275154204783249</c:v>
                </c:pt>
                <c:pt idx="20">
                  <c:v>95.360936026250315</c:v>
                </c:pt>
                <c:pt idx="21">
                  <c:v>87.173229397201339</c:v>
                </c:pt>
                <c:pt idx="22">
                  <c:v>92.378301880698473</c:v>
                </c:pt>
                <c:pt idx="23">
                  <c:v>91.768544850586977</c:v>
                </c:pt>
                <c:pt idx="24">
                  <c:v>76.358717939739677</c:v>
                </c:pt>
                <c:pt idx="25">
                  <c:v>93.499073986809634</c:v>
                </c:pt>
                <c:pt idx="26">
                  <c:v>90.792622709354092</c:v>
                </c:pt>
                <c:pt idx="27">
                  <c:v>89.72351896060961</c:v>
                </c:pt>
                <c:pt idx="28">
                  <c:v>103.39669483099489</c:v>
                </c:pt>
                <c:pt idx="29">
                  <c:v>83.221280619166976</c:v>
                </c:pt>
                <c:pt idx="30">
                  <c:v>94.728970697188075</c:v>
                </c:pt>
                <c:pt idx="31">
                  <c:v>93.032375626481539</c:v>
                </c:pt>
                <c:pt idx="32">
                  <c:v>89.557632483148083</c:v>
                </c:pt>
                <c:pt idx="33">
                  <c:v>93.592512876597468</c:v>
                </c:pt>
                <c:pt idx="34">
                  <c:v>87.997455259744882</c:v>
                </c:pt>
                <c:pt idx="35">
                  <c:v>90.644562996219207</c:v>
                </c:pt>
                <c:pt idx="36">
                  <c:v>88.982563783120654</c:v>
                </c:pt>
                <c:pt idx="37">
                  <c:v>84.39952530855544</c:v>
                </c:pt>
                <c:pt idx="38">
                  <c:v>86.848672514486026</c:v>
                </c:pt>
                <c:pt idx="39">
                  <c:v>89.360894500794387</c:v>
                </c:pt>
                <c:pt idx="40">
                  <c:v>76.979069448341647</c:v>
                </c:pt>
                <c:pt idx="41">
                  <c:v>89.25679468896233</c:v>
                </c:pt>
                <c:pt idx="42">
                  <c:v>68.320928120237696</c:v>
                </c:pt>
                <c:pt idx="43">
                  <c:v>151.78474356590309</c:v>
                </c:pt>
                <c:pt idx="44">
                  <c:v>84.003881401745431</c:v>
                </c:pt>
                <c:pt idx="45">
                  <c:v>94.728276317432815</c:v>
                </c:pt>
                <c:pt idx="46">
                  <c:v>97.792798081029446</c:v>
                </c:pt>
                <c:pt idx="47">
                  <c:v>100.64693544919147</c:v>
                </c:pt>
                <c:pt idx="48">
                  <c:v>97.001173078715411</c:v>
                </c:pt>
              </c:numCache>
            </c:numRef>
          </c:val>
          <c:smooth val="0"/>
          <c:extLst>
            <c:ext xmlns:c16="http://schemas.microsoft.com/office/drawing/2014/chart" uri="{C3380CC4-5D6E-409C-BE32-E72D297353CC}">
              <c16:uniqueId val="{00000001-4D61-4E6D-9237-1D614A804AD9}"/>
            </c:ext>
          </c:extLst>
        </c:ser>
        <c:dLbls>
          <c:showLegendKey val="0"/>
          <c:showVal val="0"/>
          <c:showCatName val="0"/>
          <c:showSerName val="0"/>
          <c:showPercent val="0"/>
          <c:showBubbleSize val="0"/>
        </c:dLbls>
        <c:marker val="1"/>
        <c:smooth val="0"/>
        <c:axId val="545015056"/>
        <c:axId val="545018976"/>
      </c:lineChart>
      <c:dateAx>
        <c:axId val="54501505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8976"/>
        <c:crosses val="autoZero"/>
        <c:auto val="0"/>
        <c:lblOffset val="100"/>
        <c:baseTimeUnit val="months"/>
        <c:majorUnit val="6"/>
        <c:majorTimeUnit val="months"/>
        <c:minorUnit val="1"/>
        <c:minorTimeUnit val="months"/>
      </c:dateAx>
      <c:valAx>
        <c:axId val="545018976"/>
        <c:scaling>
          <c:orientation val="minMax"/>
          <c:min val="5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5056"/>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strRef>
              <c:f>[1]RA_INDICES!$E$108</c:f>
              <c:strCache>
                <c:ptCount val="1"/>
                <c:pt idx="0">
                  <c:v>Médicaments rétrocédés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[1]RA_INDICES!$BY$3:$DU$3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[1]RA_INDICES!$BY$108:$DU$108</c:f>
              <c:numCache>
                <c:formatCode>General</c:formatCode>
                <c:ptCount val="49"/>
                <c:pt idx="0">
                  <c:v>101.05127896291164</c:v>
                </c:pt>
                <c:pt idx="1">
                  <c:v>90.552170082471221</c:v>
                </c:pt>
                <c:pt idx="2">
                  <c:v>103.25612546714493</c:v>
                </c:pt>
                <c:pt idx="3">
                  <c:v>90.714058028470077</c:v>
                </c:pt>
                <c:pt idx="4">
                  <c:v>76.31990523339455</c:v>
                </c:pt>
                <c:pt idx="5">
                  <c:v>96.066509928324933</c:v>
                </c:pt>
                <c:pt idx="6">
                  <c:v>102.09600656341236</c:v>
                </c:pt>
                <c:pt idx="7">
                  <c:v>84.044623154835023</c:v>
                </c:pt>
                <c:pt idx="8">
                  <c:v>87.38026961682796</c:v>
                </c:pt>
                <c:pt idx="9">
                  <c:v>81.162632205605391</c:v>
                </c:pt>
                <c:pt idx="10">
                  <c:v>81.075865363365779</c:v>
                </c:pt>
                <c:pt idx="11">
                  <c:v>83.796719370560538</c:v>
                </c:pt>
                <c:pt idx="12">
                  <c:v>81.512970945792546</c:v>
                </c:pt>
                <c:pt idx="13">
                  <c:v>89.174692939112646</c:v>
                </c:pt>
                <c:pt idx="14">
                  <c:v>77.513070160104974</c:v>
                </c:pt>
                <c:pt idx="15">
                  <c:v>84.713159735432384</c:v>
                </c:pt>
                <c:pt idx="16">
                  <c:v>83.523381606995002</c:v>
                </c:pt>
                <c:pt idx="17">
                  <c:v>83.675089934100853</c:v>
                </c:pt>
                <c:pt idx="18">
                  <c:v>75.240350599416601</c:v>
                </c:pt>
                <c:pt idx="19">
                  <c:v>74.401711880293391</c:v>
                </c:pt>
                <c:pt idx="20">
                  <c:v>82.492867028327083</c:v>
                </c:pt>
                <c:pt idx="21">
                  <c:v>79.419516817648514</c:v>
                </c:pt>
                <c:pt idx="22">
                  <c:v>82.773859207157187</c:v>
                </c:pt>
                <c:pt idx="23">
                  <c:v>81.363809607793925</c:v>
                </c:pt>
                <c:pt idx="24">
                  <c:v>72.9379668951957</c:v>
                </c:pt>
                <c:pt idx="25">
                  <c:v>82.997192281176268</c:v>
                </c:pt>
                <c:pt idx="26">
                  <c:v>75.256816394456237</c:v>
                </c:pt>
                <c:pt idx="27">
                  <c:v>75.529735109698507</c:v>
                </c:pt>
                <c:pt idx="28">
                  <c:v>87.421320292546696</c:v>
                </c:pt>
                <c:pt idx="29">
                  <c:v>73.672412905890539</c:v>
                </c:pt>
                <c:pt idx="30">
                  <c:v>78.599144919866191</c:v>
                </c:pt>
                <c:pt idx="31">
                  <c:v>79.667281709380177</c:v>
                </c:pt>
                <c:pt idx="32">
                  <c:v>75.844847906914111</c:v>
                </c:pt>
                <c:pt idx="33">
                  <c:v>78.443137050803173</c:v>
                </c:pt>
                <c:pt idx="34">
                  <c:v>72.55108561598243</c:v>
                </c:pt>
                <c:pt idx="35">
                  <c:v>76.086173981698664</c:v>
                </c:pt>
                <c:pt idx="36">
                  <c:v>71.348950038099701</c:v>
                </c:pt>
                <c:pt idx="37">
                  <c:v>69.282486139214626</c:v>
                </c:pt>
                <c:pt idx="38">
                  <c:v>71.701989925140595</c:v>
                </c:pt>
                <c:pt idx="39">
                  <c:v>73.349256124793826</c:v>
                </c:pt>
                <c:pt idx="40">
                  <c:v>66.665044074090147</c:v>
                </c:pt>
                <c:pt idx="41">
                  <c:v>73.355632719785064</c:v>
                </c:pt>
                <c:pt idx="42">
                  <c:v>56.733187406203115</c:v>
                </c:pt>
                <c:pt idx="43">
                  <c:v>122.16313845160481</c:v>
                </c:pt>
                <c:pt idx="44">
                  <c:v>70.343845568887659</c:v>
                </c:pt>
                <c:pt idx="45">
                  <c:v>76.996527891040884</c:v>
                </c:pt>
                <c:pt idx="46">
                  <c:v>84.104243061179972</c:v>
                </c:pt>
                <c:pt idx="47">
                  <c:v>82.568379669715057</c:v>
                </c:pt>
                <c:pt idx="48">
                  <c:v>79.597949933544669</c:v>
                </c:pt>
              </c:numCache>
            </c:numRef>
          </c:val>
          <c:smooth val="0"/>
          <c:extLst>
            <c:ext xmlns:c16="http://schemas.microsoft.com/office/drawing/2014/chart" uri="{C3380CC4-5D6E-409C-BE32-E72D297353CC}">
              <c16:uniqueId val="{00000001-2BC2-4035-B946-137492704750}"/>
            </c:ext>
          </c:extLst>
        </c:ser>
        <c:dLbls>
          <c:showLegendKey val="0"/>
          <c:showVal val="0"/>
          <c:showCatName val="0"/>
          <c:showSerName val="0"/>
          <c:showPercent val="0"/>
          <c:showBubbleSize val="0"/>
        </c:dLbls>
        <c:marker val="1"/>
        <c:smooth val="0"/>
        <c:axId val="545026032"/>
        <c:axId val="545026816"/>
      </c:lineChart>
      <c:dateAx>
        <c:axId val="5450260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6816"/>
        <c:crosses val="autoZero"/>
        <c:auto val="0"/>
        <c:lblOffset val="100"/>
        <c:baseTimeUnit val="months"/>
        <c:majorUnit val="6"/>
        <c:majorTimeUnit val="months"/>
        <c:minorUnit val="1"/>
        <c:minorTimeUnit val="months"/>
      </c:dateAx>
      <c:valAx>
        <c:axId val="545026816"/>
        <c:scaling>
          <c:orientation val="minMax"/>
          <c:max val="120"/>
          <c:min val="5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6032"/>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strRef>
              <c:f>[1]RA_INDICES!$E$28</c:f>
              <c:strCache>
                <c:ptCount val="1"/>
                <c:pt idx="0">
                  <c:v>TOTAL généralistes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[1]RA_INDICES!$BY$3:$DU$3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[1]RA_INDICES!$BY$28:$DU$28</c:f>
              <c:numCache>
                <c:formatCode>General</c:formatCode>
                <c:ptCount val="49"/>
                <c:pt idx="0">
                  <c:v>78.998234679765091</c:v>
                </c:pt>
                <c:pt idx="1">
                  <c:v>79.372062565737806</c:v>
                </c:pt>
                <c:pt idx="2">
                  <c:v>77.915252423390342</c:v>
                </c:pt>
                <c:pt idx="3">
                  <c:v>78.242622185151149</c:v>
                </c:pt>
                <c:pt idx="4">
                  <c:v>73.215872564509638</c:v>
                </c:pt>
                <c:pt idx="5">
                  <c:v>74.891046815484145</c:v>
                </c:pt>
                <c:pt idx="6">
                  <c:v>76.63302187547518</c:v>
                </c:pt>
                <c:pt idx="7">
                  <c:v>75.937025248121103</c:v>
                </c:pt>
                <c:pt idx="8">
                  <c:v>77.116346892487712</c:v>
                </c:pt>
                <c:pt idx="9">
                  <c:v>77.382042611249574</c:v>
                </c:pt>
                <c:pt idx="10">
                  <c:v>79.459276437767514</c:v>
                </c:pt>
                <c:pt idx="11">
                  <c:v>76.629782124731435</c:v>
                </c:pt>
                <c:pt idx="12">
                  <c:v>78.486390727586738</c:v>
                </c:pt>
                <c:pt idx="13">
                  <c:v>76.91264153045573</c:v>
                </c:pt>
                <c:pt idx="14">
                  <c:v>75.592626717665397</c:v>
                </c:pt>
                <c:pt idx="15">
                  <c:v>75.477629105098615</c:v>
                </c:pt>
                <c:pt idx="16">
                  <c:v>72.604548414779273</c:v>
                </c:pt>
                <c:pt idx="17">
                  <c:v>74.342348564886379</c:v>
                </c:pt>
                <c:pt idx="18">
                  <c:v>73.04133794689281</c:v>
                </c:pt>
                <c:pt idx="19">
                  <c:v>74.464233227857108</c:v>
                </c:pt>
                <c:pt idx="20">
                  <c:v>76.102037286501343</c:v>
                </c:pt>
                <c:pt idx="21">
                  <c:v>74.431720672634881</c:v>
                </c:pt>
                <c:pt idx="22">
                  <c:v>75.676913814206117</c:v>
                </c:pt>
                <c:pt idx="23">
                  <c:v>72.933588627542406</c:v>
                </c:pt>
                <c:pt idx="24">
                  <c:v>73.697724598476682</c:v>
                </c:pt>
                <c:pt idx="25">
                  <c:v>76.077925443355326</c:v>
                </c:pt>
                <c:pt idx="26">
                  <c:v>80.582661405670279</c:v>
                </c:pt>
                <c:pt idx="27">
                  <c:v>74.957744170015957</c:v>
                </c:pt>
                <c:pt idx="28">
                  <c:v>76.38436537266206</c:v>
                </c:pt>
                <c:pt idx="29">
                  <c:v>72.819789634134324</c:v>
                </c:pt>
                <c:pt idx="30">
                  <c:v>76.281149666500852</c:v>
                </c:pt>
                <c:pt idx="31">
                  <c:v>76.198689087839583</c:v>
                </c:pt>
                <c:pt idx="32">
                  <c:v>73.10869370863918</c:v>
                </c:pt>
                <c:pt idx="33">
                  <c:v>73.889824292690747</c:v>
                </c:pt>
                <c:pt idx="34">
                  <c:v>71.258350974299717</c:v>
                </c:pt>
                <c:pt idx="35">
                  <c:v>73.116494036420249</c:v>
                </c:pt>
                <c:pt idx="36">
                  <c:v>71.572135468109636</c:v>
                </c:pt>
                <c:pt idx="37">
                  <c:v>72.141773085075585</c:v>
                </c:pt>
                <c:pt idx="38">
                  <c:v>73.504554623306632</c:v>
                </c:pt>
                <c:pt idx="39">
                  <c:v>80.54647554839606</c:v>
                </c:pt>
                <c:pt idx="40">
                  <c:v>78.156586024128117</c:v>
                </c:pt>
                <c:pt idx="41">
                  <c:v>76.095433770622549</c:v>
                </c:pt>
                <c:pt idx="42">
                  <c:v>75.590060045789528</c:v>
                </c:pt>
                <c:pt idx="43">
                  <c:v>79.964579951158726</c:v>
                </c:pt>
                <c:pt idx="44">
                  <c:v>77.047095009673924</c:v>
                </c:pt>
                <c:pt idx="45">
                  <c:v>77.8307867514945</c:v>
                </c:pt>
                <c:pt idx="46">
                  <c:v>75.890721486698212</c:v>
                </c:pt>
                <c:pt idx="47">
                  <c:v>77.067333860883906</c:v>
                </c:pt>
                <c:pt idx="48">
                  <c:v>75.858713334147225</c:v>
                </c:pt>
              </c:numCache>
            </c:numRef>
          </c:val>
          <c:smooth val="0"/>
          <c:extLst>
            <c:ext xmlns:c16="http://schemas.microsoft.com/office/drawing/2014/chart" uri="{C3380CC4-5D6E-409C-BE32-E72D297353CC}">
              <c16:uniqueId val="{00000001-007F-497E-B976-85C8C358A663}"/>
            </c:ext>
          </c:extLst>
        </c:ser>
        <c:dLbls>
          <c:showLegendKey val="0"/>
          <c:showVal val="0"/>
          <c:showCatName val="0"/>
          <c:showSerName val="0"/>
          <c:showPercent val="0"/>
          <c:showBubbleSize val="0"/>
        </c:dLbls>
        <c:marker val="1"/>
        <c:smooth val="0"/>
        <c:axId val="479863920"/>
        <c:axId val="479859608"/>
      </c:lineChart>
      <c:dateAx>
        <c:axId val="47986392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59608"/>
        <c:crosses val="autoZero"/>
        <c:auto val="0"/>
        <c:lblOffset val="100"/>
        <c:baseTimeUnit val="months"/>
        <c:majorUnit val="6"/>
        <c:majorTimeUnit val="months"/>
        <c:minorUnit val="1"/>
        <c:minorTimeUnit val="months"/>
      </c:dateAx>
      <c:valAx>
        <c:axId val="479859608"/>
        <c:scaling>
          <c:orientation val="minMax"/>
          <c:max val="105"/>
          <c:min val="5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3920"/>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strRef>
              <c:f>[1]NSA_INDICES!$E$126</c:f>
              <c:strCache>
                <c:ptCount val="1"/>
                <c:pt idx="0">
                  <c:v>Produits de LPP</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[1]NSA_INDICES!$BY$3:$DU$3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[1]NSA_INDICES!$BY$126:$DU$126</c:f>
              <c:numCache>
                <c:formatCode>General</c:formatCode>
                <c:ptCount val="49"/>
                <c:pt idx="0">
                  <c:v>96.72491506725612</c:v>
                </c:pt>
                <c:pt idx="1">
                  <c:v>96.592068758217167</c:v>
                </c:pt>
                <c:pt idx="2">
                  <c:v>93.829285755769348</c:v>
                </c:pt>
                <c:pt idx="3">
                  <c:v>93.416647074052733</c:v>
                </c:pt>
                <c:pt idx="4">
                  <c:v>98.410083776340642</c:v>
                </c:pt>
                <c:pt idx="5">
                  <c:v>96.233800301643015</c:v>
                </c:pt>
                <c:pt idx="6">
                  <c:v>96.279639298817969</c:v>
                </c:pt>
                <c:pt idx="7">
                  <c:v>97.229011924064721</c:v>
                </c:pt>
                <c:pt idx="8">
                  <c:v>96.583884540445013</c:v>
                </c:pt>
                <c:pt idx="9">
                  <c:v>96.143428062634115</c:v>
                </c:pt>
                <c:pt idx="10">
                  <c:v>97.258013955834713</c:v>
                </c:pt>
                <c:pt idx="11">
                  <c:v>95.95042439719191</c:v>
                </c:pt>
                <c:pt idx="12">
                  <c:v>94.63277362279382</c:v>
                </c:pt>
                <c:pt idx="13">
                  <c:v>95.990555225663428</c:v>
                </c:pt>
                <c:pt idx="14">
                  <c:v>93.501551050348539</c:v>
                </c:pt>
                <c:pt idx="15">
                  <c:v>96.129769006730797</c:v>
                </c:pt>
                <c:pt idx="16">
                  <c:v>94.376427237511237</c:v>
                </c:pt>
                <c:pt idx="17">
                  <c:v>94.301121237980865</c:v>
                </c:pt>
                <c:pt idx="18">
                  <c:v>91.949151830809328</c:v>
                </c:pt>
                <c:pt idx="19">
                  <c:v>90.967883372096665</c:v>
                </c:pt>
                <c:pt idx="20">
                  <c:v>94.884638896425272</c:v>
                </c:pt>
                <c:pt idx="21">
                  <c:v>95.397340659539481</c:v>
                </c:pt>
                <c:pt idx="22">
                  <c:v>91.989696680009047</c:v>
                </c:pt>
                <c:pt idx="23">
                  <c:v>92.098880519168844</c:v>
                </c:pt>
                <c:pt idx="24">
                  <c:v>92.802713088425278</c:v>
                </c:pt>
                <c:pt idx="25">
                  <c:v>91.811896654377719</c:v>
                </c:pt>
                <c:pt idx="26">
                  <c:v>97.836553091671689</c:v>
                </c:pt>
                <c:pt idx="27">
                  <c:v>88.951895529327771</c:v>
                </c:pt>
                <c:pt idx="28">
                  <c:v>96.570515461716937</c:v>
                </c:pt>
                <c:pt idx="29">
                  <c:v>92.21304306247788</c:v>
                </c:pt>
                <c:pt idx="30">
                  <c:v>93.62532558654982</c:v>
                </c:pt>
                <c:pt idx="31">
                  <c:v>93.526516945782987</c:v>
                </c:pt>
                <c:pt idx="32">
                  <c:v>91.473534660690689</c:v>
                </c:pt>
                <c:pt idx="33">
                  <c:v>92.233703874203002</c:v>
                </c:pt>
                <c:pt idx="34">
                  <c:v>93.609370159672366</c:v>
                </c:pt>
                <c:pt idx="35">
                  <c:v>93.880664259587704</c:v>
                </c:pt>
                <c:pt idx="36">
                  <c:v>91.660169984721662</c:v>
                </c:pt>
                <c:pt idx="37">
                  <c:v>92.62748376754557</c:v>
                </c:pt>
                <c:pt idx="38">
                  <c:v>93.665159897268097</c:v>
                </c:pt>
                <c:pt idx="39">
                  <c:v>93.269586236468328</c:v>
                </c:pt>
                <c:pt idx="40">
                  <c:v>94.013829734171949</c:v>
                </c:pt>
                <c:pt idx="41">
                  <c:v>93.707803150214588</c:v>
                </c:pt>
                <c:pt idx="42">
                  <c:v>92.471638545502771</c:v>
                </c:pt>
                <c:pt idx="43">
                  <c:v>94.447498098209721</c:v>
                </c:pt>
                <c:pt idx="44">
                  <c:v>92.732384511217631</c:v>
                </c:pt>
                <c:pt idx="45">
                  <c:v>93.405076240780929</c:v>
                </c:pt>
                <c:pt idx="46">
                  <c:v>93.811973675196043</c:v>
                </c:pt>
                <c:pt idx="47">
                  <c:v>90.731072081129156</c:v>
                </c:pt>
                <c:pt idx="48">
                  <c:v>94.931909662748154</c:v>
                </c:pt>
              </c:numCache>
            </c:numRef>
          </c:val>
          <c:smooth val="0"/>
          <c:extLst>
            <c:ext xmlns:c16="http://schemas.microsoft.com/office/drawing/2014/chart" uri="{C3380CC4-5D6E-409C-BE32-E72D297353CC}">
              <c16:uniqueId val="{00000001-3F98-4042-B07C-B4B50425E85F}"/>
            </c:ext>
          </c:extLst>
        </c:ser>
        <c:dLbls>
          <c:showLegendKey val="0"/>
          <c:showVal val="0"/>
          <c:showCatName val="0"/>
          <c:showSerName val="0"/>
          <c:showPercent val="0"/>
          <c:showBubbleSize val="0"/>
        </c:dLbls>
        <c:marker val="1"/>
        <c:smooth val="0"/>
        <c:axId val="545027992"/>
        <c:axId val="545028384"/>
      </c:lineChart>
      <c:dateAx>
        <c:axId val="54502799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8384"/>
        <c:crosses val="autoZero"/>
        <c:auto val="0"/>
        <c:lblOffset val="100"/>
        <c:baseTimeUnit val="months"/>
        <c:majorUnit val="6"/>
        <c:majorTimeUnit val="months"/>
        <c:minorUnit val="1"/>
        <c:minorTimeUnit val="months"/>
      </c:dateAx>
      <c:valAx>
        <c:axId val="545028384"/>
        <c:scaling>
          <c:orientation val="minMax"/>
          <c:max val="14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7992"/>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strRef>
              <c:f>[1]SA_INDICES!$E$126</c:f>
              <c:strCache>
                <c:ptCount val="1"/>
                <c:pt idx="0">
                  <c:v>Produits de LPP</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[1]SA_INDICES!$BY$3:$DU$3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[1]SA_INDICES!$BY$126:$DU$126</c:f>
              <c:numCache>
                <c:formatCode>General</c:formatCode>
                <c:ptCount val="49"/>
                <c:pt idx="0">
                  <c:v>122.51263718100031</c:v>
                </c:pt>
                <c:pt idx="1">
                  <c:v>122.03354320092905</c:v>
                </c:pt>
                <c:pt idx="2">
                  <c:v>117.28168925509496</c:v>
                </c:pt>
                <c:pt idx="3">
                  <c:v>119.83870137810837</c:v>
                </c:pt>
                <c:pt idx="4">
                  <c:v>126.22128900088245</c:v>
                </c:pt>
                <c:pt idx="5">
                  <c:v>121.42482610160576</c:v>
                </c:pt>
                <c:pt idx="6">
                  <c:v>128.53771805077753</c:v>
                </c:pt>
                <c:pt idx="7">
                  <c:v>125.30107758077867</c:v>
                </c:pt>
                <c:pt idx="8">
                  <c:v>125.24920126794041</c:v>
                </c:pt>
                <c:pt idx="9">
                  <c:v>125.69421477815258</c:v>
                </c:pt>
                <c:pt idx="10">
                  <c:v>131.82093720821911</c:v>
                </c:pt>
                <c:pt idx="11">
                  <c:v>128.45361197679162</c:v>
                </c:pt>
                <c:pt idx="12">
                  <c:v>124.97233246278985</c:v>
                </c:pt>
                <c:pt idx="13">
                  <c:v>129.8740917182941</c:v>
                </c:pt>
                <c:pt idx="14">
                  <c:v>128.21902674554613</c:v>
                </c:pt>
                <c:pt idx="15">
                  <c:v>132.84454392966799</c:v>
                </c:pt>
                <c:pt idx="16">
                  <c:v>131.83011506938681</c:v>
                </c:pt>
                <c:pt idx="17">
                  <c:v>132.42211265434483</c:v>
                </c:pt>
                <c:pt idx="18">
                  <c:v>127.68439033305789</c:v>
                </c:pt>
                <c:pt idx="19">
                  <c:v>128.80770752190347</c:v>
                </c:pt>
                <c:pt idx="20">
                  <c:v>131.53240441124095</c:v>
                </c:pt>
                <c:pt idx="21">
                  <c:v>135.39164752135108</c:v>
                </c:pt>
                <c:pt idx="22">
                  <c:v>130.25100602636923</c:v>
                </c:pt>
                <c:pt idx="23">
                  <c:v>131.8361894255404</c:v>
                </c:pt>
                <c:pt idx="24">
                  <c:v>132.39840679590515</c:v>
                </c:pt>
                <c:pt idx="25">
                  <c:v>126.92232004113744</c:v>
                </c:pt>
                <c:pt idx="26">
                  <c:v>138.73721330306347</c:v>
                </c:pt>
                <c:pt idx="27">
                  <c:v>131.93925405637097</c:v>
                </c:pt>
                <c:pt idx="28">
                  <c:v>138.76642713132074</c:v>
                </c:pt>
                <c:pt idx="29">
                  <c:v>136.21289627089595</c:v>
                </c:pt>
                <c:pt idx="30">
                  <c:v>139.82146378908587</c:v>
                </c:pt>
                <c:pt idx="31">
                  <c:v>141.38728141194579</c:v>
                </c:pt>
                <c:pt idx="32">
                  <c:v>136.68171827312761</c:v>
                </c:pt>
                <c:pt idx="33">
                  <c:v>142.26140985259136</c:v>
                </c:pt>
                <c:pt idx="34">
                  <c:v>142.22944978834909</c:v>
                </c:pt>
                <c:pt idx="35">
                  <c:v>141.902376632417</c:v>
                </c:pt>
                <c:pt idx="36">
                  <c:v>135.70778111908126</c:v>
                </c:pt>
                <c:pt idx="37">
                  <c:v>143.73058932254878</c:v>
                </c:pt>
                <c:pt idx="38">
                  <c:v>147.1015950303136</c:v>
                </c:pt>
                <c:pt idx="39">
                  <c:v>145.79743050859784</c:v>
                </c:pt>
                <c:pt idx="40">
                  <c:v>147.52361948430496</c:v>
                </c:pt>
                <c:pt idx="41">
                  <c:v>146.03284984537973</c:v>
                </c:pt>
                <c:pt idx="42">
                  <c:v>145.77795063263594</c:v>
                </c:pt>
                <c:pt idx="43">
                  <c:v>148.15286787730213</c:v>
                </c:pt>
                <c:pt idx="44">
                  <c:v>151.6212482093151</c:v>
                </c:pt>
                <c:pt idx="45">
                  <c:v>149.91434141216814</c:v>
                </c:pt>
                <c:pt idx="46">
                  <c:v>152.26863159285088</c:v>
                </c:pt>
                <c:pt idx="47">
                  <c:v>151.72342931332858</c:v>
                </c:pt>
                <c:pt idx="48">
                  <c:v>154.36875031138837</c:v>
                </c:pt>
              </c:numCache>
            </c:numRef>
          </c:val>
          <c:smooth val="0"/>
          <c:extLst>
            <c:ext xmlns:c16="http://schemas.microsoft.com/office/drawing/2014/chart" uri="{C3380CC4-5D6E-409C-BE32-E72D297353CC}">
              <c16:uniqueId val="{00000001-93EB-46AC-8B44-5606788E7620}"/>
            </c:ext>
          </c:extLst>
        </c:ser>
        <c:dLbls>
          <c:showLegendKey val="0"/>
          <c:showVal val="0"/>
          <c:showCatName val="0"/>
          <c:showSerName val="0"/>
          <c:showPercent val="0"/>
          <c:showBubbleSize val="0"/>
        </c:dLbls>
        <c:marker val="1"/>
        <c:smooth val="0"/>
        <c:axId val="545025640"/>
        <c:axId val="545028776"/>
      </c:lineChart>
      <c:dateAx>
        <c:axId val="54502564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8776"/>
        <c:crosses val="autoZero"/>
        <c:auto val="0"/>
        <c:lblOffset val="100"/>
        <c:baseTimeUnit val="months"/>
        <c:majorUnit val="6"/>
        <c:majorTimeUnit val="months"/>
        <c:minorUnit val="1"/>
        <c:minorTimeUnit val="months"/>
      </c:dateAx>
      <c:valAx>
        <c:axId val="545028776"/>
        <c:scaling>
          <c:orientation val="minMax"/>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5640"/>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strRef>
              <c:f>[1]RA_INDICES!$E$126</c:f>
              <c:strCache>
                <c:ptCount val="1"/>
                <c:pt idx="0">
                  <c:v>Produits de LPP</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[1]RA_INDICES!$BY$3:$DU$3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[1]RA_INDICES!$BY$126:$DU$126</c:f>
              <c:numCache>
                <c:formatCode>General</c:formatCode>
                <c:ptCount val="49"/>
                <c:pt idx="0">
                  <c:v>106.2399396560126</c:v>
                </c:pt>
                <c:pt idx="1">
                  <c:v>105.97933661494663</c:v>
                </c:pt>
                <c:pt idx="2">
                  <c:v>102.48263617490498</c:v>
                </c:pt>
                <c:pt idx="3">
                  <c:v>103.16572437834691</c:v>
                </c:pt>
                <c:pt idx="4">
                  <c:v>108.6717230319238</c:v>
                </c:pt>
                <c:pt idx="5">
                  <c:v>105.52865887214442</c:v>
                </c:pt>
                <c:pt idx="6">
                  <c:v>108.18206368345751</c:v>
                </c:pt>
                <c:pt idx="7">
                  <c:v>107.58690215580637</c:v>
                </c:pt>
                <c:pt idx="8">
                  <c:v>107.1606695819296</c:v>
                </c:pt>
                <c:pt idx="9">
                  <c:v>107.04692938683198</c:v>
                </c:pt>
                <c:pt idx="10">
                  <c:v>110.01086832409482</c:v>
                </c:pt>
                <c:pt idx="11">
                  <c:v>107.9432878098166</c:v>
                </c:pt>
                <c:pt idx="12">
                  <c:v>105.82731213617132</c:v>
                </c:pt>
                <c:pt idx="13">
                  <c:v>108.49273286893715</c:v>
                </c:pt>
                <c:pt idx="14">
                  <c:v>106.31143140512786</c:v>
                </c:pt>
                <c:pt idx="15">
                  <c:v>109.67660283026639</c:v>
                </c:pt>
                <c:pt idx="16">
                  <c:v>108.19590144651738</c:v>
                </c:pt>
                <c:pt idx="17">
                  <c:v>108.36681378246334</c:v>
                </c:pt>
                <c:pt idx="18">
                  <c:v>105.13456121028875</c:v>
                </c:pt>
                <c:pt idx="19">
                  <c:v>104.92983222634373</c:v>
                </c:pt>
                <c:pt idx="20">
                  <c:v>108.4067479240622</c:v>
                </c:pt>
                <c:pt idx="21">
                  <c:v>110.15423975756364</c:v>
                </c:pt>
                <c:pt idx="22">
                  <c:v>106.10716303174246</c:v>
                </c:pt>
                <c:pt idx="23">
                  <c:v>106.76095379836003</c:v>
                </c:pt>
                <c:pt idx="24">
                  <c:v>107.41253390058381</c:v>
                </c:pt>
                <c:pt idx="25">
                  <c:v>104.76676488093636</c:v>
                </c:pt>
                <c:pt idx="26">
                  <c:v>112.92787391059535</c:v>
                </c:pt>
                <c:pt idx="27">
                  <c:v>104.81315584485233</c:v>
                </c:pt>
                <c:pt idx="28">
                  <c:v>112.13975167848574</c:v>
                </c:pt>
                <c:pt idx="29">
                  <c:v>108.44788859606763</c:v>
                </c:pt>
                <c:pt idx="30">
                  <c:v>110.67054536067056</c:v>
                </c:pt>
                <c:pt idx="31">
                  <c:v>111.1859421840248</c:v>
                </c:pt>
                <c:pt idx="32">
                  <c:v>108.15422389675516</c:v>
                </c:pt>
                <c:pt idx="33">
                  <c:v>110.69267634194728</c:v>
                </c:pt>
                <c:pt idx="34">
                  <c:v>111.5489637047568</c:v>
                </c:pt>
                <c:pt idx="35">
                  <c:v>111.59947525057984</c:v>
                </c:pt>
                <c:pt idx="36">
                  <c:v>107.91263699870571</c:v>
                </c:pt>
                <c:pt idx="37">
                  <c:v>111.48325178664157</c:v>
                </c:pt>
                <c:pt idx="38">
                  <c:v>113.38186818130175</c:v>
                </c:pt>
                <c:pt idx="39">
                  <c:v>112.65104721387277</c:v>
                </c:pt>
                <c:pt idx="40">
                  <c:v>113.75760403753866</c:v>
                </c:pt>
                <c:pt idx="41">
                  <c:v>113.0144368930597</c:v>
                </c:pt>
                <c:pt idx="42">
                  <c:v>112.14033467956992</c:v>
                </c:pt>
                <c:pt idx="43">
                  <c:v>114.26343654141051</c:v>
                </c:pt>
                <c:pt idx="44">
                  <c:v>114.46090258737158</c:v>
                </c:pt>
                <c:pt idx="45">
                  <c:v>114.25558196698213</c:v>
                </c:pt>
                <c:pt idx="46">
                  <c:v>115.38101862649719</c:v>
                </c:pt>
                <c:pt idx="47">
                  <c:v>113.23572666949575</c:v>
                </c:pt>
                <c:pt idx="48">
                  <c:v>116.86261753044273</c:v>
                </c:pt>
              </c:numCache>
            </c:numRef>
          </c:val>
          <c:smooth val="0"/>
          <c:extLst>
            <c:ext xmlns:c16="http://schemas.microsoft.com/office/drawing/2014/chart" uri="{C3380CC4-5D6E-409C-BE32-E72D297353CC}">
              <c16:uniqueId val="{00000001-0AB2-4977-98DE-C71CBE0D77FD}"/>
            </c:ext>
          </c:extLst>
        </c:ser>
        <c:dLbls>
          <c:showLegendKey val="0"/>
          <c:showVal val="0"/>
          <c:showCatName val="0"/>
          <c:showSerName val="0"/>
          <c:showPercent val="0"/>
          <c:showBubbleSize val="0"/>
        </c:dLbls>
        <c:marker val="1"/>
        <c:smooth val="0"/>
        <c:axId val="474521152"/>
        <c:axId val="474511744"/>
      </c:lineChart>
      <c:dateAx>
        <c:axId val="47452115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511744"/>
        <c:crosses val="autoZero"/>
        <c:auto val="0"/>
        <c:lblOffset val="100"/>
        <c:baseTimeUnit val="months"/>
        <c:majorUnit val="6"/>
        <c:majorTimeUnit val="months"/>
        <c:minorUnit val="1"/>
        <c:minorTimeUnit val="months"/>
      </c:dateAx>
      <c:valAx>
        <c:axId val="474511744"/>
        <c:scaling>
          <c:orientation val="minMax"/>
          <c:max val="14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521152"/>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strRef>
              <c:f>[1]NSA_INDICES!$E$28</c:f>
              <c:strCache>
                <c:ptCount val="1"/>
                <c:pt idx="0">
                  <c:v>TOTAL généralistes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[1]NSA_INDICES!$BY$3:$DU$3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[1]NSA_INDICES!$BY$28:$DU$28</c:f>
              <c:numCache>
                <c:formatCode>General</c:formatCode>
                <c:ptCount val="49"/>
                <c:pt idx="0">
                  <c:v>65.427197300616299</c:v>
                </c:pt>
                <c:pt idx="1">
                  <c:v>66.407717231344066</c:v>
                </c:pt>
                <c:pt idx="2">
                  <c:v>63.974046336260784</c:v>
                </c:pt>
                <c:pt idx="3">
                  <c:v>63.491979045848893</c:v>
                </c:pt>
                <c:pt idx="4">
                  <c:v>60.980664266689665</c:v>
                </c:pt>
                <c:pt idx="5">
                  <c:v>60.678454221469821</c:v>
                </c:pt>
                <c:pt idx="6">
                  <c:v>63.138469797832386</c:v>
                </c:pt>
                <c:pt idx="7">
                  <c:v>62.857584127282571</c:v>
                </c:pt>
                <c:pt idx="8">
                  <c:v>63.289438295567393</c:v>
                </c:pt>
                <c:pt idx="9">
                  <c:v>63.72979466729852</c:v>
                </c:pt>
                <c:pt idx="10">
                  <c:v>66.587252993468965</c:v>
                </c:pt>
                <c:pt idx="11">
                  <c:v>63.369469185488256</c:v>
                </c:pt>
                <c:pt idx="12">
                  <c:v>64.422427755854514</c:v>
                </c:pt>
                <c:pt idx="13">
                  <c:v>62.899901564192987</c:v>
                </c:pt>
                <c:pt idx="14">
                  <c:v>61.884946916110714</c:v>
                </c:pt>
                <c:pt idx="15">
                  <c:v>62.362610485973626</c:v>
                </c:pt>
                <c:pt idx="16">
                  <c:v>59.069553407285667</c:v>
                </c:pt>
                <c:pt idx="17">
                  <c:v>60.400840961008974</c:v>
                </c:pt>
                <c:pt idx="18">
                  <c:v>59.838042727160179</c:v>
                </c:pt>
                <c:pt idx="19">
                  <c:v>60.609971189970913</c:v>
                </c:pt>
                <c:pt idx="20">
                  <c:v>61.817179065273628</c:v>
                </c:pt>
                <c:pt idx="21">
                  <c:v>60.509753892482486</c:v>
                </c:pt>
                <c:pt idx="22">
                  <c:v>61.180976763130623</c:v>
                </c:pt>
                <c:pt idx="23">
                  <c:v>59.154904404537334</c:v>
                </c:pt>
                <c:pt idx="24">
                  <c:v>59.441988065981576</c:v>
                </c:pt>
                <c:pt idx="25">
                  <c:v>60.392828712732097</c:v>
                </c:pt>
                <c:pt idx="26">
                  <c:v>64.319894817902536</c:v>
                </c:pt>
                <c:pt idx="27">
                  <c:v>59.961791468562375</c:v>
                </c:pt>
                <c:pt idx="28">
                  <c:v>61.192953374591575</c:v>
                </c:pt>
                <c:pt idx="29">
                  <c:v>57.858325424642977</c:v>
                </c:pt>
                <c:pt idx="30">
                  <c:v>60.305557348033489</c:v>
                </c:pt>
                <c:pt idx="31">
                  <c:v>60.050020445338234</c:v>
                </c:pt>
                <c:pt idx="32">
                  <c:v>57.283396948146738</c:v>
                </c:pt>
                <c:pt idx="33">
                  <c:v>58.082530449570648</c:v>
                </c:pt>
                <c:pt idx="34">
                  <c:v>55.683978715819237</c:v>
                </c:pt>
                <c:pt idx="35">
                  <c:v>57.117091581454993</c:v>
                </c:pt>
                <c:pt idx="36">
                  <c:v>56.263811328133073</c:v>
                </c:pt>
                <c:pt idx="37">
                  <c:v>56.220012290103014</c:v>
                </c:pt>
                <c:pt idx="38">
                  <c:v>56.720628651312488</c:v>
                </c:pt>
                <c:pt idx="39">
                  <c:v>61.385107553234398</c:v>
                </c:pt>
                <c:pt idx="40">
                  <c:v>59.052155194134528</c:v>
                </c:pt>
                <c:pt idx="41">
                  <c:v>57.964816194492364</c:v>
                </c:pt>
                <c:pt idx="42">
                  <c:v>57.724335990900819</c:v>
                </c:pt>
                <c:pt idx="43">
                  <c:v>60.324682803263471</c:v>
                </c:pt>
                <c:pt idx="44">
                  <c:v>57.968640689972048</c:v>
                </c:pt>
                <c:pt idx="45">
                  <c:v>58.685007303910609</c:v>
                </c:pt>
                <c:pt idx="46">
                  <c:v>56.503111809825292</c:v>
                </c:pt>
                <c:pt idx="47">
                  <c:v>58.189114819906649</c:v>
                </c:pt>
                <c:pt idx="48">
                  <c:v>57.120702542027367</c:v>
                </c:pt>
              </c:numCache>
            </c:numRef>
          </c:val>
          <c:smooth val="0"/>
          <c:extLst>
            <c:ext xmlns:c16="http://schemas.microsoft.com/office/drawing/2014/chart" uri="{C3380CC4-5D6E-409C-BE32-E72D297353CC}">
              <c16:uniqueId val="{00000001-C193-4166-9EE7-A377A359B910}"/>
            </c:ext>
          </c:extLst>
        </c:ser>
        <c:dLbls>
          <c:showLegendKey val="0"/>
          <c:showVal val="0"/>
          <c:showCatName val="0"/>
          <c:showSerName val="0"/>
          <c:showPercent val="0"/>
          <c:showBubbleSize val="0"/>
        </c:dLbls>
        <c:marker val="1"/>
        <c:smooth val="0"/>
        <c:axId val="479860000"/>
        <c:axId val="479865096"/>
      </c:lineChart>
      <c:dateAx>
        <c:axId val="47986000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5096"/>
        <c:crosses val="autoZero"/>
        <c:auto val="0"/>
        <c:lblOffset val="100"/>
        <c:baseTimeUnit val="months"/>
        <c:majorUnit val="6"/>
        <c:majorTimeUnit val="months"/>
        <c:minorUnit val="1"/>
        <c:minorTimeUnit val="months"/>
      </c:dateAx>
      <c:valAx>
        <c:axId val="479865096"/>
        <c:scaling>
          <c:orientation val="minMax"/>
          <c:max val="105"/>
          <c:min val="5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0000"/>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strRef>
              <c:f>[1]SA_INDICES!$E$28</c:f>
              <c:strCache>
                <c:ptCount val="1"/>
                <c:pt idx="0">
                  <c:v>TOTAL généralistes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[1]SA_INDICES!$BY$3:$DU$3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[1]SA_INDICES!$BY$28:$DU$28</c:f>
              <c:numCache>
                <c:formatCode>General</c:formatCode>
                <c:ptCount val="49"/>
                <c:pt idx="0">
                  <c:v>96.829487440475077</c:v>
                </c:pt>
                <c:pt idx="1">
                  <c:v>96.406170723886973</c:v>
                </c:pt>
                <c:pt idx="2">
                  <c:v>96.232877125441519</c:v>
                </c:pt>
                <c:pt idx="3">
                  <c:v>97.623782140104296</c:v>
                </c:pt>
                <c:pt idx="4">
                  <c:v>89.291953238605345</c:v>
                </c:pt>
                <c:pt idx="5">
                  <c:v>93.565251583223073</c:v>
                </c:pt>
                <c:pt idx="6">
                  <c:v>94.363779095164261</c:v>
                </c:pt>
                <c:pt idx="7">
                  <c:v>93.122360022368426</c:v>
                </c:pt>
                <c:pt idx="8">
                  <c:v>95.28379387555573</c:v>
                </c:pt>
                <c:pt idx="9">
                  <c:v>95.319999529303743</c:v>
                </c:pt>
                <c:pt idx="10">
                  <c:v>96.37208104986918</c:v>
                </c:pt>
                <c:pt idx="11">
                  <c:v>94.052767936342917</c:v>
                </c:pt>
                <c:pt idx="12">
                  <c:v>96.965308113189906</c:v>
                </c:pt>
                <c:pt idx="13">
                  <c:v>95.324256002348505</c:v>
                </c:pt>
                <c:pt idx="14">
                  <c:v>93.603416642977024</c:v>
                </c:pt>
                <c:pt idx="15">
                  <c:v>92.709709853645165</c:v>
                </c:pt>
                <c:pt idx="16">
                  <c:v>90.388444394933444</c:v>
                </c:pt>
                <c:pt idx="17">
                  <c:v>92.660369435719076</c:v>
                </c:pt>
                <c:pt idx="18">
                  <c:v>90.389407056116113</c:v>
                </c:pt>
                <c:pt idx="19">
                  <c:v>92.667620434661188</c:v>
                </c:pt>
                <c:pt idx="20">
                  <c:v>94.871193282267512</c:v>
                </c:pt>
                <c:pt idx="21">
                  <c:v>92.724066471086701</c:v>
                </c:pt>
                <c:pt idx="22">
                  <c:v>94.72341043341153</c:v>
                </c:pt>
                <c:pt idx="23">
                  <c:v>91.037672657839366</c:v>
                </c:pt>
                <c:pt idx="24">
                  <c:v>92.428617035009864</c:v>
                </c:pt>
                <c:pt idx="25">
                  <c:v>96.686882339285091</c:v>
                </c:pt>
                <c:pt idx="26">
                  <c:v>101.95063008140789</c:v>
                </c:pt>
                <c:pt idx="27">
                  <c:v>94.661221180411033</c:v>
                </c:pt>
                <c:pt idx="28">
                  <c:v>96.344660194771492</c:v>
                </c:pt>
                <c:pt idx="29">
                  <c:v>92.477951537044746</c:v>
                </c:pt>
                <c:pt idx="30">
                  <c:v>97.271794425193249</c:v>
                </c:pt>
                <c:pt idx="31">
                  <c:v>97.416742230616578</c:v>
                </c:pt>
                <c:pt idx="32">
                  <c:v>93.901862179543826</c:v>
                </c:pt>
                <c:pt idx="33">
                  <c:v>94.659338376599905</c:v>
                </c:pt>
                <c:pt idx="34">
                  <c:v>91.721824809913969</c:v>
                </c:pt>
                <c:pt idx="35">
                  <c:v>94.138423401462163</c:v>
                </c:pt>
                <c:pt idx="36">
                  <c:v>91.686043451459469</c:v>
                </c:pt>
                <c:pt idx="37">
                  <c:v>93.061687546951859</c:v>
                </c:pt>
                <c:pt idx="38">
                  <c:v>95.557284857732057</c:v>
                </c:pt>
                <c:pt idx="39">
                  <c:v>105.72297358734968</c:v>
                </c:pt>
                <c:pt idx="40">
                  <c:v>103.25827320262758</c:v>
                </c:pt>
                <c:pt idx="41">
                  <c:v>99.917608573889225</c:v>
                </c:pt>
                <c:pt idx="42">
                  <c:v>99.064186044829256</c:v>
                </c:pt>
                <c:pt idx="43">
                  <c:v>105.76982684971472</c:v>
                </c:pt>
                <c:pt idx="44">
                  <c:v>102.11465114071456</c:v>
                </c:pt>
                <c:pt idx="45">
                  <c:v>102.98680269138187</c:v>
                </c:pt>
                <c:pt idx="46">
                  <c:v>101.36448291819097</c:v>
                </c:pt>
                <c:pt idx="47">
                  <c:v>101.8717969234436</c:v>
                </c:pt>
                <c:pt idx="48">
                  <c:v>100.4789540226418</c:v>
                </c:pt>
              </c:numCache>
            </c:numRef>
          </c:val>
          <c:smooth val="0"/>
          <c:extLst>
            <c:ext xmlns:c16="http://schemas.microsoft.com/office/drawing/2014/chart" uri="{C3380CC4-5D6E-409C-BE32-E72D297353CC}">
              <c16:uniqueId val="{00000001-FA29-45DF-815E-8288C60FABCF}"/>
            </c:ext>
          </c:extLst>
        </c:ser>
        <c:dLbls>
          <c:showLegendKey val="0"/>
          <c:showVal val="0"/>
          <c:showCatName val="0"/>
          <c:showSerName val="0"/>
          <c:showPercent val="0"/>
          <c:showBubbleSize val="0"/>
        </c:dLbls>
        <c:marker val="1"/>
        <c:smooth val="0"/>
        <c:axId val="479860784"/>
        <c:axId val="479862352"/>
      </c:lineChart>
      <c:dateAx>
        <c:axId val="47986078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2352"/>
        <c:crosses val="autoZero"/>
        <c:auto val="0"/>
        <c:lblOffset val="100"/>
        <c:baseTimeUnit val="months"/>
        <c:majorUnit val="6"/>
        <c:majorTimeUnit val="months"/>
        <c:minorUnit val="1"/>
        <c:minorTimeUnit val="months"/>
      </c:dateAx>
      <c:valAx>
        <c:axId val="479862352"/>
        <c:scaling>
          <c:orientation val="minMax"/>
          <c:max val="110"/>
          <c:min val="6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0784"/>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strRef>
              <c:f>[1]RA_INDICES!$E$69</c:f>
              <c:strCache>
                <c:ptCount val="1"/>
                <c:pt idx="0">
                  <c:v>TOTAL Infirmiers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[1]RA_INDICES!$BY$3:$DU$3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[1]RA_INDICES!$BY$69:$DU$69</c:f>
              <c:numCache>
                <c:formatCode>General</c:formatCode>
                <c:ptCount val="49"/>
                <c:pt idx="0">
                  <c:v>104.8998167927035</c:v>
                </c:pt>
                <c:pt idx="1">
                  <c:v>104.7845771552452</c:v>
                </c:pt>
                <c:pt idx="2">
                  <c:v>102.4857827813683</c:v>
                </c:pt>
                <c:pt idx="3">
                  <c:v>108.3953421662724</c:v>
                </c:pt>
                <c:pt idx="4">
                  <c:v>107.224119948283</c:v>
                </c:pt>
                <c:pt idx="5">
                  <c:v>105.30573138945924</c:v>
                </c:pt>
                <c:pt idx="6">
                  <c:v>102.46978568484144</c:v>
                </c:pt>
                <c:pt idx="7">
                  <c:v>103.25016552761039</c:v>
                </c:pt>
                <c:pt idx="8">
                  <c:v>105.20311307757082</c:v>
                </c:pt>
                <c:pt idx="9">
                  <c:v>104.98126956046814</c:v>
                </c:pt>
                <c:pt idx="10">
                  <c:v>106.53213834195316</c:v>
                </c:pt>
                <c:pt idx="11">
                  <c:v>103.15645005955021</c:v>
                </c:pt>
                <c:pt idx="12">
                  <c:v>104.82988664219141</c:v>
                </c:pt>
                <c:pt idx="13">
                  <c:v>101.17727072225904</c:v>
                </c:pt>
                <c:pt idx="14">
                  <c:v>102.26500135825296</c:v>
                </c:pt>
                <c:pt idx="15">
                  <c:v>101.73342415453408</c:v>
                </c:pt>
                <c:pt idx="16">
                  <c:v>99.976626869123038</c:v>
                </c:pt>
                <c:pt idx="17">
                  <c:v>101.5558106372836</c:v>
                </c:pt>
                <c:pt idx="18">
                  <c:v>98.591514484803625</c:v>
                </c:pt>
                <c:pt idx="19">
                  <c:v>101.65697316596358</c:v>
                </c:pt>
                <c:pt idx="20">
                  <c:v>102.22213518344793</c:v>
                </c:pt>
                <c:pt idx="21">
                  <c:v>102.04071208724137</c:v>
                </c:pt>
                <c:pt idx="22">
                  <c:v>97.200555208001802</c:v>
                </c:pt>
                <c:pt idx="23">
                  <c:v>100.13333184534845</c:v>
                </c:pt>
                <c:pt idx="24">
                  <c:v>101.41786303540098</c:v>
                </c:pt>
                <c:pt idx="25">
                  <c:v>99.541302222297972</c:v>
                </c:pt>
                <c:pt idx="26">
                  <c:v>108.98443425048703</c:v>
                </c:pt>
                <c:pt idx="27">
                  <c:v>95.20391464158206</c:v>
                </c:pt>
                <c:pt idx="28">
                  <c:v>101.73851485289281</c:v>
                </c:pt>
                <c:pt idx="29">
                  <c:v>98.794341670378813</c:v>
                </c:pt>
                <c:pt idx="30">
                  <c:v>105.55277666956651</c:v>
                </c:pt>
                <c:pt idx="31">
                  <c:v>100.68708877325999</c:v>
                </c:pt>
                <c:pt idx="32">
                  <c:v>96.95415792489581</c:v>
                </c:pt>
                <c:pt idx="33">
                  <c:v>99.295450836538762</c:v>
                </c:pt>
                <c:pt idx="34">
                  <c:v>102.52088336134595</c:v>
                </c:pt>
                <c:pt idx="35">
                  <c:v>100.6459421235753</c:v>
                </c:pt>
                <c:pt idx="36">
                  <c:v>100.61307233611441</c:v>
                </c:pt>
                <c:pt idx="37">
                  <c:v>100.77915672022509</c:v>
                </c:pt>
                <c:pt idx="38">
                  <c:v>101.86016308296892</c:v>
                </c:pt>
                <c:pt idx="39">
                  <c:v>101.95932855028875</c:v>
                </c:pt>
                <c:pt idx="40">
                  <c:v>100.53820309959971</c:v>
                </c:pt>
                <c:pt idx="41">
                  <c:v>99.230395002829326</c:v>
                </c:pt>
                <c:pt idx="42">
                  <c:v>101.04536215858761</c:v>
                </c:pt>
                <c:pt idx="43">
                  <c:v>100.91579884112898</c:v>
                </c:pt>
                <c:pt idx="44">
                  <c:v>101.62078223925906</c:v>
                </c:pt>
                <c:pt idx="45">
                  <c:v>101.58886371798732</c:v>
                </c:pt>
                <c:pt idx="46">
                  <c:v>100.86407798018166</c:v>
                </c:pt>
                <c:pt idx="47">
                  <c:v>98.164920239448904</c:v>
                </c:pt>
                <c:pt idx="48">
                  <c:v>102.16743643448065</c:v>
                </c:pt>
              </c:numCache>
            </c:numRef>
          </c:val>
          <c:smooth val="0"/>
          <c:extLst>
            <c:ext xmlns:c16="http://schemas.microsoft.com/office/drawing/2014/chart" uri="{C3380CC4-5D6E-409C-BE32-E72D297353CC}">
              <c16:uniqueId val="{00000001-3AC4-403D-9290-6CE2A89483CA}"/>
            </c:ext>
          </c:extLst>
        </c:ser>
        <c:dLbls>
          <c:showLegendKey val="0"/>
          <c:showVal val="0"/>
          <c:showCatName val="0"/>
          <c:showSerName val="0"/>
          <c:showPercent val="0"/>
          <c:showBubbleSize val="0"/>
        </c:dLbls>
        <c:marker val="1"/>
        <c:smooth val="0"/>
        <c:axId val="479861960"/>
        <c:axId val="479863136"/>
      </c:lineChart>
      <c:dateAx>
        <c:axId val="47986196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3136"/>
        <c:crosses val="autoZero"/>
        <c:auto val="0"/>
        <c:lblOffset val="100"/>
        <c:baseTimeUnit val="months"/>
        <c:majorUnit val="6"/>
        <c:majorTimeUnit val="months"/>
        <c:minorUnit val="1"/>
        <c:minorTimeUnit val="months"/>
      </c:dateAx>
      <c:valAx>
        <c:axId val="479863136"/>
        <c:scaling>
          <c:orientation val="minMax"/>
          <c:max val="140"/>
          <c:min val="8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1960"/>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strRef>
              <c:f>[1]NSA_INDICES!$E$69</c:f>
              <c:strCache>
                <c:ptCount val="1"/>
                <c:pt idx="0">
                  <c:v>TOTAL Infirmiers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[1]NSA_INDICES!$BY$3:$DU$3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[1]NSA_INDICES!$BY$69:$DU$69</c:f>
              <c:numCache>
                <c:formatCode>General</c:formatCode>
                <c:ptCount val="49"/>
                <c:pt idx="0">
                  <c:v>98.594575809340085</c:v>
                </c:pt>
                <c:pt idx="1">
                  <c:v>97.110488415517409</c:v>
                </c:pt>
                <c:pt idx="2">
                  <c:v>96.26549142249047</c:v>
                </c:pt>
                <c:pt idx="3">
                  <c:v>98.489904553607275</c:v>
                </c:pt>
                <c:pt idx="4">
                  <c:v>98.20039636040319</c:v>
                </c:pt>
                <c:pt idx="5">
                  <c:v>97.565502651985852</c:v>
                </c:pt>
                <c:pt idx="6">
                  <c:v>94.517429705928009</c:v>
                </c:pt>
                <c:pt idx="7">
                  <c:v>96.54457045542047</c:v>
                </c:pt>
                <c:pt idx="8">
                  <c:v>97.110296125998559</c:v>
                </c:pt>
                <c:pt idx="9">
                  <c:v>98.74921575609298</c:v>
                </c:pt>
                <c:pt idx="10">
                  <c:v>97.602671182613605</c:v>
                </c:pt>
                <c:pt idx="11">
                  <c:v>94.905682263197676</c:v>
                </c:pt>
                <c:pt idx="12">
                  <c:v>96.617474205876775</c:v>
                </c:pt>
                <c:pt idx="13">
                  <c:v>93.530328488249737</c:v>
                </c:pt>
                <c:pt idx="14">
                  <c:v>93.833675149733779</c:v>
                </c:pt>
                <c:pt idx="15">
                  <c:v>93.937898027878276</c:v>
                </c:pt>
                <c:pt idx="16">
                  <c:v>91.693643472650393</c:v>
                </c:pt>
                <c:pt idx="17">
                  <c:v>93.294497201028577</c:v>
                </c:pt>
                <c:pt idx="18">
                  <c:v>91.54615930576584</c:v>
                </c:pt>
                <c:pt idx="19">
                  <c:v>90.743750538089671</c:v>
                </c:pt>
                <c:pt idx="20">
                  <c:v>93.331109630350355</c:v>
                </c:pt>
                <c:pt idx="21">
                  <c:v>92.610859201603134</c:v>
                </c:pt>
                <c:pt idx="22">
                  <c:v>88.220280021748337</c:v>
                </c:pt>
                <c:pt idx="23">
                  <c:v>90.78073596501703</c:v>
                </c:pt>
                <c:pt idx="24">
                  <c:v>92.299959311431152</c:v>
                </c:pt>
                <c:pt idx="25">
                  <c:v>91.390010393975331</c:v>
                </c:pt>
                <c:pt idx="26">
                  <c:v>98.645620252781313</c:v>
                </c:pt>
                <c:pt idx="27">
                  <c:v>84.246635493948133</c:v>
                </c:pt>
                <c:pt idx="28">
                  <c:v>91.592362384177434</c:v>
                </c:pt>
                <c:pt idx="29">
                  <c:v>89.473596739722637</c:v>
                </c:pt>
                <c:pt idx="30">
                  <c:v>93.62105671641568</c:v>
                </c:pt>
                <c:pt idx="31">
                  <c:v>90.679039993291823</c:v>
                </c:pt>
                <c:pt idx="32">
                  <c:v>87.24991987703261</c:v>
                </c:pt>
                <c:pt idx="33">
                  <c:v>87.970140813329195</c:v>
                </c:pt>
                <c:pt idx="34">
                  <c:v>91.202377799690808</c:v>
                </c:pt>
                <c:pt idx="35">
                  <c:v>89.631946389129908</c:v>
                </c:pt>
                <c:pt idx="36">
                  <c:v>90.043234268139187</c:v>
                </c:pt>
                <c:pt idx="37">
                  <c:v>87.699840127213619</c:v>
                </c:pt>
                <c:pt idx="38">
                  <c:v>90.418122415621824</c:v>
                </c:pt>
                <c:pt idx="39">
                  <c:v>89.409083479113804</c:v>
                </c:pt>
                <c:pt idx="40">
                  <c:v>88.421024057703363</c:v>
                </c:pt>
                <c:pt idx="41">
                  <c:v>87.047770720438905</c:v>
                </c:pt>
                <c:pt idx="42">
                  <c:v>89.544969574486871</c:v>
                </c:pt>
                <c:pt idx="43">
                  <c:v>89.836924884143116</c:v>
                </c:pt>
                <c:pt idx="44">
                  <c:v>87.9152194518947</c:v>
                </c:pt>
                <c:pt idx="45">
                  <c:v>88.88171166977358</c:v>
                </c:pt>
                <c:pt idx="46">
                  <c:v>88.270424931232512</c:v>
                </c:pt>
                <c:pt idx="47">
                  <c:v>84.713055262509812</c:v>
                </c:pt>
                <c:pt idx="48">
                  <c:v>88.169174198350689</c:v>
                </c:pt>
              </c:numCache>
            </c:numRef>
          </c:val>
          <c:smooth val="0"/>
          <c:extLst>
            <c:ext xmlns:c16="http://schemas.microsoft.com/office/drawing/2014/chart" uri="{C3380CC4-5D6E-409C-BE32-E72D297353CC}">
              <c16:uniqueId val="{00000001-A2D8-405A-B080-A0826EFC1A3B}"/>
            </c:ext>
          </c:extLst>
        </c:ser>
        <c:dLbls>
          <c:showLegendKey val="0"/>
          <c:showVal val="0"/>
          <c:showCatName val="0"/>
          <c:showSerName val="0"/>
          <c:showPercent val="0"/>
          <c:showBubbleSize val="0"/>
        </c:dLbls>
        <c:marker val="1"/>
        <c:smooth val="0"/>
        <c:axId val="479868232"/>
        <c:axId val="479869016"/>
      </c:lineChart>
      <c:dateAx>
        <c:axId val="479868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9016"/>
        <c:crosses val="autoZero"/>
        <c:auto val="0"/>
        <c:lblOffset val="100"/>
        <c:baseTimeUnit val="months"/>
        <c:majorUnit val="6"/>
        <c:majorTimeUnit val="months"/>
        <c:minorUnit val="1"/>
        <c:minorTimeUnit val="months"/>
      </c:dateAx>
      <c:valAx>
        <c:axId val="479869016"/>
        <c:scaling>
          <c:orientation val="minMax"/>
          <c:max val="140"/>
          <c:min val="8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8232"/>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strRef>
              <c:f>[1]SA_INDICES!$E$69</c:f>
              <c:strCache>
                <c:ptCount val="1"/>
                <c:pt idx="0">
                  <c:v>TOTAL Infirmiers</c:v>
                </c:pt>
              </c:strCache>
            </c:strRef>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Ref>
              <c:f>[1]SA_INDICES!$BY$3:$DU$3</c:f>
              <c:numCache>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Cache>
            </c:numRef>
          </c:cat>
          <c:val>
            <c:numRef>
              <c:f>[1]SA_INDICES!$BY$69:$DU$69</c:f>
              <c:numCache>
                <c:formatCode>General</c:formatCode>
                <c:ptCount val="49"/>
                <c:pt idx="0">
                  <c:v>121.5232692033571</c:v>
                </c:pt>
                <c:pt idx="1">
                  <c:v>125.01692819410231</c:v>
                </c:pt>
                <c:pt idx="2">
                  <c:v>118.88526975697107</c:v>
                </c:pt>
                <c:pt idx="3">
                  <c:v>134.51053287750833</c:v>
                </c:pt>
                <c:pt idx="4">
                  <c:v>131.01471574403553</c:v>
                </c:pt>
                <c:pt idx="5">
                  <c:v>125.71245722348527</c:v>
                </c:pt>
                <c:pt idx="6">
                  <c:v>123.43577437850848</c:v>
                </c:pt>
                <c:pt idx="7">
                  <c:v>120.92913146432551</c:v>
                </c:pt>
                <c:pt idx="8">
                  <c:v>126.53942009859591</c:v>
                </c:pt>
                <c:pt idx="9">
                  <c:v>121.41176763516665</c:v>
                </c:pt>
                <c:pt idx="10">
                  <c:v>130.07423177937051</c:v>
                </c:pt>
                <c:pt idx="11">
                  <c:v>124.90918658078873</c:v>
                </c:pt>
                <c:pt idx="12">
                  <c:v>126.48150117555264</c:v>
                </c:pt>
                <c:pt idx="13">
                  <c:v>121.33805135688935</c:v>
                </c:pt>
                <c:pt idx="14">
                  <c:v>124.49377110009554</c:v>
                </c:pt>
                <c:pt idx="15">
                  <c:v>122.28593878869209</c:v>
                </c:pt>
                <c:pt idx="16">
                  <c:v>121.81429820837886</c:v>
                </c:pt>
                <c:pt idx="17">
                  <c:v>123.33635021054215</c:v>
                </c:pt>
                <c:pt idx="18">
                  <c:v>117.16624094552199</c:v>
                </c:pt>
                <c:pt idx="19">
                  <c:v>130.42913865178721</c:v>
                </c:pt>
                <c:pt idx="20">
                  <c:v>125.66287924918565</c:v>
                </c:pt>
                <c:pt idx="21">
                  <c:v>126.90204745847919</c:v>
                </c:pt>
                <c:pt idx="22">
                  <c:v>120.8766014665264</c:v>
                </c:pt>
                <c:pt idx="23">
                  <c:v>124.79098298714982</c:v>
                </c:pt>
                <c:pt idx="24">
                  <c:v>125.45676004826034</c:v>
                </c:pt>
                <c:pt idx="25">
                  <c:v>121.03177533046284</c:v>
                </c:pt>
                <c:pt idx="26">
                  <c:v>136.24220011969575</c:v>
                </c:pt>
                <c:pt idx="27">
                  <c:v>124.09223293766969</c:v>
                </c:pt>
                <c:pt idx="28">
                  <c:v>128.48833823949306</c:v>
                </c:pt>
                <c:pt idx="29">
                  <c:v>123.36801937681787</c:v>
                </c:pt>
                <c:pt idx="30">
                  <c:v>137.01015939955116</c:v>
                </c:pt>
                <c:pt idx="31">
                  <c:v>127.07280869360376</c:v>
                </c:pt>
                <c:pt idx="32">
                  <c:v>122.53889604925141</c:v>
                </c:pt>
                <c:pt idx="33">
                  <c:v>129.15406412403519</c:v>
                </c:pt>
                <c:pt idx="34">
                  <c:v>132.36155702637132</c:v>
                </c:pt>
                <c:pt idx="35">
                  <c:v>129.68379086334338</c:v>
                </c:pt>
                <c:pt idx="36">
                  <c:v>128.47992160879238</c:v>
                </c:pt>
                <c:pt idx="37">
                  <c:v>135.26212057862097</c:v>
                </c:pt>
                <c:pt idx="38">
                  <c:v>132.02653087387054</c:v>
                </c:pt>
                <c:pt idx="39">
                  <c:v>135.04742181003709</c:v>
                </c:pt>
                <c:pt idx="40">
                  <c:v>132.48453943881506</c:v>
                </c:pt>
                <c:pt idx="41">
                  <c:v>131.3492744444776</c:v>
                </c:pt>
                <c:pt idx="42">
                  <c:v>131.36557185874912</c:v>
                </c:pt>
                <c:pt idx="43">
                  <c:v>130.12469576886249</c:v>
                </c:pt>
                <c:pt idx="44">
                  <c:v>137.75481285888517</c:v>
                </c:pt>
                <c:pt idx="45">
                  <c:v>135.09063437287185</c:v>
                </c:pt>
                <c:pt idx="46">
                  <c:v>134.06661420169402</c:v>
                </c:pt>
                <c:pt idx="47">
                  <c:v>133.63008927401921</c:v>
                </c:pt>
                <c:pt idx="48">
                  <c:v>139.07315450745199</c:v>
                </c:pt>
              </c:numCache>
            </c:numRef>
          </c:val>
          <c:smooth val="0"/>
          <c:extLst>
            <c:ext xmlns:c16="http://schemas.microsoft.com/office/drawing/2014/chart" uri="{C3380CC4-5D6E-409C-BE32-E72D297353CC}">
              <c16:uniqueId val="{00000001-2BC0-404E-A947-3FF2AD8E1D6A}"/>
            </c:ext>
          </c:extLst>
        </c:ser>
        <c:dLbls>
          <c:showLegendKey val="0"/>
          <c:showVal val="0"/>
          <c:showCatName val="0"/>
          <c:showSerName val="0"/>
          <c:showPercent val="0"/>
          <c:showBubbleSize val="0"/>
        </c:dLbls>
        <c:marker val="1"/>
        <c:smooth val="0"/>
        <c:axId val="479870192"/>
        <c:axId val="479867056"/>
      </c:lineChart>
      <c:dateAx>
        <c:axId val="47987019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7056"/>
        <c:crosses val="autoZero"/>
        <c:auto val="0"/>
        <c:lblOffset val="100"/>
        <c:baseTimeUnit val="months"/>
        <c:majorUnit val="6"/>
        <c:majorTimeUnit val="months"/>
        <c:minorUnit val="1"/>
        <c:minorTimeUnit val="months"/>
      </c:dateAx>
      <c:valAx>
        <c:axId val="479867056"/>
        <c:scaling>
          <c:orientation val="minMax"/>
          <c:min val="8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70192"/>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s>
</file>

<file path=xl/drawings/drawing1.xml><?xml version="1.0" encoding="utf-8"?>
<xdr:wsDr xmlns:xdr="http://schemas.openxmlformats.org/drawingml/2006/spreadsheetDrawing" xmlns:a="http://schemas.openxmlformats.org/drawingml/2006/main">
  <xdr:twoCellAnchor>
    <xdr:from>
      <xdr:col>4</xdr:col>
      <xdr:colOff>0</xdr:colOff>
      <xdr:row>4</xdr:row>
      <xdr:rowOff>9525</xdr:rowOff>
    </xdr:from>
    <xdr:to>
      <xdr:col>8</xdr:col>
      <xdr:colOff>0</xdr:colOff>
      <xdr:row>17</xdr:row>
      <xdr:rowOff>128025</xdr:rowOff>
    </xdr:to>
    <xdr:graphicFrame macro="">
      <xdr:nvGraphicFramePr>
        <xdr:cNvPr id="2" name="Graphique 26">
          <a:extLst>
            <a:ext uri="{FF2B5EF4-FFF2-40B4-BE49-F238E27FC236}">
              <a16:creationId xmlns:a16="http://schemas.microsoft.com/office/drawing/2014/main" id="{0492E0A7-715F-4912-9725-A3E10995F1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4</xdr:row>
      <xdr:rowOff>9525</xdr:rowOff>
    </xdr:from>
    <xdr:to>
      <xdr:col>11</xdr:col>
      <xdr:colOff>885375</xdr:colOff>
      <xdr:row>17</xdr:row>
      <xdr:rowOff>128025</xdr:rowOff>
    </xdr:to>
    <xdr:graphicFrame macro="">
      <xdr:nvGraphicFramePr>
        <xdr:cNvPr id="3" name="Graphique 42">
          <a:extLst>
            <a:ext uri="{FF2B5EF4-FFF2-40B4-BE49-F238E27FC236}">
              <a16:creationId xmlns:a16="http://schemas.microsoft.com/office/drawing/2014/main" id="{752291A8-5CA6-4A16-AAAD-F02AA8584E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xdr:row>
      <xdr:rowOff>9525</xdr:rowOff>
    </xdr:from>
    <xdr:to>
      <xdr:col>3</xdr:col>
      <xdr:colOff>885375</xdr:colOff>
      <xdr:row>17</xdr:row>
      <xdr:rowOff>128025</xdr:rowOff>
    </xdr:to>
    <xdr:graphicFrame macro="">
      <xdr:nvGraphicFramePr>
        <xdr:cNvPr id="4" name="Graphique 3">
          <a:extLst>
            <a:ext uri="{FF2B5EF4-FFF2-40B4-BE49-F238E27FC236}">
              <a16:creationId xmlns:a16="http://schemas.microsoft.com/office/drawing/2014/main" id="{417E5678-271C-4482-84E1-BCC2AEEC0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19</xdr:row>
      <xdr:rowOff>9525</xdr:rowOff>
    </xdr:from>
    <xdr:to>
      <xdr:col>3</xdr:col>
      <xdr:colOff>885375</xdr:colOff>
      <xdr:row>32</xdr:row>
      <xdr:rowOff>128025</xdr:rowOff>
    </xdr:to>
    <xdr:graphicFrame macro="">
      <xdr:nvGraphicFramePr>
        <xdr:cNvPr id="5" name="Graphique 3">
          <a:extLst>
            <a:ext uri="{FF2B5EF4-FFF2-40B4-BE49-F238E27FC236}">
              <a16:creationId xmlns:a16="http://schemas.microsoft.com/office/drawing/2014/main" id="{45563607-9189-45AC-976E-04599EAD3C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0</xdr:colOff>
      <xdr:row>19</xdr:row>
      <xdr:rowOff>9525</xdr:rowOff>
    </xdr:from>
    <xdr:to>
      <xdr:col>8</xdr:col>
      <xdr:colOff>0</xdr:colOff>
      <xdr:row>32</xdr:row>
      <xdr:rowOff>128025</xdr:rowOff>
    </xdr:to>
    <xdr:graphicFrame macro="">
      <xdr:nvGraphicFramePr>
        <xdr:cNvPr id="6" name="Graphique 26">
          <a:extLst>
            <a:ext uri="{FF2B5EF4-FFF2-40B4-BE49-F238E27FC236}">
              <a16:creationId xmlns:a16="http://schemas.microsoft.com/office/drawing/2014/main" id="{5D44247C-C582-4628-A772-58CA450DD4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19</xdr:row>
      <xdr:rowOff>9525</xdr:rowOff>
    </xdr:from>
    <xdr:to>
      <xdr:col>11</xdr:col>
      <xdr:colOff>885375</xdr:colOff>
      <xdr:row>32</xdr:row>
      <xdr:rowOff>128025</xdr:rowOff>
    </xdr:to>
    <xdr:graphicFrame macro="">
      <xdr:nvGraphicFramePr>
        <xdr:cNvPr id="7" name="Graphique 42">
          <a:extLst>
            <a:ext uri="{FF2B5EF4-FFF2-40B4-BE49-F238E27FC236}">
              <a16:creationId xmlns:a16="http://schemas.microsoft.com/office/drawing/2014/main" id="{11410A80-537D-4BCC-93BB-B8454FA47D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79</xdr:row>
      <xdr:rowOff>9525</xdr:rowOff>
    </xdr:from>
    <xdr:to>
      <xdr:col>3</xdr:col>
      <xdr:colOff>885375</xdr:colOff>
      <xdr:row>92</xdr:row>
      <xdr:rowOff>128025</xdr:rowOff>
    </xdr:to>
    <xdr:graphicFrame macro="">
      <xdr:nvGraphicFramePr>
        <xdr:cNvPr id="8" name="Graphique 3">
          <a:extLst>
            <a:ext uri="{FF2B5EF4-FFF2-40B4-BE49-F238E27FC236}">
              <a16:creationId xmlns:a16="http://schemas.microsoft.com/office/drawing/2014/main" id="{E9F09112-85EA-482D-A82E-8964D359D5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0</xdr:colOff>
      <xdr:row>79</xdr:row>
      <xdr:rowOff>9525</xdr:rowOff>
    </xdr:from>
    <xdr:to>
      <xdr:col>8</xdr:col>
      <xdr:colOff>0</xdr:colOff>
      <xdr:row>92</xdr:row>
      <xdr:rowOff>128025</xdr:rowOff>
    </xdr:to>
    <xdr:graphicFrame macro="">
      <xdr:nvGraphicFramePr>
        <xdr:cNvPr id="9" name="Graphique 26">
          <a:extLst>
            <a:ext uri="{FF2B5EF4-FFF2-40B4-BE49-F238E27FC236}">
              <a16:creationId xmlns:a16="http://schemas.microsoft.com/office/drawing/2014/main" id="{DD86B200-5FD3-4542-9E0C-C1BA9FAD92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79</xdr:row>
      <xdr:rowOff>9525</xdr:rowOff>
    </xdr:from>
    <xdr:to>
      <xdr:col>11</xdr:col>
      <xdr:colOff>885375</xdr:colOff>
      <xdr:row>92</xdr:row>
      <xdr:rowOff>128025</xdr:rowOff>
    </xdr:to>
    <xdr:graphicFrame macro="">
      <xdr:nvGraphicFramePr>
        <xdr:cNvPr id="10" name="Graphique 42">
          <a:extLst>
            <a:ext uri="{FF2B5EF4-FFF2-40B4-BE49-F238E27FC236}">
              <a16:creationId xmlns:a16="http://schemas.microsoft.com/office/drawing/2014/main" id="{50FC7277-0ACC-4BC8-A6B7-8303DDA16B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94</xdr:row>
      <xdr:rowOff>9525</xdr:rowOff>
    </xdr:from>
    <xdr:to>
      <xdr:col>3</xdr:col>
      <xdr:colOff>885375</xdr:colOff>
      <xdr:row>107</xdr:row>
      <xdr:rowOff>128025</xdr:rowOff>
    </xdr:to>
    <xdr:graphicFrame macro="">
      <xdr:nvGraphicFramePr>
        <xdr:cNvPr id="11" name="Graphique 3">
          <a:extLst>
            <a:ext uri="{FF2B5EF4-FFF2-40B4-BE49-F238E27FC236}">
              <a16:creationId xmlns:a16="http://schemas.microsoft.com/office/drawing/2014/main" id="{DF11B4A1-2AE4-469E-8810-BD589A30A4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0</xdr:colOff>
      <xdr:row>94</xdr:row>
      <xdr:rowOff>9525</xdr:rowOff>
    </xdr:from>
    <xdr:to>
      <xdr:col>8</xdr:col>
      <xdr:colOff>0</xdr:colOff>
      <xdr:row>107</xdr:row>
      <xdr:rowOff>128025</xdr:rowOff>
    </xdr:to>
    <xdr:graphicFrame macro="">
      <xdr:nvGraphicFramePr>
        <xdr:cNvPr id="12" name="Graphique 26">
          <a:extLst>
            <a:ext uri="{FF2B5EF4-FFF2-40B4-BE49-F238E27FC236}">
              <a16:creationId xmlns:a16="http://schemas.microsoft.com/office/drawing/2014/main" id="{3EA61AEA-79FF-4D2C-AAE0-D21A994103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0</xdr:colOff>
      <xdr:row>94</xdr:row>
      <xdr:rowOff>9525</xdr:rowOff>
    </xdr:from>
    <xdr:to>
      <xdr:col>11</xdr:col>
      <xdr:colOff>885375</xdr:colOff>
      <xdr:row>107</xdr:row>
      <xdr:rowOff>128025</xdr:rowOff>
    </xdr:to>
    <xdr:graphicFrame macro="">
      <xdr:nvGraphicFramePr>
        <xdr:cNvPr id="13" name="Graphique 42">
          <a:extLst>
            <a:ext uri="{FF2B5EF4-FFF2-40B4-BE49-F238E27FC236}">
              <a16:creationId xmlns:a16="http://schemas.microsoft.com/office/drawing/2014/main" id="{AE9D8291-40DF-47B2-B1E3-85C8D52583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124</xdr:row>
      <xdr:rowOff>9525</xdr:rowOff>
    </xdr:from>
    <xdr:to>
      <xdr:col>3</xdr:col>
      <xdr:colOff>885375</xdr:colOff>
      <xdr:row>137</xdr:row>
      <xdr:rowOff>128025</xdr:rowOff>
    </xdr:to>
    <xdr:graphicFrame macro="">
      <xdr:nvGraphicFramePr>
        <xdr:cNvPr id="14" name="Graphique 3">
          <a:extLst>
            <a:ext uri="{FF2B5EF4-FFF2-40B4-BE49-F238E27FC236}">
              <a16:creationId xmlns:a16="http://schemas.microsoft.com/office/drawing/2014/main" id="{75236212-18F3-47E7-9022-82702C9738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0</xdr:colOff>
      <xdr:row>124</xdr:row>
      <xdr:rowOff>9525</xdr:rowOff>
    </xdr:from>
    <xdr:to>
      <xdr:col>8</xdr:col>
      <xdr:colOff>0</xdr:colOff>
      <xdr:row>137</xdr:row>
      <xdr:rowOff>128025</xdr:rowOff>
    </xdr:to>
    <xdr:graphicFrame macro="">
      <xdr:nvGraphicFramePr>
        <xdr:cNvPr id="15" name="Graphique 26">
          <a:extLst>
            <a:ext uri="{FF2B5EF4-FFF2-40B4-BE49-F238E27FC236}">
              <a16:creationId xmlns:a16="http://schemas.microsoft.com/office/drawing/2014/main" id="{274BD299-671D-4E5D-95E9-5A00B7B2D4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0</xdr:colOff>
      <xdr:row>124</xdr:row>
      <xdr:rowOff>9525</xdr:rowOff>
    </xdr:from>
    <xdr:to>
      <xdr:col>11</xdr:col>
      <xdr:colOff>885375</xdr:colOff>
      <xdr:row>137</xdr:row>
      <xdr:rowOff>128025</xdr:rowOff>
    </xdr:to>
    <xdr:graphicFrame macro="">
      <xdr:nvGraphicFramePr>
        <xdr:cNvPr id="16" name="Graphique 42">
          <a:extLst>
            <a:ext uri="{FF2B5EF4-FFF2-40B4-BE49-F238E27FC236}">
              <a16:creationId xmlns:a16="http://schemas.microsoft.com/office/drawing/2014/main" id="{7041CE85-A23D-43AA-9A07-BA2906A975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154</xdr:row>
      <xdr:rowOff>9525</xdr:rowOff>
    </xdr:from>
    <xdr:to>
      <xdr:col>3</xdr:col>
      <xdr:colOff>885375</xdr:colOff>
      <xdr:row>167</xdr:row>
      <xdr:rowOff>128025</xdr:rowOff>
    </xdr:to>
    <xdr:graphicFrame macro="">
      <xdr:nvGraphicFramePr>
        <xdr:cNvPr id="17" name="Graphique 3">
          <a:extLst>
            <a:ext uri="{FF2B5EF4-FFF2-40B4-BE49-F238E27FC236}">
              <a16:creationId xmlns:a16="http://schemas.microsoft.com/office/drawing/2014/main" id="{BD479001-E8AC-4C29-85BB-C9F37DFC89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xdr:col>
      <xdr:colOff>0</xdr:colOff>
      <xdr:row>154</xdr:row>
      <xdr:rowOff>9525</xdr:rowOff>
    </xdr:from>
    <xdr:to>
      <xdr:col>8</xdr:col>
      <xdr:colOff>0</xdr:colOff>
      <xdr:row>167</xdr:row>
      <xdr:rowOff>128025</xdr:rowOff>
    </xdr:to>
    <xdr:graphicFrame macro="">
      <xdr:nvGraphicFramePr>
        <xdr:cNvPr id="18" name="Graphique 17">
          <a:extLst>
            <a:ext uri="{FF2B5EF4-FFF2-40B4-BE49-F238E27FC236}">
              <a16:creationId xmlns:a16="http://schemas.microsoft.com/office/drawing/2014/main" id="{20F1CE24-E4CD-405F-90CC-5F5C0ED4E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154</xdr:row>
      <xdr:rowOff>9525</xdr:rowOff>
    </xdr:from>
    <xdr:to>
      <xdr:col>11</xdr:col>
      <xdr:colOff>875850</xdr:colOff>
      <xdr:row>167</xdr:row>
      <xdr:rowOff>128025</xdr:rowOff>
    </xdr:to>
    <xdr:graphicFrame macro="">
      <xdr:nvGraphicFramePr>
        <xdr:cNvPr id="19" name="Graphique 42">
          <a:extLst>
            <a:ext uri="{FF2B5EF4-FFF2-40B4-BE49-F238E27FC236}">
              <a16:creationId xmlns:a16="http://schemas.microsoft.com/office/drawing/2014/main" id="{E7114247-AEB9-4ECB-9A4A-1E82643072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183</xdr:row>
      <xdr:rowOff>9525</xdr:rowOff>
    </xdr:from>
    <xdr:to>
      <xdr:col>3</xdr:col>
      <xdr:colOff>885375</xdr:colOff>
      <xdr:row>196</xdr:row>
      <xdr:rowOff>128025</xdr:rowOff>
    </xdr:to>
    <xdr:graphicFrame macro="">
      <xdr:nvGraphicFramePr>
        <xdr:cNvPr id="20" name="Graphique 3">
          <a:extLst>
            <a:ext uri="{FF2B5EF4-FFF2-40B4-BE49-F238E27FC236}">
              <a16:creationId xmlns:a16="http://schemas.microsoft.com/office/drawing/2014/main" id="{92AEFDBC-75D6-468E-8824-391DBF987B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4</xdr:col>
      <xdr:colOff>0</xdr:colOff>
      <xdr:row>183</xdr:row>
      <xdr:rowOff>9525</xdr:rowOff>
    </xdr:from>
    <xdr:to>
      <xdr:col>8</xdr:col>
      <xdr:colOff>0</xdr:colOff>
      <xdr:row>196</xdr:row>
      <xdr:rowOff>128025</xdr:rowOff>
    </xdr:to>
    <xdr:graphicFrame macro="">
      <xdr:nvGraphicFramePr>
        <xdr:cNvPr id="21" name="Graphique 26">
          <a:extLst>
            <a:ext uri="{FF2B5EF4-FFF2-40B4-BE49-F238E27FC236}">
              <a16:creationId xmlns:a16="http://schemas.microsoft.com/office/drawing/2014/main" id="{655248C5-33EE-449C-9A6E-5BC3D50F4D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0</xdr:colOff>
      <xdr:row>183</xdr:row>
      <xdr:rowOff>9525</xdr:rowOff>
    </xdr:from>
    <xdr:to>
      <xdr:col>11</xdr:col>
      <xdr:colOff>885375</xdr:colOff>
      <xdr:row>196</xdr:row>
      <xdr:rowOff>128025</xdr:rowOff>
    </xdr:to>
    <xdr:graphicFrame macro="">
      <xdr:nvGraphicFramePr>
        <xdr:cNvPr id="22" name="Graphique 42">
          <a:extLst>
            <a:ext uri="{FF2B5EF4-FFF2-40B4-BE49-F238E27FC236}">
              <a16:creationId xmlns:a16="http://schemas.microsoft.com/office/drawing/2014/main" id="{B9680726-B79A-4E4B-8F1E-ED2E224BF1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xdr:col>
      <xdr:colOff>895350</xdr:colOff>
      <xdr:row>34</xdr:row>
      <xdr:rowOff>19050</xdr:rowOff>
    </xdr:from>
    <xdr:to>
      <xdr:col>8</xdr:col>
      <xdr:colOff>0</xdr:colOff>
      <xdr:row>48</xdr:row>
      <xdr:rowOff>0</xdr:rowOff>
    </xdr:to>
    <xdr:graphicFrame macro="">
      <xdr:nvGraphicFramePr>
        <xdr:cNvPr id="23" name="Graphique 26">
          <a:extLst>
            <a:ext uri="{FF2B5EF4-FFF2-40B4-BE49-F238E27FC236}">
              <a16:creationId xmlns:a16="http://schemas.microsoft.com/office/drawing/2014/main" id="{2DC72D1D-D1F9-4064-ABA6-D54AB18196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0</xdr:colOff>
      <xdr:row>34</xdr:row>
      <xdr:rowOff>28575</xdr:rowOff>
    </xdr:from>
    <xdr:to>
      <xdr:col>11</xdr:col>
      <xdr:colOff>895350</xdr:colOff>
      <xdr:row>48</xdr:row>
      <xdr:rowOff>0</xdr:rowOff>
    </xdr:to>
    <xdr:graphicFrame macro="">
      <xdr:nvGraphicFramePr>
        <xdr:cNvPr id="24" name="Graphique 42">
          <a:extLst>
            <a:ext uri="{FF2B5EF4-FFF2-40B4-BE49-F238E27FC236}">
              <a16:creationId xmlns:a16="http://schemas.microsoft.com/office/drawing/2014/main" id="{236B8796-6B83-49A9-BA21-4D789C75E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47626</xdr:colOff>
      <xdr:row>34</xdr:row>
      <xdr:rowOff>19050</xdr:rowOff>
    </xdr:from>
    <xdr:to>
      <xdr:col>3</xdr:col>
      <xdr:colOff>876301</xdr:colOff>
      <xdr:row>48</xdr:row>
      <xdr:rowOff>0</xdr:rowOff>
    </xdr:to>
    <xdr:graphicFrame macro="">
      <xdr:nvGraphicFramePr>
        <xdr:cNvPr id="25" name="Graphique 3">
          <a:extLst>
            <a:ext uri="{FF2B5EF4-FFF2-40B4-BE49-F238E27FC236}">
              <a16:creationId xmlns:a16="http://schemas.microsoft.com/office/drawing/2014/main" id="{934A1140-D9A3-4EA7-ADB1-0E14545BBC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xdr:col>
      <xdr:colOff>866776</xdr:colOff>
      <xdr:row>49</xdr:row>
      <xdr:rowOff>0</xdr:rowOff>
    </xdr:from>
    <xdr:to>
      <xdr:col>8</xdr:col>
      <xdr:colOff>0</xdr:colOff>
      <xdr:row>62</xdr:row>
      <xdr:rowOff>118500</xdr:rowOff>
    </xdr:to>
    <xdr:graphicFrame macro="">
      <xdr:nvGraphicFramePr>
        <xdr:cNvPr id="26" name="Graphique 26">
          <a:extLst>
            <a:ext uri="{FF2B5EF4-FFF2-40B4-BE49-F238E27FC236}">
              <a16:creationId xmlns:a16="http://schemas.microsoft.com/office/drawing/2014/main" id="{B9D3F782-D01B-4846-B742-BCA23339B62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0</xdr:colOff>
      <xdr:row>49</xdr:row>
      <xdr:rowOff>0</xdr:rowOff>
    </xdr:from>
    <xdr:to>
      <xdr:col>11</xdr:col>
      <xdr:colOff>877187</xdr:colOff>
      <xdr:row>62</xdr:row>
      <xdr:rowOff>118500</xdr:rowOff>
    </xdr:to>
    <xdr:graphicFrame macro="">
      <xdr:nvGraphicFramePr>
        <xdr:cNvPr id="27" name="Graphique 26">
          <a:extLst>
            <a:ext uri="{FF2B5EF4-FFF2-40B4-BE49-F238E27FC236}">
              <a16:creationId xmlns:a16="http://schemas.microsoft.com/office/drawing/2014/main" id="{AC3D77DB-34BD-41D0-AB49-529A2C23A29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1</xdr:colOff>
      <xdr:row>49</xdr:row>
      <xdr:rowOff>0</xdr:rowOff>
    </xdr:from>
    <xdr:to>
      <xdr:col>3</xdr:col>
      <xdr:colOff>866775</xdr:colOff>
      <xdr:row>62</xdr:row>
      <xdr:rowOff>118500</xdr:rowOff>
    </xdr:to>
    <xdr:graphicFrame macro="">
      <xdr:nvGraphicFramePr>
        <xdr:cNvPr id="28" name="Graphique 27">
          <a:extLst>
            <a:ext uri="{FF2B5EF4-FFF2-40B4-BE49-F238E27FC236}">
              <a16:creationId xmlns:a16="http://schemas.microsoft.com/office/drawing/2014/main" id="{7BCB5B6D-0972-4AFF-A2C9-005210E5E62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4</xdr:col>
      <xdr:colOff>47625</xdr:colOff>
      <xdr:row>64</xdr:row>
      <xdr:rowOff>9525</xdr:rowOff>
    </xdr:from>
    <xdr:to>
      <xdr:col>8</xdr:col>
      <xdr:colOff>0</xdr:colOff>
      <xdr:row>78</xdr:row>
      <xdr:rowOff>0</xdr:rowOff>
    </xdr:to>
    <xdr:graphicFrame macro="">
      <xdr:nvGraphicFramePr>
        <xdr:cNvPr id="29" name="Graphique 26">
          <a:extLst>
            <a:ext uri="{FF2B5EF4-FFF2-40B4-BE49-F238E27FC236}">
              <a16:creationId xmlns:a16="http://schemas.microsoft.com/office/drawing/2014/main" id="{88871A3F-BFD2-4D78-BBEA-B3BDEA715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0</xdr:colOff>
      <xdr:row>64</xdr:row>
      <xdr:rowOff>9525</xdr:rowOff>
    </xdr:from>
    <xdr:to>
      <xdr:col>11</xdr:col>
      <xdr:colOff>901212</xdr:colOff>
      <xdr:row>78</xdr:row>
      <xdr:rowOff>0</xdr:rowOff>
    </xdr:to>
    <xdr:graphicFrame macro="">
      <xdr:nvGraphicFramePr>
        <xdr:cNvPr id="30" name="Graphique 42">
          <a:extLst>
            <a:ext uri="{FF2B5EF4-FFF2-40B4-BE49-F238E27FC236}">
              <a16:creationId xmlns:a16="http://schemas.microsoft.com/office/drawing/2014/main" id="{F58B0FE5-8D29-4824-BFBB-47DEFEB37E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14287</xdr:colOff>
      <xdr:row>64</xdr:row>
      <xdr:rowOff>9525</xdr:rowOff>
    </xdr:from>
    <xdr:to>
      <xdr:col>3</xdr:col>
      <xdr:colOff>857250</xdr:colOff>
      <xdr:row>78</xdr:row>
      <xdr:rowOff>0</xdr:rowOff>
    </xdr:to>
    <xdr:graphicFrame macro="">
      <xdr:nvGraphicFramePr>
        <xdr:cNvPr id="31" name="Graphique 3">
          <a:extLst>
            <a:ext uri="{FF2B5EF4-FFF2-40B4-BE49-F238E27FC236}">
              <a16:creationId xmlns:a16="http://schemas.microsoft.com/office/drawing/2014/main" id="{88D83607-B300-426E-9993-724C827C55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4</xdr:col>
      <xdr:colOff>1</xdr:colOff>
      <xdr:row>109</xdr:row>
      <xdr:rowOff>0</xdr:rowOff>
    </xdr:from>
    <xdr:to>
      <xdr:col>8</xdr:col>
      <xdr:colOff>0</xdr:colOff>
      <xdr:row>122</xdr:row>
      <xdr:rowOff>118500</xdr:rowOff>
    </xdr:to>
    <xdr:graphicFrame macro="">
      <xdr:nvGraphicFramePr>
        <xdr:cNvPr id="32" name="Graphique 26">
          <a:extLst>
            <a:ext uri="{FF2B5EF4-FFF2-40B4-BE49-F238E27FC236}">
              <a16:creationId xmlns:a16="http://schemas.microsoft.com/office/drawing/2014/main" id="{F9709329-6F5A-46F5-BBCF-20DDE281AF2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7</xdr:col>
      <xdr:colOff>904874</xdr:colOff>
      <xdr:row>109</xdr:row>
      <xdr:rowOff>0</xdr:rowOff>
    </xdr:from>
    <xdr:to>
      <xdr:col>11</xdr:col>
      <xdr:colOff>886558</xdr:colOff>
      <xdr:row>122</xdr:row>
      <xdr:rowOff>118500</xdr:rowOff>
    </xdr:to>
    <xdr:graphicFrame macro="">
      <xdr:nvGraphicFramePr>
        <xdr:cNvPr id="33" name="Graphique 42">
          <a:extLst>
            <a:ext uri="{FF2B5EF4-FFF2-40B4-BE49-F238E27FC236}">
              <a16:creationId xmlns:a16="http://schemas.microsoft.com/office/drawing/2014/main" id="{5CB24DD7-966F-4E29-83C1-4204B5002AF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1</xdr:colOff>
      <xdr:row>109</xdr:row>
      <xdr:rowOff>0</xdr:rowOff>
    </xdr:from>
    <xdr:to>
      <xdr:col>4</xdr:col>
      <xdr:colOff>0</xdr:colOff>
      <xdr:row>122</xdr:row>
      <xdr:rowOff>118500</xdr:rowOff>
    </xdr:to>
    <xdr:graphicFrame macro="">
      <xdr:nvGraphicFramePr>
        <xdr:cNvPr id="34" name="Graphique 33">
          <a:extLst>
            <a:ext uri="{FF2B5EF4-FFF2-40B4-BE49-F238E27FC236}">
              <a16:creationId xmlns:a16="http://schemas.microsoft.com/office/drawing/2014/main" id="{12AC7E3C-3978-4095-BD37-2083A13BCBA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4</xdr:col>
      <xdr:colOff>1</xdr:colOff>
      <xdr:row>139</xdr:row>
      <xdr:rowOff>0</xdr:rowOff>
    </xdr:from>
    <xdr:to>
      <xdr:col>8</xdr:col>
      <xdr:colOff>0</xdr:colOff>
      <xdr:row>152</xdr:row>
      <xdr:rowOff>118500</xdr:rowOff>
    </xdr:to>
    <xdr:graphicFrame macro="">
      <xdr:nvGraphicFramePr>
        <xdr:cNvPr id="35" name="Graphique 26">
          <a:extLst>
            <a:ext uri="{FF2B5EF4-FFF2-40B4-BE49-F238E27FC236}">
              <a16:creationId xmlns:a16="http://schemas.microsoft.com/office/drawing/2014/main" id="{D5CD9889-BCD8-4413-A1E6-959C6DFBDC2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8</xdr:col>
      <xdr:colOff>0</xdr:colOff>
      <xdr:row>139</xdr:row>
      <xdr:rowOff>0</xdr:rowOff>
    </xdr:from>
    <xdr:to>
      <xdr:col>11</xdr:col>
      <xdr:colOff>877187</xdr:colOff>
      <xdr:row>152</xdr:row>
      <xdr:rowOff>118500</xdr:rowOff>
    </xdr:to>
    <xdr:graphicFrame macro="">
      <xdr:nvGraphicFramePr>
        <xdr:cNvPr id="36" name="Graphique 42">
          <a:extLst>
            <a:ext uri="{FF2B5EF4-FFF2-40B4-BE49-F238E27FC236}">
              <a16:creationId xmlns:a16="http://schemas.microsoft.com/office/drawing/2014/main" id="{0AD189DC-E9DC-4E7A-B883-71EF9EF4B81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1</xdr:colOff>
      <xdr:row>139</xdr:row>
      <xdr:rowOff>0</xdr:rowOff>
    </xdr:from>
    <xdr:to>
      <xdr:col>4</xdr:col>
      <xdr:colOff>0</xdr:colOff>
      <xdr:row>152</xdr:row>
      <xdr:rowOff>118500</xdr:rowOff>
    </xdr:to>
    <xdr:graphicFrame macro="">
      <xdr:nvGraphicFramePr>
        <xdr:cNvPr id="37" name="Graphique 3">
          <a:extLst>
            <a:ext uri="{FF2B5EF4-FFF2-40B4-BE49-F238E27FC236}">
              <a16:creationId xmlns:a16="http://schemas.microsoft.com/office/drawing/2014/main" id="{28C6CED6-F72C-454E-A7C2-5BCBAF0B6F7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4</xdr:col>
      <xdr:colOff>1</xdr:colOff>
      <xdr:row>169</xdr:row>
      <xdr:rowOff>0</xdr:rowOff>
    </xdr:from>
    <xdr:to>
      <xdr:col>8</xdr:col>
      <xdr:colOff>0</xdr:colOff>
      <xdr:row>181</xdr:row>
      <xdr:rowOff>118500</xdr:rowOff>
    </xdr:to>
    <xdr:graphicFrame macro="">
      <xdr:nvGraphicFramePr>
        <xdr:cNvPr id="38" name="Graphique 26">
          <a:extLst>
            <a:ext uri="{FF2B5EF4-FFF2-40B4-BE49-F238E27FC236}">
              <a16:creationId xmlns:a16="http://schemas.microsoft.com/office/drawing/2014/main" id="{E322C7F4-87EA-4DCB-B1AA-8B85C837CDD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8</xdr:col>
      <xdr:colOff>0</xdr:colOff>
      <xdr:row>169</xdr:row>
      <xdr:rowOff>0</xdr:rowOff>
    </xdr:from>
    <xdr:to>
      <xdr:col>11</xdr:col>
      <xdr:colOff>908538</xdr:colOff>
      <xdr:row>181</xdr:row>
      <xdr:rowOff>118500</xdr:rowOff>
    </xdr:to>
    <xdr:graphicFrame macro="">
      <xdr:nvGraphicFramePr>
        <xdr:cNvPr id="39" name="Graphique 42">
          <a:extLst>
            <a:ext uri="{FF2B5EF4-FFF2-40B4-BE49-F238E27FC236}">
              <a16:creationId xmlns:a16="http://schemas.microsoft.com/office/drawing/2014/main" id="{23699999-E6FC-4E59-A525-F189BD2C074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1</xdr:colOff>
      <xdr:row>169</xdr:row>
      <xdr:rowOff>0</xdr:rowOff>
    </xdr:from>
    <xdr:to>
      <xdr:col>4</xdr:col>
      <xdr:colOff>0</xdr:colOff>
      <xdr:row>181</xdr:row>
      <xdr:rowOff>118500</xdr:rowOff>
    </xdr:to>
    <xdr:graphicFrame macro="">
      <xdr:nvGraphicFramePr>
        <xdr:cNvPr id="40" name="Graphique 3">
          <a:extLst>
            <a:ext uri="{FF2B5EF4-FFF2-40B4-BE49-F238E27FC236}">
              <a16:creationId xmlns:a16="http://schemas.microsoft.com/office/drawing/2014/main" id="{492DB82E-A7BD-4D83-B8A9-1B780531850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4</xdr:col>
      <xdr:colOff>1</xdr:colOff>
      <xdr:row>198</xdr:row>
      <xdr:rowOff>0</xdr:rowOff>
    </xdr:from>
    <xdr:to>
      <xdr:col>8</xdr:col>
      <xdr:colOff>0</xdr:colOff>
      <xdr:row>210</xdr:row>
      <xdr:rowOff>108974</xdr:rowOff>
    </xdr:to>
    <xdr:graphicFrame macro="">
      <xdr:nvGraphicFramePr>
        <xdr:cNvPr id="41" name="Graphique 26">
          <a:extLst>
            <a:ext uri="{FF2B5EF4-FFF2-40B4-BE49-F238E27FC236}">
              <a16:creationId xmlns:a16="http://schemas.microsoft.com/office/drawing/2014/main" id="{7B42C784-D1B8-41F0-85B3-2D08B4917C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7</xdr:col>
      <xdr:colOff>904874</xdr:colOff>
      <xdr:row>197</xdr:row>
      <xdr:rowOff>152399</xdr:rowOff>
    </xdr:from>
    <xdr:to>
      <xdr:col>11</xdr:col>
      <xdr:colOff>886558</xdr:colOff>
      <xdr:row>210</xdr:row>
      <xdr:rowOff>108973</xdr:rowOff>
    </xdr:to>
    <xdr:graphicFrame macro="">
      <xdr:nvGraphicFramePr>
        <xdr:cNvPr id="42" name="Graphique 42">
          <a:extLst>
            <a:ext uri="{FF2B5EF4-FFF2-40B4-BE49-F238E27FC236}">
              <a16:creationId xmlns:a16="http://schemas.microsoft.com/office/drawing/2014/main" id="{2CF9D22C-A30C-4775-9451-0B8C1DC6E3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23813</xdr:colOff>
      <xdr:row>198</xdr:row>
      <xdr:rowOff>3174</xdr:rowOff>
    </xdr:from>
    <xdr:to>
      <xdr:col>4</xdr:col>
      <xdr:colOff>0</xdr:colOff>
      <xdr:row>210</xdr:row>
      <xdr:rowOff>108974</xdr:rowOff>
    </xdr:to>
    <xdr:graphicFrame macro="">
      <xdr:nvGraphicFramePr>
        <xdr:cNvPr id="43" name="Graphique 3">
          <a:extLst>
            <a:ext uri="{FF2B5EF4-FFF2-40B4-BE49-F238E27FC236}">
              <a16:creationId xmlns:a16="http://schemas.microsoft.com/office/drawing/2014/main" id="{607FB256-1CA2-4793-81B1-FBA501BEA4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1.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2.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3.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4.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5.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2.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3.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4.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5.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6.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7.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8.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9.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4_SOINS_VILLE/01_DAT_REMB/02_CVS_CJO/03_RESULTATS/RESULTATS_DU_MOIS/SDV_CVS_CJ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5_ETAB_PRIVES/01_DATE_REMB/02_CVS-CJO/03_RESULTATS/RESULTATS_DU_MOIS/Suivi_clini_DTR_SA_CVSCJ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5_ETAB_PRIVES/02_DATE_SOINS/01_BRUT/01_DONNEES/Suivi_clini_DTS_RA.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5_ETAB_PRIVES/02_DATE_SOINS/02_CVS-CJO/03_RESULTATS/RESULTATS_DU_MOIS/Suivi_clini_DTS_RA_CVSCJ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5_ETAB_PRIVES/02_DATE_SOINS/01_BRUT/01_DONNEES/Suivi_clini_DTS_NSA.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5_ETAB_PRIVES/02_DATE_SOINS/02_CVS-CJO/03_RESULTATS/RESULTATS_DU_MOIS/Suivi_clini_DTS_NSA_CVSCJO.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5_ETAB_PRIVES/02_DATE_SOINS/01_BRUT/01_DONNEES/Suivi_clini_DTS_S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5_ETAB_PRIVES/02_DATE_SOINS/02_CVS-CJO/03_RESULTATS/RESULTATS_DU_MOIS/Suivi_clini_DTS_SA_CVSCJ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4_SOINS_VILLE/01_DAT_REMB/02_CVS_CJO/03_RESULTATS/RESULTATS_DU_MOIS/SDV_CVS_CJO_hors_covi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ote%20conjoncture2025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4_SOINS_VILLE/SDV_BRUT_ET_CVSCJO_POUR_NOTE_CONJ.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5_ETAB_PRIVES/01_DATE_REMB/01_BRUT/Suivi_clini_DTR_R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5_ETAB_PRIVES/01_DATE_REMB/02_CVS-CJO/03_RESULTATS/RESULTATS_DU_MOIS/Suivi_clini_DTR_RA_CVSCJ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5_ETAB_PRIVES/01_DATE_REMB/01_BRUT/Suivi_clini_DTR_NS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5_ETAB_PRIVES/01_DATE_REMB/02_CVS-CJO/03_RESULTATS/RESULTATS_DU_MOIS/Suivi_clini_DTR_NSA_CVSCJ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5_ETAB_PRIVES/01_DATE_REMB/01_BRUT/Suivi_clini_DTR_S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NSA_R9"/>
      <sheetName val="SA_R9"/>
      <sheetName val="RA_R9"/>
      <sheetName val="NSA_INDICES"/>
      <sheetName val="SA_INDICES"/>
      <sheetName val="RA_INDICES"/>
      <sheetName val="RA_INDICES_PROV"/>
    </sheetNames>
    <sheetDataSet>
      <sheetData sheetId="0" refreshError="1"/>
      <sheetData sheetId="1">
        <row r="4">
          <cell r="BA4">
            <v>496377.03989177494</v>
          </cell>
        </row>
      </sheetData>
      <sheetData sheetId="2">
        <row r="4">
          <cell r="BA4">
            <v>490931.90675059112</v>
          </cell>
        </row>
      </sheetData>
      <sheetData sheetId="3">
        <row r="4">
          <cell r="BA4">
            <v>987308.94664236601</v>
          </cell>
        </row>
      </sheetData>
      <sheetData sheetId="4">
        <row r="3">
          <cell r="BM3">
            <v>44044</v>
          </cell>
          <cell r="BY3">
            <v>44470</v>
          </cell>
          <cell r="BZ3">
            <v>44501</v>
          </cell>
          <cell r="CA3">
            <v>44531</v>
          </cell>
          <cell r="CB3">
            <v>44562</v>
          </cell>
          <cell r="CC3">
            <v>44593</v>
          </cell>
          <cell r="CD3">
            <v>44621</v>
          </cell>
          <cell r="CE3">
            <v>44652</v>
          </cell>
          <cell r="CF3">
            <v>44682</v>
          </cell>
          <cell r="CG3">
            <v>44713</v>
          </cell>
          <cell r="CH3">
            <v>44743</v>
          </cell>
          <cell r="CI3">
            <v>44774</v>
          </cell>
          <cell r="CJ3">
            <v>44805</v>
          </cell>
          <cell r="CK3">
            <v>44835</v>
          </cell>
          <cell r="CL3">
            <v>44866</v>
          </cell>
          <cell r="CM3">
            <v>44896</v>
          </cell>
          <cell r="CN3">
            <v>44927</v>
          </cell>
          <cell r="CO3">
            <v>44958</v>
          </cell>
          <cell r="CP3">
            <v>44986</v>
          </cell>
          <cell r="CQ3">
            <v>45017</v>
          </cell>
          <cell r="CR3">
            <v>45047</v>
          </cell>
          <cell r="CS3">
            <v>45078</v>
          </cell>
          <cell r="CT3">
            <v>45108</v>
          </cell>
          <cell r="CU3">
            <v>45139</v>
          </cell>
          <cell r="CV3">
            <v>45170</v>
          </cell>
          <cell r="CW3">
            <v>45200</v>
          </cell>
          <cell r="CX3">
            <v>45231</v>
          </cell>
          <cell r="CY3">
            <v>45261</v>
          </cell>
          <cell r="CZ3">
            <v>45292</v>
          </cell>
          <cell r="DA3">
            <v>45323</v>
          </cell>
          <cell r="DB3">
            <v>45352</v>
          </cell>
          <cell r="DC3">
            <v>45383</v>
          </cell>
          <cell r="DD3">
            <v>45413</v>
          </cell>
          <cell r="DE3">
            <v>45444</v>
          </cell>
          <cell r="DF3">
            <v>45474</v>
          </cell>
          <cell r="DG3">
            <v>45505</v>
          </cell>
          <cell r="DH3">
            <v>45536</v>
          </cell>
          <cell r="DI3">
            <v>45566</v>
          </cell>
          <cell r="DJ3">
            <v>45597</v>
          </cell>
          <cell r="DK3">
            <v>45627</v>
          </cell>
          <cell r="DL3">
            <v>45658</v>
          </cell>
          <cell r="DM3">
            <v>45689</v>
          </cell>
          <cell r="DN3">
            <v>45717</v>
          </cell>
          <cell r="DO3">
            <v>45748</v>
          </cell>
          <cell r="DP3">
            <v>45778</v>
          </cell>
          <cell r="DQ3">
            <v>45809</v>
          </cell>
          <cell r="DR3">
            <v>45839</v>
          </cell>
          <cell r="DS3">
            <v>45870</v>
          </cell>
          <cell r="DT3">
            <v>45901</v>
          </cell>
          <cell r="DU3">
            <v>45931</v>
          </cell>
        </row>
        <row r="28">
          <cell r="E28" t="str">
            <v>TOTAL généralistes</v>
          </cell>
          <cell r="BY28">
            <v>65.427197300616299</v>
          </cell>
          <cell r="BZ28">
            <v>66.407717231344066</v>
          </cell>
          <cell r="CA28">
            <v>63.974046336260784</v>
          </cell>
          <cell r="CB28">
            <v>63.491979045848893</v>
          </cell>
          <cell r="CC28">
            <v>60.980664266689665</v>
          </cell>
          <cell r="CD28">
            <v>60.678454221469821</v>
          </cell>
          <cell r="CE28">
            <v>63.138469797832386</v>
          </cell>
          <cell r="CF28">
            <v>62.857584127282571</v>
          </cell>
          <cell r="CG28">
            <v>63.289438295567393</v>
          </cell>
          <cell r="CH28">
            <v>63.72979466729852</v>
          </cell>
          <cell r="CI28">
            <v>66.587252993468965</v>
          </cell>
          <cell r="CJ28">
            <v>63.369469185488256</v>
          </cell>
          <cell r="CK28">
            <v>64.422427755854514</v>
          </cell>
          <cell r="CL28">
            <v>62.899901564192987</v>
          </cell>
          <cell r="CM28">
            <v>61.884946916110714</v>
          </cell>
          <cell r="CN28">
            <v>62.362610485973626</v>
          </cell>
          <cell r="CO28">
            <v>59.069553407285667</v>
          </cell>
          <cell r="CP28">
            <v>60.400840961008974</v>
          </cell>
          <cell r="CQ28">
            <v>59.838042727160179</v>
          </cell>
          <cell r="CR28">
            <v>60.609971189970913</v>
          </cell>
          <cell r="CS28">
            <v>61.817179065273628</v>
          </cell>
          <cell r="CT28">
            <v>60.509753892482486</v>
          </cell>
          <cell r="CU28">
            <v>61.180976763130623</v>
          </cell>
          <cell r="CV28">
            <v>59.154904404537334</v>
          </cell>
          <cell r="CW28">
            <v>59.441988065981576</v>
          </cell>
          <cell r="CX28">
            <v>60.392828712732097</v>
          </cell>
          <cell r="CY28">
            <v>64.319894817902536</v>
          </cell>
          <cell r="CZ28">
            <v>59.961791468562375</v>
          </cell>
          <cell r="DA28">
            <v>61.192953374591575</v>
          </cell>
          <cell r="DB28">
            <v>57.858325424642977</v>
          </cell>
          <cell r="DC28">
            <v>60.305557348033489</v>
          </cell>
          <cell r="DD28">
            <v>60.050020445338234</v>
          </cell>
          <cell r="DE28">
            <v>57.283396948146738</v>
          </cell>
          <cell r="DF28">
            <v>58.082530449570648</v>
          </cell>
          <cell r="DG28">
            <v>55.683978715819237</v>
          </cell>
          <cell r="DH28">
            <v>57.117091581454993</v>
          </cell>
          <cell r="DI28">
            <v>56.263811328133073</v>
          </cell>
          <cell r="DJ28">
            <v>56.220012290103014</v>
          </cell>
          <cell r="DK28">
            <v>56.720628651312488</v>
          </cell>
          <cell r="DL28">
            <v>61.385107553234398</v>
          </cell>
          <cell r="DM28">
            <v>59.052155194134528</v>
          </cell>
          <cell r="DN28">
            <v>57.964816194492364</v>
          </cell>
          <cell r="DO28">
            <v>57.724335990900819</v>
          </cell>
          <cell r="DP28">
            <v>60.324682803263471</v>
          </cell>
          <cell r="DQ28">
            <v>57.968640689972048</v>
          </cell>
          <cell r="DR28">
            <v>58.685007303910609</v>
          </cell>
          <cell r="DS28">
            <v>56.503111809825292</v>
          </cell>
          <cell r="DT28">
            <v>58.189114819906649</v>
          </cell>
          <cell r="DU28">
            <v>57.120702542027367</v>
          </cell>
        </row>
        <row r="51">
          <cell r="E51" t="str">
            <v>TOTAL spécialistes</v>
          </cell>
          <cell r="BY51">
            <v>90.730800325742251</v>
          </cell>
          <cell r="BZ51">
            <v>89.27768392719706</v>
          </cell>
          <cell r="CA51">
            <v>90.823508558257672</v>
          </cell>
          <cell r="CB51">
            <v>90.910125916966464</v>
          </cell>
          <cell r="CC51">
            <v>87.98731233969373</v>
          </cell>
          <cell r="CD51">
            <v>87.03999590176079</v>
          </cell>
          <cell r="CE51">
            <v>85.761643762337982</v>
          </cell>
          <cell r="CF51">
            <v>95.142527587302098</v>
          </cell>
          <cell r="CG51">
            <v>90.136885098930861</v>
          </cell>
          <cell r="CH51">
            <v>91.853768623349268</v>
          </cell>
          <cell r="CI51">
            <v>92.576963909851855</v>
          </cell>
          <cell r="CJ51">
            <v>92.967520692518036</v>
          </cell>
          <cell r="CK51">
            <v>89.459289125199064</v>
          </cell>
          <cell r="CL51">
            <v>92.977369707628</v>
          </cell>
          <cell r="CM51">
            <v>90.585818015643568</v>
          </cell>
          <cell r="CN51">
            <v>92.655934292040627</v>
          </cell>
          <cell r="CO51">
            <v>91.78374628032239</v>
          </cell>
          <cell r="CP51">
            <v>91.714483518170866</v>
          </cell>
          <cell r="CQ51">
            <v>92.189307073194414</v>
          </cell>
          <cell r="CR51">
            <v>92.245934908906975</v>
          </cell>
          <cell r="CS51">
            <v>95.776117910077787</v>
          </cell>
          <cell r="CT51">
            <v>92.830116184413015</v>
          </cell>
          <cell r="CU51">
            <v>93.222584015684845</v>
          </cell>
          <cell r="CV51">
            <v>91.432693189005604</v>
          </cell>
          <cell r="CW51">
            <v>94.819768899064599</v>
          </cell>
          <cell r="CX51">
            <v>92.452099027430108</v>
          </cell>
          <cell r="CY51">
            <v>95.840579190158834</v>
          </cell>
          <cell r="CZ51">
            <v>93.138945346295927</v>
          </cell>
          <cell r="DA51">
            <v>93.872746582578372</v>
          </cell>
          <cell r="DB51">
            <v>91.540019437573164</v>
          </cell>
          <cell r="DC51">
            <v>66.131943796517334</v>
          </cell>
          <cell r="DD51">
            <v>104.07890895842348</v>
          </cell>
          <cell r="DE51">
            <v>97.496577819662605</v>
          </cell>
          <cell r="DF51">
            <v>96.164827714803394</v>
          </cell>
          <cell r="DG51">
            <v>90.635735987069737</v>
          </cell>
          <cell r="DH51">
            <v>92.528393938942074</v>
          </cell>
          <cell r="DI51">
            <v>90.233855212155547</v>
          </cell>
          <cell r="DJ51">
            <v>94.303570530154374</v>
          </cell>
          <cell r="DK51">
            <v>93.516145093990602</v>
          </cell>
          <cell r="DL51">
            <v>92.642698984561861</v>
          </cell>
          <cell r="DM51">
            <v>93.794133706219966</v>
          </cell>
          <cell r="DN51">
            <v>95.190943668111345</v>
          </cell>
          <cell r="DO51">
            <v>64.720337984140428</v>
          </cell>
          <cell r="DP51">
            <v>126.47746835184873</v>
          </cell>
          <cell r="DQ51">
            <v>95.818817866539817</v>
          </cell>
          <cell r="DR51">
            <v>96.180898298231583</v>
          </cell>
          <cell r="DS51">
            <v>95.057781375349606</v>
          </cell>
          <cell r="DT51">
            <v>94.509504644452306</v>
          </cell>
          <cell r="DU51">
            <v>96.928396173469025</v>
          </cell>
        </row>
        <row r="55">
          <cell r="E55" t="str">
            <v>Honoraires de dentistes</v>
          </cell>
          <cell r="BY55">
            <v>101.60689611258952</v>
          </cell>
          <cell r="BZ55">
            <v>97.39179178958166</v>
          </cell>
          <cell r="CA55">
            <v>93.904505765259074</v>
          </cell>
          <cell r="CB55">
            <v>100.66005759925451</v>
          </cell>
          <cell r="CC55">
            <v>99.219898189575829</v>
          </cell>
          <cell r="CD55">
            <v>102.20023315353326</v>
          </cell>
          <cell r="CE55">
            <v>97.669642174116348</v>
          </cell>
          <cell r="CF55">
            <v>104.37624570873447</v>
          </cell>
          <cell r="CG55">
            <v>101.4591618164429</v>
          </cell>
          <cell r="CH55">
            <v>99.90128356825538</v>
          </cell>
          <cell r="CI55">
            <v>98.320765576603293</v>
          </cell>
          <cell r="CJ55">
            <v>101.69296265197826</v>
          </cell>
          <cell r="CK55">
            <v>106.3974545073294</v>
          </cell>
          <cell r="CL55">
            <v>102.48448240235413</v>
          </cell>
          <cell r="CM55">
            <v>97.347605300144721</v>
          </cell>
          <cell r="CN55">
            <v>104.34885230945396</v>
          </cell>
          <cell r="CO55">
            <v>100.00384844293322</v>
          </cell>
          <cell r="CP55">
            <v>107.49407246299086</v>
          </cell>
          <cell r="CQ55">
            <v>101.18213252613566</v>
          </cell>
          <cell r="CR55">
            <v>101.73061930542993</v>
          </cell>
          <cell r="CS55">
            <v>106.67448413315476</v>
          </cell>
          <cell r="CT55">
            <v>103.61904776768225</v>
          </cell>
          <cell r="CU55">
            <v>99.146090927827871</v>
          </cell>
          <cell r="CV55">
            <v>103.47912781215565</v>
          </cell>
          <cell r="CW55">
            <v>99.401339173576204</v>
          </cell>
          <cell r="CX55">
            <v>90.520099440526238</v>
          </cell>
          <cell r="CY55">
            <v>93.672386065071407</v>
          </cell>
          <cell r="CZ55">
            <v>86.50571971727075</v>
          </cell>
          <cell r="DA55">
            <v>89.128593304571453</v>
          </cell>
          <cell r="DB55">
            <v>86.301143775399822</v>
          </cell>
          <cell r="DC55">
            <v>91.794634550890152</v>
          </cell>
          <cell r="DD55">
            <v>91.424354347351183</v>
          </cell>
          <cell r="DE55">
            <v>88.387069938575493</v>
          </cell>
          <cell r="DF55">
            <v>88.622257342269478</v>
          </cell>
          <cell r="DG55">
            <v>91.88707503880255</v>
          </cell>
          <cell r="DH55">
            <v>90.637568369178211</v>
          </cell>
          <cell r="DI55">
            <v>90.000965046867549</v>
          </cell>
          <cell r="DJ55">
            <v>92.84795500009163</v>
          </cell>
          <cell r="DK55">
            <v>91.646415560193745</v>
          </cell>
          <cell r="DL55">
            <v>91.910622526424646</v>
          </cell>
          <cell r="DM55">
            <v>90.460728431728526</v>
          </cell>
          <cell r="DN55">
            <v>89.065783081746503</v>
          </cell>
          <cell r="DO55">
            <v>91.114287375918636</v>
          </cell>
          <cell r="DP55">
            <v>92.794169961367047</v>
          </cell>
          <cell r="DQ55">
            <v>89.023646156569114</v>
          </cell>
          <cell r="DR55">
            <v>93.736359491985851</v>
          </cell>
          <cell r="DS55">
            <v>96.327504904180969</v>
          </cell>
          <cell r="DT55">
            <v>93.26526484718471</v>
          </cell>
          <cell r="DU55">
            <v>92.50576527155954</v>
          </cell>
        </row>
        <row r="69">
          <cell r="E69" t="str">
            <v>TOTAL Infirmiers</v>
          </cell>
          <cell r="BY69">
            <v>98.594575809340085</v>
          </cell>
          <cell r="BZ69">
            <v>97.110488415517409</v>
          </cell>
          <cell r="CA69">
            <v>96.26549142249047</v>
          </cell>
          <cell r="CB69">
            <v>98.489904553607275</v>
          </cell>
          <cell r="CC69">
            <v>98.20039636040319</v>
          </cell>
          <cell r="CD69">
            <v>97.565502651985852</v>
          </cell>
          <cell r="CE69">
            <v>94.517429705928009</v>
          </cell>
          <cell r="CF69">
            <v>96.54457045542047</v>
          </cell>
          <cell r="CG69">
            <v>97.110296125998559</v>
          </cell>
          <cell r="CH69">
            <v>98.74921575609298</v>
          </cell>
          <cell r="CI69">
            <v>97.602671182613605</v>
          </cell>
          <cell r="CJ69">
            <v>94.905682263197676</v>
          </cell>
          <cell r="CK69">
            <v>96.617474205876775</v>
          </cell>
          <cell r="CL69">
            <v>93.530328488249737</v>
          </cell>
          <cell r="CM69">
            <v>93.833675149733779</v>
          </cell>
          <cell r="CN69">
            <v>93.937898027878276</v>
          </cell>
          <cell r="CO69">
            <v>91.693643472650393</v>
          </cell>
          <cell r="CP69">
            <v>93.294497201028577</v>
          </cell>
          <cell r="CQ69">
            <v>91.54615930576584</v>
          </cell>
          <cell r="CR69">
            <v>90.743750538089671</v>
          </cell>
          <cell r="CS69">
            <v>93.331109630350355</v>
          </cell>
          <cell r="CT69">
            <v>92.610859201603134</v>
          </cell>
          <cell r="CU69">
            <v>88.220280021748337</v>
          </cell>
          <cell r="CV69">
            <v>90.78073596501703</v>
          </cell>
          <cell r="CW69">
            <v>92.299959311431152</v>
          </cell>
          <cell r="CX69">
            <v>91.390010393975331</v>
          </cell>
          <cell r="CY69">
            <v>98.645620252781313</v>
          </cell>
          <cell r="CZ69">
            <v>84.246635493948133</v>
          </cell>
          <cell r="DA69">
            <v>91.592362384177434</v>
          </cell>
          <cell r="DB69">
            <v>89.473596739722637</v>
          </cell>
          <cell r="DC69">
            <v>93.62105671641568</v>
          </cell>
          <cell r="DD69">
            <v>90.679039993291823</v>
          </cell>
          <cell r="DE69">
            <v>87.24991987703261</v>
          </cell>
          <cell r="DF69">
            <v>87.970140813329195</v>
          </cell>
          <cell r="DG69">
            <v>91.202377799690808</v>
          </cell>
          <cell r="DH69">
            <v>89.631946389129908</v>
          </cell>
          <cell r="DI69">
            <v>90.043234268139187</v>
          </cell>
          <cell r="DJ69">
            <v>87.699840127213619</v>
          </cell>
          <cell r="DK69">
            <v>90.418122415621824</v>
          </cell>
          <cell r="DL69">
            <v>89.409083479113804</v>
          </cell>
          <cell r="DM69">
            <v>88.421024057703363</v>
          </cell>
          <cell r="DN69">
            <v>87.047770720438905</v>
          </cell>
          <cell r="DO69">
            <v>89.544969574486871</v>
          </cell>
          <cell r="DP69">
            <v>89.836924884143116</v>
          </cell>
          <cell r="DQ69">
            <v>87.9152194518947</v>
          </cell>
          <cell r="DR69">
            <v>88.88171166977358</v>
          </cell>
          <cell r="DS69">
            <v>88.270424931232512</v>
          </cell>
          <cell r="DT69">
            <v>84.713055262509812</v>
          </cell>
          <cell r="DU69">
            <v>88.169174198350689</v>
          </cell>
        </row>
        <row r="74">
          <cell r="E74" t="str">
            <v>Montants masseurs-kiné</v>
          </cell>
          <cell r="BY74">
            <v>89.813960643504245</v>
          </cell>
          <cell r="BZ74">
            <v>88.092195506899927</v>
          </cell>
          <cell r="CA74">
            <v>86.723547115069891</v>
          </cell>
          <cell r="CB74">
            <v>90.414183256371288</v>
          </cell>
          <cell r="CC74">
            <v>86.915838066274105</v>
          </cell>
          <cell r="CD74">
            <v>88.506523433928166</v>
          </cell>
          <cell r="CE74">
            <v>85.008635272181451</v>
          </cell>
          <cell r="CF74">
            <v>88.070611573512465</v>
          </cell>
          <cell r="CG74">
            <v>89.581357835377489</v>
          </cell>
          <cell r="CH74">
            <v>89.846521823571052</v>
          </cell>
          <cell r="CI74">
            <v>90.177170976613596</v>
          </cell>
          <cell r="CJ74">
            <v>89.565785137529858</v>
          </cell>
          <cell r="CK74">
            <v>89.068599598325733</v>
          </cell>
          <cell r="CL74">
            <v>89.351316563909847</v>
          </cell>
          <cell r="CM74">
            <v>86.982196766069535</v>
          </cell>
          <cell r="CN74">
            <v>91.004755562215834</v>
          </cell>
          <cell r="CO74">
            <v>89.95459359140753</v>
          </cell>
          <cell r="CP74">
            <v>92.608888641472504</v>
          </cell>
          <cell r="CQ74">
            <v>90.124839828773915</v>
          </cell>
          <cell r="CR74">
            <v>87.201787969548093</v>
          </cell>
          <cell r="CS74">
            <v>92.587886627792244</v>
          </cell>
          <cell r="CT74">
            <v>89.342733233244047</v>
          </cell>
          <cell r="CU74">
            <v>87.336370958613841</v>
          </cell>
          <cell r="CV74">
            <v>89.782183838996417</v>
          </cell>
          <cell r="CW74">
            <v>88.764222920473642</v>
          </cell>
          <cell r="CX74">
            <v>87.944923875373931</v>
          </cell>
          <cell r="CY74">
            <v>93.19114874812729</v>
          </cell>
          <cell r="CZ74">
            <v>86.781624634396252</v>
          </cell>
          <cell r="DA74">
            <v>88.767295632764416</v>
          </cell>
          <cell r="DB74">
            <v>88.601033033475829</v>
          </cell>
          <cell r="DC74">
            <v>89.770505245926358</v>
          </cell>
          <cell r="DD74">
            <v>89.703378296810826</v>
          </cell>
          <cell r="DE74">
            <v>87.762295017843925</v>
          </cell>
          <cell r="DF74">
            <v>88.394148052717256</v>
          </cell>
          <cell r="DG74">
            <v>89.33112607871341</v>
          </cell>
          <cell r="DH74">
            <v>89.122703711084014</v>
          </cell>
          <cell r="DI74">
            <v>88.021101150404562</v>
          </cell>
          <cell r="DJ74">
            <v>89.589662706688273</v>
          </cell>
          <cell r="DK74">
            <v>88.257184241959337</v>
          </cell>
          <cell r="DL74">
            <v>88.062779641950698</v>
          </cell>
          <cell r="DM74">
            <v>88.808548164472796</v>
          </cell>
          <cell r="DN74">
            <v>85.926814232909805</v>
          </cell>
          <cell r="DO74">
            <v>88.497964709653971</v>
          </cell>
          <cell r="DP74">
            <v>89.411297170483451</v>
          </cell>
          <cell r="DQ74">
            <v>87.376418878628442</v>
          </cell>
          <cell r="DR74">
            <v>88.451965248375743</v>
          </cell>
          <cell r="DS74">
            <v>88.8485649818996</v>
          </cell>
          <cell r="DT74">
            <v>86.126397770402022</v>
          </cell>
          <cell r="DU74">
            <v>88.586525162580955</v>
          </cell>
        </row>
        <row r="83">
          <cell r="E83" t="str">
            <v>TOTAL Laboratoires</v>
          </cell>
          <cell r="BY83">
            <v>96.30674263493151</v>
          </cell>
          <cell r="BZ83">
            <v>97.721874227440438</v>
          </cell>
          <cell r="CA83">
            <v>100.45165967250793</v>
          </cell>
          <cell r="CB83">
            <v>114.87481781660489</v>
          </cell>
          <cell r="CC83">
            <v>107.00202340532013</v>
          </cell>
          <cell r="CD83">
            <v>98.954913929898453</v>
          </cell>
          <cell r="CE83">
            <v>99.228532109895482</v>
          </cell>
          <cell r="CF83">
            <v>95.575423088867467</v>
          </cell>
          <cell r="CG83">
            <v>90.653418802610076</v>
          </cell>
          <cell r="CH83">
            <v>94.644890711283637</v>
          </cell>
          <cell r="CI83">
            <v>90.633050387535889</v>
          </cell>
          <cell r="CJ83">
            <v>85.583587187570089</v>
          </cell>
          <cell r="CK83">
            <v>88.174410607801178</v>
          </cell>
          <cell r="CL83">
            <v>81.709476462729555</v>
          </cell>
          <cell r="CM83">
            <v>81.363410927021846</v>
          </cell>
          <cell r="CN83">
            <v>80.069845729453988</v>
          </cell>
          <cell r="CO83">
            <v>75.427585857074973</v>
          </cell>
          <cell r="CP83">
            <v>74.907602896776652</v>
          </cell>
          <cell r="CQ83">
            <v>73.457787538901499</v>
          </cell>
          <cell r="CR83">
            <v>70.800758290873915</v>
          </cell>
          <cell r="CS83">
            <v>74.379531654768144</v>
          </cell>
          <cell r="CT83">
            <v>71.604406099773655</v>
          </cell>
          <cell r="CU83">
            <v>72.39589619251467</v>
          </cell>
          <cell r="CV83">
            <v>71.21315858620116</v>
          </cell>
          <cell r="CW83">
            <v>70.440408452812918</v>
          </cell>
          <cell r="CX83">
            <v>68.300329438034055</v>
          </cell>
          <cell r="CY83">
            <v>68.118673360862559</v>
          </cell>
          <cell r="CZ83">
            <v>67.126500866959745</v>
          </cell>
          <cell r="DA83">
            <v>68.158061545026086</v>
          </cell>
          <cell r="DB83">
            <v>65.016223606942717</v>
          </cell>
          <cell r="DC83">
            <v>64.465475825305788</v>
          </cell>
          <cell r="DD83">
            <v>64.613189153393435</v>
          </cell>
          <cell r="DE83">
            <v>63.863809679560966</v>
          </cell>
          <cell r="DF83">
            <v>63.554103869624967</v>
          </cell>
          <cell r="DG83">
            <v>60.012773864198721</v>
          </cell>
          <cell r="DH83">
            <v>58.850763424307992</v>
          </cell>
          <cell r="DI83">
            <v>57.027813770032232</v>
          </cell>
          <cell r="DJ83">
            <v>59.84988955158893</v>
          </cell>
          <cell r="DK83">
            <v>56.606236062270973</v>
          </cell>
          <cell r="DL83">
            <v>53.251816854382675</v>
          </cell>
          <cell r="DM83">
            <v>53.57557769913511</v>
          </cell>
          <cell r="DN83">
            <v>54.277061594466801</v>
          </cell>
          <cell r="DO83">
            <v>51.06252445660531</v>
          </cell>
          <cell r="DP83">
            <v>61.596771149257258</v>
          </cell>
          <cell r="DQ83">
            <v>58.868330058487231</v>
          </cell>
          <cell r="DR83">
            <v>58.126808442969271</v>
          </cell>
          <cell r="DS83">
            <v>55.172123835816002</v>
          </cell>
          <cell r="DT83">
            <v>58.840836527863473</v>
          </cell>
          <cell r="DU83">
            <v>56.104415759473916</v>
          </cell>
        </row>
        <row r="89">
          <cell r="E89" t="str">
            <v>TOTAL transports</v>
          </cell>
          <cell r="BY89">
            <v>90.365003622352461</v>
          </cell>
          <cell r="BZ89">
            <v>87.492889747027547</v>
          </cell>
          <cell r="CA89">
            <v>86.542152500375522</v>
          </cell>
          <cell r="CB89">
            <v>87.774785288436163</v>
          </cell>
          <cell r="CC89">
            <v>86.530388321283382</v>
          </cell>
          <cell r="CD89">
            <v>86.702065922394013</v>
          </cell>
          <cell r="CE89">
            <v>86.662045307159502</v>
          </cell>
          <cell r="CF89">
            <v>87.981841606450942</v>
          </cell>
          <cell r="CG89">
            <v>86.501819548442882</v>
          </cell>
          <cell r="CH89">
            <v>86.407842390576562</v>
          </cell>
          <cell r="CI89">
            <v>90.745231230243903</v>
          </cell>
          <cell r="CJ89">
            <v>92.056876731508865</v>
          </cell>
          <cell r="CK89">
            <v>90.746031230829715</v>
          </cell>
          <cell r="CL89">
            <v>90.82103898223653</v>
          </cell>
          <cell r="CM89">
            <v>93.878590456337164</v>
          </cell>
          <cell r="CN89">
            <v>89.940133609690449</v>
          </cell>
          <cell r="CO89">
            <v>90.091023917590164</v>
          </cell>
          <cell r="CP89">
            <v>90.942025335631826</v>
          </cell>
          <cell r="CQ89">
            <v>91.829684716931254</v>
          </cell>
          <cell r="CR89">
            <v>89.481460567925424</v>
          </cell>
          <cell r="CS89">
            <v>90.049304162342366</v>
          </cell>
          <cell r="CT89">
            <v>89.991121105656617</v>
          </cell>
          <cell r="CU89">
            <v>90.003773422074161</v>
          </cell>
          <cell r="CV89">
            <v>89.999086702361751</v>
          </cell>
          <cell r="CW89">
            <v>92.462002730152221</v>
          </cell>
          <cell r="CX89">
            <v>90.593851009079671</v>
          </cell>
          <cell r="CY89">
            <v>93.030138395610066</v>
          </cell>
          <cell r="CZ89">
            <v>90.043070373736313</v>
          </cell>
          <cell r="DA89">
            <v>91.118874566012764</v>
          </cell>
          <cell r="DB89">
            <v>88.26018704018297</v>
          </cell>
          <cell r="DC89">
            <v>91.721368807257235</v>
          </cell>
          <cell r="DD89">
            <v>91.115979879151439</v>
          </cell>
          <cell r="DE89">
            <v>94.127731009652095</v>
          </cell>
          <cell r="DF89">
            <v>93.495587629801008</v>
          </cell>
          <cell r="DG89">
            <v>89.261938652188661</v>
          </cell>
          <cell r="DH89">
            <v>92.067477634758276</v>
          </cell>
          <cell r="DI89">
            <v>91.355796813337548</v>
          </cell>
          <cell r="DJ89">
            <v>91.373411405503361</v>
          </cell>
          <cell r="DK89">
            <v>90.537025803278652</v>
          </cell>
          <cell r="DL89">
            <v>90.651096591957767</v>
          </cell>
          <cell r="DM89">
            <v>92.115693339767404</v>
          </cell>
          <cell r="DN89">
            <v>94.458113431259477</v>
          </cell>
          <cell r="DO89">
            <v>90.723722665034785</v>
          </cell>
          <cell r="DP89">
            <v>91.10412889164175</v>
          </cell>
          <cell r="DQ89">
            <v>88.706184011441863</v>
          </cell>
          <cell r="DR89">
            <v>90.499151559200868</v>
          </cell>
          <cell r="DS89">
            <v>89.265502172445693</v>
          </cell>
          <cell r="DT89">
            <v>88.558266815922622</v>
          </cell>
          <cell r="DU89">
            <v>88.552722102586443</v>
          </cell>
        </row>
        <row r="90">
          <cell r="E90" t="str">
            <v>IJ maladie</v>
          </cell>
          <cell r="BY90">
            <v>98.715261166994622</v>
          </cell>
          <cell r="BZ90">
            <v>99.721389746252171</v>
          </cell>
          <cell r="CA90">
            <v>96.700463113024753</v>
          </cell>
          <cell r="CB90">
            <v>99.706728882462386</v>
          </cell>
          <cell r="CC90">
            <v>107.57677859189063</v>
          </cell>
          <cell r="CD90">
            <v>102.38736962485216</v>
          </cell>
          <cell r="CE90">
            <v>103.78680837127636</v>
          </cell>
          <cell r="CF90">
            <v>102.99803316339262</v>
          </cell>
          <cell r="CG90">
            <v>105.40719941159078</v>
          </cell>
          <cell r="CH90">
            <v>98.495625767651262</v>
          </cell>
          <cell r="CI90">
            <v>105.01475041506121</v>
          </cell>
          <cell r="CJ90">
            <v>106.97797846658392</v>
          </cell>
          <cell r="CK90">
            <v>111.63247897679882</v>
          </cell>
          <cell r="CL90">
            <v>104.22375867603715</v>
          </cell>
          <cell r="CM90">
            <v>106.10835679145443</v>
          </cell>
          <cell r="CN90">
            <v>103.7778770843302</v>
          </cell>
          <cell r="CO90">
            <v>105.84360613195871</v>
          </cell>
          <cell r="CP90">
            <v>102.43859534851585</v>
          </cell>
          <cell r="CQ90">
            <v>102.12465854257657</v>
          </cell>
          <cell r="CR90">
            <v>112.24638000746677</v>
          </cell>
          <cell r="CS90">
            <v>103.21923610282475</v>
          </cell>
          <cell r="CT90">
            <v>110.89917598152046</v>
          </cell>
          <cell r="CU90">
            <v>107.62476251378897</v>
          </cell>
          <cell r="CV90">
            <v>107.67213822181023</v>
          </cell>
          <cell r="CW90">
            <v>108.45464190966278</v>
          </cell>
          <cell r="CX90">
            <v>104.76039336836863</v>
          </cell>
          <cell r="CY90">
            <v>112.28844483513242</v>
          </cell>
          <cell r="CZ90">
            <v>115.3326210151555</v>
          </cell>
          <cell r="DA90">
            <v>108.32678663814865</v>
          </cell>
          <cell r="DB90">
            <v>111.2214709989136</v>
          </cell>
          <cell r="DC90">
            <v>115.18615735971858</v>
          </cell>
          <cell r="DD90">
            <v>113.63401727831732</v>
          </cell>
          <cell r="DE90">
            <v>106.86037035654512</v>
          </cell>
          <cell r="DF90">
            <v>113.55726233390484</v>
          </cell>
          <cell r="DG90">
            <v>113.1478106009244</v>
          </cell>
          <cell r="DH90">
            <v>115.59686175144772</v>
          </cell>
          <cell r="DI90">
            <v>112.69861959491298</v>
          </cell>
          <cell r="DJ90">
            <v>121.71499090292275</v>
          </cell>
          <cell r="DK90">
            <v>122.39919528080905</v>
          </cell>
          <cell r="DL90">
            <v>120.21882960955953</v>
          </cell>
          <cell r="DM90">
            <v>117.58927010175941</v>
          </cell>
          <cell r="DN90">
            <v>118.5024856991683</v>
          </cell>
          <cell r="DO90">
            <v>112.25822853072876</v>
          </cell>
          <cell r="DP90">
            <v>113.31536827423596</v>
          </cell>
          <cell r="DQ90">
            <v>120.20020670787352</v>
          </cell>
          <cell r="DR90">
            <v>112.81899304713599</v>
          </cell>
          <cell r="DS90">
            <v>114.58520695610339</v>
          </cell>
          <cell r="DT90">
            <v>117.49919893921773</v>
          </cell>
          <cell r="DU90">
            <v>117.62206217855955</v>
          </cell>
        </row>
        <row r="91">
          <cell r="E91" t="str">
            <v>IJ AT</v>
          </cell>
          <cell r="BY91">
            <v>88.712625178529962</v>
          </cell>
          <cell r="BZ91">
            <v>94.828905153345261</v>
          </cell>
          <cell r="CA91">
            <v>94.586789390149377</v>
          </cell>
          <cell r="CB91">
            <v>94.484890357233937</v>
          </cell>
          <cell r="CC91">
            <v>94.21907681328932</v>
          </cell>
          <cell r="CD91">
            <v>93.279373662165597</v>
          </cell>
          <cell r="CE91">
            <v>93.437540311487908</v>
          </cell>
          <cell r="CF91">
            <v>91.496716551888099</v>
          </cell>
          <cell r="CG91">
            <v>95.545526413902564</v>
          </cell>
          <cell r="CH91">
            <v>94.751488703533582</v>
          </cell>
          <cell r="CI91">
            <v>97.767451043780838</v>
          </cell>
          <cell r="CJ91">
            <v>98.664863289467746</v>
          </cell>
          <cell r="CK91">
            <v>101.60430894871921</v>
          </cell>
          <cell r="CL91">
            <v>96.70828650019736</v>
          </cell>
          <cell r="CM91">
            <v>86.191573516108761</v>
          </cell>
          <cell r="CN91">
            <v>91.253106302888625</v>
          </cell>
          <cell r="CO91">
            <v>90.151171616843243</v>
          </cell>
          <cell r="CP91">
            <v>95.443270569236773</v>
          </cell>
          <cell r="CQ91">
            <v>97.457216521781035</v>
          </cell>
          <cell r="CR91">
            <v>98.57776706009129</v>
          </cell>
          <cell r="CS91">
            <v>102.07069447582487</v>
          </cell>
          <cell r="CT91">
            <v>97.51901043302324</v>
          </cell>
          <cell r="CU91">
            <v>96.419686705521684</v>
          </cell>
          <cell r="CV91">
            <v>98.347369167127269</v>
          </cell>
          <cell r="CW91">
            <v>98.765946683960564</v>
          </cell>
          <cell r="CX91">
            <v>96.554810045515865</v>
          </cell>
          <cell r="CY91">
            <v>97.392073777539551</v>
          </cell>
          <cell r="CZ91">
            <v>92.535290390937391</v>
          </cell>
          <cell r="DA91">
            <v>94.537552477469077</v>
          </cell>
          <cell r="DB91">
            <v>96.470586785097055</v>
          </cell>
          <cell r="DC91">
            <v>97.211052172221287</v>
          </cell>
          <cell r="DD91">
            <v>103.40756679996213</v>
          </cell>
          <cell r="DE91">
            <v>98.460259652714527</v>
          </cell>
          <cell r="DF91">
            <v>100.4347651592506</v>
          </cell>
          <cell r="DG91">
            <v>98.741619534283103</v>
          </cell>
          <cell r="DH91">
            <v>98.972566379590631</v>
          </cell>
          <cell r="DI91">
            <v>98.356893508430758</v>
          </cell>
          <cell r="DJ91">
            <v>98.730917099005765</v>
          </cell>
          <cell r="DK91">
            <v>101.43541217986234</v>
          </cell>
          <cell r="DL91">
            <v>102.14276074662753</v>
          </cell>
          <cell r="DM91">
            <v>102.23927574970035</v>
          </cell>
          <cell r="DN91">
            <v>101.83941182569309</v>
          </cell>
          <cell r="DO91">
            <v>99.564029723971544</v>
          </cell>
          <cell r="DP91">
            <v>98.949465754219318</v>
          </cell>
          <cell r="DQ91">
            <v>97.897775604881531</v>
          </cell>
          <cell r="DR91">
            <v>98.544882712353044</v>
          </cell>
          <cell r="DS91">
            <v>95.58796630504709</v>
          </cell>
          <cell r="DT91">
            <v>96.449357957774254</v>
          </cell>
          <cell r="DU91">
            <v>98.401811325744575</v>
          </cell>
        </row>
        <row r="107">
          <cell r="E107" t="str">
            <v>Médicaments de ville</v>
          </cell>
          <cell r="BY107">
            <v>103.78380956273303</v>
          </cell>
          <cell r="BZ107">
            <v>103.98277205628177</v>
          </cell>
          <cell r="CA107">
            <v>105.54756026918272</v>
          </cell>
          <cell r="CB107">
            <v>112.42111949184763</v>
          </cell>
          <cell r="CC107">
            <v>109.69429204944794</v>
          </cell>
          <cell r="CD107">
            <v>107.32841863742597</v>
          </cell>
          <cell r="CE107">
            <v>107.98061845778619</v>
          </cell>
          <cell r="CF107">
            <v>108.47562884734189</v>
          </cell>
          <cell r="CG107">
            <v>106.28239370947266</v>
          </cell>
          <cell r="CH107">
            <v>106.05498450534529</v>
          </cell>
          <cell r="CI107">
            <v>107.1578204602373</v>
          </cell>
          <cell r="CJ107">
            <v>104.82040697010252</v>
          </cell>
          <cell r="CK107">
            <v>106.55277328008657</v>
          </cell>
          <cell r="CL107">
            <v>105.72868205943573</v>
          </cell>
          <cell r="CM107">
            <v>106.97249791843714</v>
          </cell>
          <cell r="CN107">
            <v>108.40718901921538</v>
          </cell>
          <cell r="CO107">
            <v>106.99618203628256</v>
          </cell>
          <cell r="CP107">
            <v>108.64020500563186</v>
          </cell>
          <cell r="CQ107">
            <v>107.86588451177683</v>
          </cell>
          <cell r="CR107">
            <v>105.68161562986577</v>
          </cell>
          <cell r="CS107">
            <v>114.10021079147879</v>
          </cell>
          <cell r="CT107">
            <v>109.68625091238098</v>
          </cell>
          <cell r="CU107">
            <v>109.4517720269948</v>
          </cell>
          <cell r="CV107">
            <v>109.82971777067714</v>
          </cell>
          <cell r="CW107">
            <v>109.80780125412311</v>
          </cell>
          <cell r="CX107">
            <v>110.81046067194855</v>
          </cell>
          <cell r="CY107">
            <v>114.53629081161682</v>
          </cell>
          <cell r="CZ107">
            <v>109.5665441821055</v>
          </cell>
          <cell r="DA107">
            <v>112.4095952653153</v>
          </cell>
          <cell r="DB107">
            <v>111.34000205356378</v>
          </cell>
          <cell r="DC107">
            <v>112.12328633336577</v>
          </cell>
          <cell r="DD107">
            <v>109.12512727931676</v>
          </cell>
          <cell r="DE107">
            <v>111.95550129415861</v>
          </cell>
          <cell r="DF107">
            <v>112.7189870152975</v>
          </cell>
          <cell r="DG107">
            <v>112.50737150499867</v>
          </cell>
          <cell r="DH107">
            <v>111.85666999038979</v>
          </cell>
          <cell r="DI107">
            <v>111.31926744512776</v>
          </cell>
          <cell r="DJ107">
            <v>112.94622186601768</v>
          </cell>
          <cell r="DK107">
            <v>111.72508105603644</v>
          </cell>
          <cell r="DL107">
            <v>112.29657388337282</v>
          </cell>
          <cell r="DM107">
            <v>114.80359299804508</v>
          </cell>
          <cell r="DN107">
            <v>114.63473831007602</v>
          </cell>
          <cell r="DO107">
            <v>115.86299146801178</v>
          </cell>
          <cell r="DP107">
            <v>118.38447392975917</v>
          </cell>
          <cell r="DQ107">
            <v>116.65190031597143</v>
          </cell>
          <cell r="DR107">
            <v>117.74274287704469</v>
          </cell>
          <cell r="DS107">
            <v>116.60658608682488</v>
          </cell>
          <cell r="DT107">
            <v>119.15431650404385</v>
          </cell>
          <cell r="DU107">
            <v>120.00076395702538</v>
          </cell>
        </row>
        <row r="108">
          <cell r="E108" t="str">
            <v>Médicaments rétrocédés</v>
          </cell>
          <cell r="BY108">
            <v>97.06652952504065</v>
          </cell>
          <cell r="BZ108">
            <v>82.563501546811338</v>
          </cell>
          <cell r="CA108">
            <v>99.137625859944052</v>
          </cell>
          <cell r="CB108">
            <v>83.512904649833985</v>
          </cell>
          <cell r="CC108">
            <v>73.009549603742215</v>
          </cell>
          <cell r="CD108">
            <v>84.885563081315468</v>
          </cell>
          <cell r="CE108">
            <v>88.301524586512301</v>
          </cell>
          <cell r="CF108">
            <v>74.181075187887345</v>
          </cell>
          <cell r="CG108">
            <v>78.880767456957173</v>
          </cell>
          <cell r="CH108">
            <v>76.634833479185104</v>
          </cell>
          <cell r="CI108">
            <v>76.334000265888619</v>
          </cell>
          <cell r="CJ108">
            <v>74.234101209757156</v>
          </cell>
          <cell r="CK108">
            <v>73.146987472248412</v>
          </cell>
          <cell r="CL108">
            <v>79.899099400735835</v>
          </cell>
          <cell r="CM108">
            <v>70.3033166726334</v>
          </cell>
          <cell r="CN108">
            <v>78.872915038404599</v>
          </cell>
          <cell r="CO108">
            <v>76.849876460762488</v>
          </cell>
          <cell r="CP108">
            <v>72.384013609966331</v>
          </cell>
          <cell r="CQ108">
            <v>68.560243090859359</v>
          </cell>
          <cell r="CR108">
            <v>68.149637871441769</v>
          </cell>
          <cell r="CS108">
            <v>68.795257469691862</v>
          </cell>
          <cell r="CT108">
            <v>71.165960859739556</v>
          </cell>
          <cell r="CU108">
            <v>72.550265768880223</v>
          </cell>
          <cell r="CV108">
            <v>70.288332709142537</v>
          </cell>
          <cell r="CW108">
            <v>69.296697003573328</v>
          </cell>
          <cell r="CX108">
            <v>71.81830636923749</v>
          </cell>
          <cell r="CY108">
            <v>58.719493730551129</v>
          </cell>
          <cell r="CZ108">
            <v>60.42094843931153</v>
          </cell>
          <cell r="DA108">
            <v>70.416092622727533</v>
          </cell>
          <cell r="DB108">
            <v>63.507977069820058</v>
          </cell>
          <cell r="DC108">
            <v>61.429509306144922</v>
          </cell>
          <cell r="DD108">
            <v>65.440606501119277</v>
          </cell>
          <cell r="DE108">
            <v>61.248068147865396</v>
          </cell>
          <cell r="DF108">
            <v>62.317156132279393</v>
          </cell>
          <cell r="DG108">
            <v>56.108965161642274</v>
          </cell>
          <cell r="DH108">
            <v>60.589277861868226</v>
          </cell>
          <cell r="DI108">
            <v>52.578584707756612</v>
          </cell>
          <cell r="DJ108">
            <v>53.190926460940879</v>
          </cell>
          <cell r="DK108">
            <v>55.578875862656496</v>
          </cell>
          <cell r="DL108">
            <v>56.305426867745844</v>
          </cell>
          <cell r="DM108">
            <v>55.686124659129412</v>
          </cell>
          <cell r="DN108">
            <v>56.429401735356713</v>
          </cell>
          <cell r="DO108">
            <v>44.398442543305393</v>
          </cell>
          <cell r="DP108">
            <v>90.631975429304148</v>
          </cell>
          <cell r="DQ108">
            <v>55.803215002976792</v>
          </cell>
          <cell r="DR108">
            <v>58.121701623334353</v>
          </cell>
          <cell r="DS108">
            <v>69.533254817795893</v>
          </cell>
          <cell r="DT108">
            <v>63.324389099627041</v>
          </cell>
          <cell r="DU108">
            <v>61.072827341893586</v>
          </cell>
        </row>
        <row r="118">
          <cell r="E118" t="str">
            <v>TOTAL médicaments</v>
          </cell>
          <cell r="BY118">
            <v>103.25168465949537</v>
          </cell>
          <cell r="BZ118">
            <v>102.28599491087206</v>
          </cell>
          <cell r="CA118">
            <v>105.03978246207382</v>
          </cell>
          <cell r="CB118">
            <v>110.13108826800952</v>
          </cell>
          <cell r="CC118">
            <v>106.78822517197924</v>
          </cell>
          <cell r="CD118">
            <v>105.55055583073039</v>
          </cell>
          <cell r="CE118">
            <v>106.4216934370491</v>
          </cell>
          <cell r="CF118">
            <v>105.75890631303989</v>
          </cell>
          <cell r="CG118">
            <v>104.11171039176728</v>
          </cell>
          <cell r="CH118">
            <v>103.72439907043898</v>
          </cell>
          <cell r="CI118">
            <v>104.71604011963866</v>
          </cell>
          <cell r="CJ118">
            <v>102.39744188575382</v>
          </cell>
          <cell r="CK118">
            <v>103.90645655057284</v>
          </cell>
          <cell r="CL118">
            <v>103.68253181770015</v>
          </cell>
          <cell r="CM118">
            <v>104.06766375747654</v>
          </cell>
          <cell r="CN118">
            <v>106.06756307001461</v>
          </cell>
          <cell r="CO118">
            <v>104.60807258612819</v>
          </cell>
          <cell r="CP118">
            <v>105.76808679261593</v>
          </cell>
          <cell r="CQ118">
            <v>104.75219704892915</v>
          </cell>
          <cell r="CR118">
            <v>102.70843304391535</v>
          </cell>
          <cell r="CS118">
            <v>110.5112739350031</v>
          </cell>
          <cell r="CT118">
            <v>106.63477687796063</v>
          </cell>
          <cell r="CU118">
            <v>106.52853370184843</v>
          </cell>
          <cell r="CV118">
            <v>106.69735532908085</v>
          </cell>
          <cell r="CW118">
            <v>106.59862025996878</v>
          </cell>
          <cell r="CX118">
            <v>107.72160681757124</v>
          </cell>
          <cell r="CY118">
            <v>110.11463389406457</v>
          </cell>
          <cell r="CZ118">
            <v>105.67336193684432</v>
          </cell>
          <cell r="DA118">
            <v>109.08298264757279</v>
          </cell>
          <cell r="DB118">
            <v>107.55087735974205</v>
          </cell>
          <cell r="DC118">
            <v>108.10746132026591</v>
          </cell>
          <cell r="DD118">
            <v>105.66455674159245</v>
          </cell>
          <cell r="DE118">
            <v>107.93859447994294</v>
          </cell>
          <cell r="DF118">
            <v>108.7262891924983</v>
          </cell>
          <cell r="DG118">
            <v>108.03964106204896</v>
          </cell>
          <cell r="DH118">
            <v>107.7954047278791</v>
          </cell>
          <cell r="DI118">
            <v>106.66598815018331</v>
          </cell>
          <cell r="DJ118">
            <v>108.21256767757509</v>
          </cell>
          <cell r="DK118">
            <v>107.27732931157401</v>
          </cell>
          <cell r="DL118">
            <v>107.8611054317566</v>
          </cell>
          <cell r="DM118">
            <v>110.12046575859955</v>
          </cell>
          <cell r="DN118">
            <v>110.02386770189187</v>
          </cell>
          <cell r="DO118">
            <v>110.20176162972946</v>
          </cell>
          <cell r="DP118">
            <v>116.18599545390407</v>
          </cell>
          <cell r="DQ118">
            <v>111.8316307124074</v>
          </cell>
          <cell r="DR118">
            <v>113.01972394229173</v>
          </cell>
          <cell r="DS118">
            <v>112.87756307363344</v>
          </cell>
          <cell r="DT118">
            <v>114.7316194375022</v>
          </cell>
          <cell r="DU118">
            <v>115.33265091225584</v>
          </cell>
        </row>
        <row r="126">
          <cell r="E126" t="str">
            <v>Produits de LPP</v>
          </cell>
          <cell r="BY126">
            <v>96.72491506725612</v>
          </cell>
          <cell r="BZ126">
            <v>96.592068758217167</v>
          </cell>
          <cell r="CA126">
            <v>93.829285755769348</v>
          </cell>
          <cell r="CB126">
            <v>93.416647074052733</v>
          </cell>
          <cell r="CC126">
            <v>98.410083776340642</v>
          </cell>
          <cell r="CD126">
            <v>96.233800301643015</v>
          </cell>
          <cell r="CE126">
            <v>96.279639298817969</v>
          </cell>
          <cell r="CF126">
            <v>97.229011924064721</v>
          </cell>
          <cell r="CG126">
            <v>96.583884540445013</v>
          </cell>
          <cell r="CH126">
            <v>96.143428062634115</v>
          </cell>
          <cell r="CI126">
            <v>97.258013955834713</v>
          </cell>
          <cell r="CJ126">
            <v>95.95042439719191</v>
          </cell>
          <cell r="CK126">
            <v>94.63277362279382</v>
          </cell>
          <cell r="CL126">
            <v>95.990555225663428</v>
          </cell>
          <cell r="CM126">
            <v>93.501551050348539</v>
          </cell>
          <cell r="CN126">
            <v>96.129769006730797</v>
          </cell>
          <cell r="CO126">
            <v>94.376427237511237</v>
          </cell>
          <cell r="CP126">
            <v>94.301121237980865</v>
          </cell>
          <cell r="CQ126">
            <v>91.949151830809328</v>
          </cell>
          <cell r="CR126">
            <v>90.967883372096665</v>
          </cell>
          <cell r="CS126">
            <v>94.884638896425272</v>
          </cell>
          <cell r="CT126">
            <v>95.397340659539481</v>
          </cell>
          <cell r="CU126">
            <v>91.989696680009047</v>
          </cell>
          <cell r="CV126">
            <v>92.098880519168844</v>
          </cell>
          <cell r="CW126">
            <v>92.802713088425278</v>
          </cell>
          <cell r="CX126">
            <v>91.811896654377719</v>
          </cell>
          <cell r="CY126">
            <v>97.836553091671689</v>
          </cell>
          <cell r="CZ126">
            <v>88.951895529327771</v>
          </cell>
          <cell r="DA126">
            <v>96.570515461716937</v>
          </cell>
          <cell r="DB126">
            <v>92.21304306247788</v>
          </cell>
          <cell r="DC126">
            <v>93.62532558654982</v>
          </cell>
          <cell r="DD126">
            <v>93.526516945782987</v>
          </cell>
          <cell r="DE126">
            <v>91.473534660690689</v>
          </cell>
          <cell r="DF126">
            <v>92.233703874203002</v>
          </cell>
          <cell r="DG126">
            <v>93.609370159672366</v>
          </cell>
          <cell r="DH126">
            <v>93.880664259587704</v>
          </cell>
          <cell r="DI126">
            <v>91.660169984721662</v>
          </cell>
          <cell r="DJ126">
            <v>92.62748376754557</v>
          </cell>
          <cell r="DK126">
            <v>93.665159897268097</v>
          </cell>
          <cell r="DL126">
            <v>93.269586236468328</v>
          </cell>
          <cell r="DM126">
            <v>94.013829734171949</v>
          </cell>
          <cell r="DN126">
            <v>93.707803150214588</v>
          </cell>
          <cell r="DO126">
            <v>92.471638545502771</v>
          </cell>
          <cell r="DP126">
            <v>94.447498098209721</v>
          </cell>
          <cell r="DQ126">
            <v>92.732384511217631</v>
          </cell>
          <cell r="DR126">
            <v>93.405076240780929</v>
          </cell>
          <cell r="DS126">
            <v>93.811973675196043</v>
          </cell>
          <cell r="DT126">
            <v>90.731072081129156</v>
          </cell>
          <cell r="DU126">
            <v>94.931909662748154</v>
          </cell>
        </row>
        <row r="134">
          <cell r="E134" t="str">
            <v xml:space="preserve">TOTAL SOINS DE VILLE </v>
          </cell>
          <cell r="BY134">
            <v>95.073715069729488</v>
          </cell>
          <cell r="BZ134">
            <v>94.154114104763067</v>
          </cell>
          <cell r="CA134">
            <v>94.188790096515262</v>
          </cell>
          <cell r="CB134">
            <v>97.072860319114412</v>
          </cell>
          <cell r="CC134">
            <v>95.666343221634236</v>
          </cell>
          <cell r="CD134">
            <v>94.572029438074438</v>
          </cell>
          <cell r="CE134">
            <v>93.969565440828006</v>
          </cell>
          <cell r="CF134">
            <v>95.537529327253097</v>
          </cell>
          <cell r="CG134">
            <v>94.522901410863625</v>
          </cell>
          <cell r="CH134">
            <v>94.809939892485147</v>
          </cell>
          <cell r="CI134">
            <v>95.707678455246096</v>
          </cell>
          <cell r="CJ134">
            <v>94.203192732136927</v>
          </cell>
          <cell r="CK134">
            <v>94.710772703589143</v>
          </cell>
          <cell r="CL134">
            <v>93.872694781118753</v>
          </cell>
          <cell r="CM134">
            <v>93.258129730899924</v>
          </cell>
          <cell r="CN134">
            <v>94.480349796149639</v>
          </cell>
          <cell r="CO134">
            <v>92.762452689190837</v>
          </cell>
          <cell r="CP134">
            <v>93.909219547464446</v>
          </cell>
          <cell r="CQ134">
            <v>92.766936761899615</v>
          </cell>
          <cell r="CR134">
            <v>91.80755033729001</v>
          </cell>
          <cell r="CS134">
            <v>95.869265118371018</v>
          </cell>
          <cell r="CT134">
            <v>94.099490819646917</v>
          </cell>
          <cell r="CU134">
            <v>92.623466993943964</v>
          </cell>
          <cell r="CV134">
            <v>93.041512422354657</v>
          </cell>
          <cell r="CW134">
            <v>93.756346632319278</v>
          </cell>
          <cell r="CX134">
            <v>92.973281315647966</v>
          </cell>
          <cell r="CY134">
            <v>97.10008291572133</v>
          </cell>
          <cell r="CZ134">
            <v>90.782868885250338</v>
          </cell>
          <cell r="DA134">
            <v>94.298353562675416</v>
          </cell>
          <cell r="DB134">
            <v>92.142363919883664</v>
          </cell>
          <cell r="DC134">
            <v>91.257012521612921</v>
          </cell>
          <cell r="DD134">
            <v>94.138489026443978</v>
          </cell>
          <cell r="DE134">
            <v>92.649058281226985</v>
          </cell>
          <cell r="DF134">
            <v>93.192648344323942</v>
          </cell>
          <cell r="DG134">
            <v>92.629301022120259</v>
          </cell>
          <cell r="DH134">
            <v>92.787641789074698</v>
          </cell>
          <cell r="DI134">
            <v>91.773792023875671</v>
          </cell>
          <cell r="DJ134">
            <v>92.819988590508402</v>
          </cell>
          <cell r="DK134">
            <v>92.909716707435436</v>
          </cell>
          <cell r="DL134">
            <v>92.929009797965492</v>
          </cell>
          <cell r="DM134">
            <v>93.377094843941407</v>
          </cell>
          <cell r="DN134">
            <v>93.177737199174587</v>
          </cell>
          <cell r="DO134">
            <v>89.83072262007957</v>
          </cell>
          <cell r="DP134">
            <v>99.304760426550459</v>
          </cell>
          <cell r="DQ134">
            <v>93.646945220343582</v>
          </cell>
          <cell r="DR134">
            <v>94.490989839065762</v>
          </cell>
          <cell r="DS134">
            <v>93.859921828320296</v>
          </cell>
          <cell r="DT134">
            <v>93.454565266669817</v>
          </cell>
          <cell r="DU134">
            <v>94.924444019660754</v>
          </cell>
        </row>
      </sheetData>
      <sheetData sheetId="5">
        <row r="3">
          <cell r="BM3">
            <v>44044</v>
          </cell>
          <cell r="BY3">
            <v>44470</v>
          </cell>
          <cell r="BZ3">
            <v>44501</v>
          </cell>
          <cell r="CA3">
            <v>44531</v>
          </cell>
          <cell r="CB3">
            <v>44562</v>
          </cell>
          <cell r="CC3">
            <v>44593</v>
          </cell>
          <cell r="CD3">
            <v>44621</v>
          </cell>
          <cell r="CE3">
            <v>44652</v>
          </cell>
          <cell r="CF3">
            <v>44682</v>
          </cell>
          <cell r="CG3">
            <v>44713</v>
          </cell>
          <cell r="CH3">
            <v>44743</v>
          </cell>
          <cell r="CI3">
            <v>44774</v>
          </cell>
          <cell r="CJ3">
            <v>44805</v>
          </cell>
          <cell r="CK3">
            <v>44835</v>
          </cell>
          <cell r="CL3">
            <v>44866</v>
          </cell>
          <cell r="CM3">
            <v>44896</v>
          </cell>
          <cell r="CN3">
            <v>44927</v>
          </cell>
          <cell r="CO3">
            <v>44958</v>
          </cell>
          <cell r="CP3">
            <v>44986</v>
          </cell>
          <cell r="CQ3">
            <v>45017</v>
          </cell>
          <cell r="CR3">
            <v>45047</v>
          </cell>
          <cell r="CS3">
            <v>45078</v>
          </cell>
          <cell r="CT3">
            <v>45108</v>
          </cell>
          <cell r="CU3">
            <v>45139</v>
          </cell>
          <cell r="CV3">
            <v>45170</v>
          </cell>
          <cell r="CW3">
            <v>45200</v>
          </cell>
          <cell r="CX3">
            <v>45231</v>
          </cell>
          <cell r="CY3">
            <v>45261</v>
          </cell>
          <cell r="CZ3">
            <v>45292</v>
          </cell>
          <cell r="DA3">
            <v>45323</v>
          </cell>
          <cell r="DB3">
            <v>45352</v>
          </cell>
          <cell r="DC3">
            <v>45383</v>
          </cell>
          <cell r="DD3">
            <v>45413</v>
          </cell>
          <cell r="DE3">
            <v>45444</v>
          </cell>
          <cell r="DF3">
            <v>45474</v>
          </cell>
          <cell r="DG3">
            <v>45505</v>
          </cell>
          <cell r="DH3">
            <v>45536</v>
          </cell>
          <cell r="DI3">
            <v>45566</v>
          </cell>
          <cell r="DJ3">
            <v>45597</v>
          </cell>
          <cell r="DK3">
            <v>45627</v>
          </cell>
          <cell r="DL3">
            <v>45658</v>
          </cell>
          <cell r="DM3">
            <v>45689</v>
          </cell>
          <cell r="DN3">
            <v>45717</v>
          </cell>
          <cell r="DO3">
            <v>45748</v>
          </cell>
          <cell r="DP3">
            <v>45778</v>
          </cell>
          <cell r="DQ3">
            <v>45809</v>
          </cell>
          <cell r="DR3">
            <v>45839</v>
          </cell>
          <cell r="DS3">
            <v>45870</v>
          </cell>
          <cell r="DT3">
            <v>45901</v>
          </cell>
          <cell r="DU3">
            <v>45931</v>
          </cell>
        </row>
        <row r="28">
          <cell r="E28" t="str">
            <v>TOTAL généralistes</v>
          </cell>
          <cell r="BY28">
            <v>96.829487440475077</v>
          </cell>
          <cell r="BZ28">
            <v>96.406170723886973</v>
          </cell>
          <cell r="CA28">
            <v>96.232877125441519</v>
          </cell>
          <cell r="CB28">
            <v>97.623782140104296</v>
          </cell>
          <cell r="CC28">
            <v>89.291953238605345</v>
          </cell>
          <cell r="CD28">
            <v>93.565251583223073</v>
          </cell>
          <cell r="CE28">
            <v>94.363779095164261</v>
          </cell>
          <cell r="CF28">
            <v>93.122360022368426</v>
          </cell>
          <cell r="CG28">
            <v>95.28379387555573</v>
          </cell>
          <cell r="CH28">
            <v>95.319999529303743</v>
          </cell>
          <cell r="CI28">
            <v>96.37208104986918</v>
          </cell>
          <cell r="CJ28">
            <v>94.052767936342917</v>
          </cell>
          <cell r="CK28">
            <v>96.965308113189906</v>
          </cell>
          <cell r="CL28">
            <v>95.324256002348505</v>
          </cell>
          <cell r="CM28">
            <v>93.603416642977024</v>
          </cell>
          <cell r="CN28">
            <v>92.709709853645165</v>
          </cell>
          <cell r="CO28">
            <v>90.388444394933444</v>
          </cell>
          <cell r="CP28">
            <v>92.660369435719076</v>
          </cell>
          <cell r="CQ28">
            <v>90.389407056116113</v>
          </cell>
          <cell r="CR28">
            <v>92.667620434661188</v>
          </cell>
          <cell r="CS28">
            <v>94.871193282267512</v>
          </cell>
          <cell r="CT28">
            <v>92.724066471086701</v>
          </cell>
          <cell r="CU28">
            <v>94.72341043341153</v>
          </cell>
          <cell r="CV28">
            <v>91.037672657839366</v>
          </cell>
          <cell r="CW28">
            <v>92.428617035009864</v>
          </cell>
          <cell r="CX28">
            <v>96.686882339285091</v>
          </cell>
          <cell r="CY28">
            <v>101.95063008140789</v>
          </cell>
          <cell r="CZ28">
            <v>94.661221180411033</v>
          </cell>
          <cell r="DA28">
            <v>96.344660194771492</v>
          </cell>
          <cell r="DB28">
            <v>92.477951537044746</v>
          </cell>
          <cell r="DC28">
            <v>97.271794425193249</v>
          </cell>
          <cell r="DD28">
            <v>97.416742230616578</v>
          </cell>
          <cell r="DE28">
            <v>93.901862179543826</v>
          </cell>
          <cell r="DF28">
            <v>94.659338376599905</v>
          </cell>
          <cell r="DG28">
            <v>91.721824809913969</v>
          </cell>
          <cell r="DH28">
            <v>94.138423401462163</v>
          </cell>
          <cell r="DI28">
            <v>91.686043451459469</v>
          </cell>
          <cell r="DJ28">
            <v>93.061687546951859</v>
          </cell>
          <cell r="DK28">
            <v>95.557284857732057</v>
          </cell>
          <cell r="DL28">
            <v>105.72297358734968</v>
          </cell>
          <cell r="DM28">
            <v>103.25827320262758</v>
          </cell>
          <cell r="DN28">
            <v>99.917608573889225</v>
          </cell>
          <cell r="DO28">
            <v>99.064186044829256</v>
          </cell>
          <cell r="DP28">
            <v>105.76982684971472</v>
          </cell>
          <cell r="DQ28">
            <v>102.11465114071456</v>
          </cell>
          <cell r="DR28">
            <v>102.98680269138187</v>
          </cell>
          <cell r="DS28">
            <v>101.36448291819097</v>
          </cell>
          <cell r="DT28">
            <v>101.8717969234436</v>
          </cell>
          <cell r="DU28">
            <v>100.4789540226418</v>
          </cell>
        </row>
        <row r="51">
          <cell r="E51" t="str">
            <v>TOTAL spécialistes</v>
          </cell>
          <cell r="BY51">
            <v>119.52077626587125</v>
          </cell>
          <cell r="BZ51">
            <v>113.35205350343895</v>
          </cell>
          <cell r="CA51">
            <v>118.15311897494836</v>
          </cell>
          <cell r="CB51">
            <v>118.94691088163079</v>
          </cell>
          <cell r="CC51">
            <v>114.55333152485032</v>
          </cell>
          <cell r="CD51">
            <v>117.25311190529222</v>
          </cell>
          <cell r="CE51">
            <v>113.44327755340034</v>
          </cell>
          <cell r="CF51">
            <v>125.09052627038999</v>
          </cell>
          <cell r="CG51">
            <v>119.31387116123484</v>
          </cell>
          <cell r="CH51">
            <v>120.35746146418369</v>
          </cell>
          <cell r="CI51">
            <v>124.08657908774869</v>
          </cell>
          <cell r="CJ51">
            <v>122.33007634724819</v>
          </cell>
          <cell r="CK51">
            <v>119.32985114050739</v>
          </cell>
          <cell r="CL51">
            <v>123.79917301971632</v>
          </cell>
          <cell r="CM51">
            <v>121.20171458553195</v>
          </cell>
          <cell r="CN51">
            <v>125.10300763095299</v>
          </cell>
          <cell r="CO51">
            <v>123.64900666091407</v>
          </cell>
          <cell r="CP51">
            <v>124.4601116573899</v>
          </cell>
          <cell r="CQ51">
            <v>124.38541503422873</v>
          </cell>
          <cell r="CR51">
            <v>126.14933754742248</v>
          </cell>
          <cell r="CS51">
            <v>133.51438302471041</v>
          </cell>
          <cell r="CT51">
            <v>127.08308496707485</v>
          </cell>
          <cell r="CU51">
            <v>128.00219648951844</v>
          </cell>
          <cell r="CV51">
            <v>127.5450956990457</v>
          </cell>
          <cell r="CW51">
            <v>130.13722384573572</v>
          </cell>
          <cell r="CX51">
            <v>129.43966476959156</v>
          </cell>
          <cell r="CY51">
            <v>133.67128497261783</v>
          </cell>
          <cell r="CZ51">
            <v>128.12978315372351</v>
          </cell>
          <cell r="DA51">
            <v>132.97149972102847</v>
          </cell>
          <cell r="DB51">
            <v>131.18106056303054</v>
          </cell>
          <cell r="DC51">
            <v>100.37272810930249</v>
          </cell>
          <cell r="DD51">
            <v>149.07040997541577</v>
          </cell>
          <cell r="DE51">
            <v>138.40598700577621</v>
          </cell>
          <cell r="DF51">
            <v>136.63580539176087</v>
          </cell>
          <cell r="DG51">
            <v>132.11346517543026</v>
          </cell>
          <cell r="DH51">
            <v>134.17305923770485</v>
          </cell>
          <cell r="DI51">
            <v>131.29641248349</v>
          </cell>
          <cell r="DJ51">
            <v>137.34257432681952</v>
          </cell>
          <cell r="DK51">
            <v>137.32196286567617</v>
          </cell>
          <cell r="DL51">
            <v>139.91337219438117</v>
          </cell>
          <cell r="DM51">
            <v>140.93174260301606</v>
          </cell>
          <cell r="DN51">
            <v>141.80874198397194</v>
          </cell>
          <cell r="DO51">
            <v>100.86328432710134</v>
          </cell>
          <cell r="DP51">
            <v>190.32700956871682</v>
          </cell>
          <cell r="DQ51">
            <v>141.45447978649892</v>
          </cell>
          <cell r="DR51">
            <v>144.72583229453264</v>
          </cell>
          <cell r="DS51">
            <v>144.27734135008353</v>
          </cell>
          <cell r="DT51">
            <v>144.54474154746342</v>
          </cell>
          <cell r="DU51">
            <v>147.38986867274494</v>
          </cell>
        </row>
        <row r="55">
          <cell r="E55" t="str">
            <v>Honoraires de dentistes</v>
          </cell>
          <cell r="BY55">
            <v>122.49389792661461</v>
          </cell>
          <cell r="BZ55">
            <v>117.95365599379596</v>
          </cell>
          <cell r="CA55">
            <v>111.88923482783935</v>
          </cell>
          <cell r="CB55">
            <v>120.50226981046781</v>
          </cell>
          <cell r="CC55">
            <v>116.6874988011587</v>
          </cell>
          <cell r="CD55">
            <v>121.60658938614</v>
          </cell>
          <cell r="CE55">
            <v>115.78068070279075</v>
          </cell>
          <cell r="CF55">
            <v>119.88418416438049</v>
          </cell>
          <cell r="CG55">
            <v>119.89222386021838</v>
          </cell>
          <cell r="CH55">
            <v>118.05744670832581</v>
          </cell>
          <cell r="CI55">
            <v>120.53423730083261</v>
          </cell>
          <cell r="CJ55">
            <v>125.97659808872803</v>
          </cell>
          <cell r="CK55">
            <v>126.06148108810793</v>
          </cell>
          <cell r="CL55">
            <v>121.50378411973087</v>
          </cell>
          <cell r="CM55">
            <v>116.20707558421064</v>
          </cell>
          <cell r="CN55">
            <v>127.16877317721982</v>
          </cell>
          <cell r="CO55">
            <v>122.96603581930599</v>
          </cell>
          <cell r="CP55">
            <v>126.95281862914796</v>
          </cell>
          <cell r="CQ55">
            <v>123.23396057193152</v>
          </cell>
          <cell r="CR55">
            <v>122.91613137900015</v>
          </cell>
          <cell r="CS55">
            <v>130.58456366147828</v>
          </cell>
          <cell r="CT55">
            <v>126.15057709653661</v>
          </cell>
          <cell r="CU55">
            <v>125.86856713936594</v>
          </cell>
          <cell r="CV55">
            <v>130.02216030634571</v>
          </cell>
          <cell r="CW55">
            <v>123.59520756932049</v>
          </cell>
          <cell r="CX55">
            <v>113.91267080341785</v>
          </cell>
          <cell r="CY55">
            <v>117.51799010469477</v>
          </cell>
          <cell r="CZ55">
            <v>110.80508737547967</v>
          </cell>
          <cell r="DA55">
            <v>116.02502274680384</v>
          </cell>
          <cell r="DB55">
            <v>112.83700293079886</v>
          </cell>
          <cell r="DC55">
            <v>118.3704073427906</v>
          </cell>
          <cell r="DD55">
            <v>115.3695322987151</v>
          </cell>
          <cell r="DE55">
            <v>114.55850417482208</v>
          </cell>
          <cell r="DF55">
            <v>114.35655011727161</v>
          </cell>
          <cell r="DG55">
            <v>114.39017569856181</v>
          </cell>
          <cell r="DH55">
            <v>117.11738683191982</v>
          </cell>
          <cell r="DI55">
            <v>118.1837431215955</v>
          </cell>
          <cell r="DJ55">
            <v>123.67505121912058</v>
          </cell>
          <cell r="DK55">
            <v>121.92093035973402</v>
          </cell>
          <cell r="DL55">
            <v>124.96557567784625</v>
          </cell>
          <cell r="DM55">
            <v>123.08123266358579</v>
          </cell>
          <cell r="DN55">
            <v>123.48107180943806</v>
          </cell>
          <cell r="DO55">
            <v>124.36031029096924</v>
          </cell>
          <cell r="DP55">
            <v>128.95806784788033</v>
          </cell>
          <cell r="DQ55">
            <v>123.18290764473723</v>
          </cell>
          <cell r="DR55">
            <v>131.68986811379179</v>
          </cell>
          <cell r="DS55">
            <v>127.17057376000957</v>
          </cell>
          <cell r="DT55">
            <v>132.74984021486407</v>
          </cell>
          <cell r="DU55">
            <v>130.71601025679027</v>
          </cell>
        </row>
        <row r="69">
          <cell r="E69" t="str">
            <v>TOTAL Infirmiers</v>
          </cell>
          <cell r="BY69">
            <v>121.5232692033571</v>
          </cell>
          <cell r="BZ69">
            <v>125.01692819410231</v>
          </cell>
          <cell r="CA69">
            <v>118.88526975697107</v>
          </cell>
          <cell r="CB69">
            <v>134.51053287750833</v>
          </cell>
          <cell r="CC69">
            <v>131.01471574403553</v>
          </cell>
          <cell r="CD69">
            <v>125.71245722348527</v>
          </cell>
          <cell r="CE69">
            <v>123.43577437850848</v>
          </cell>
          <cell r="CF69">
            <v>120.92913146432551</v>
          </cell>
          <cell r="CG69">
            <v>126.53942009859591</v>
          </cell>
          <cell r="CH69">
            <v>121.41176763516665</v>
          </cell>
          <cell r="CI69">
            <v>130.07423177937051</v>
          </cell>
          <cell r="CJ69">
            <v>124.90918658078873</v>
          </cell>
          <cell r="CK69">
            <v>126.48150117555264</v>
          </cell>
          <cell r="CL69">
            <v>121.33805135688935</v>
          </cell>
          <cell r="CM69">
            <v>124.49377110009554</v>
          </cell>
          <cell r="CN69">
            <v>122.28593878869209</v>
          </cell>
          <cell r="CO69">
            <v>121.81429820837886</v>
          </cell>
          <cell r="CP69">
            <v>123.33635021054215</v>
          </cell>
          <cell r="CQ69">
            <v>117.16624094552199</v>
          </cell>
          <cell r="CR69">
            <v>130.42913865178721</v>
          </cell>
          <cell r="CS69">
            <v>125.66287924918565</v>
          </cell>
          <cell r="CT69">
            <v>126.90204745847919</v>
          </cell>
          <cell r="CU69">
            <v>120.8766014665264</v>
          </cell>
          <cell r="CV69">
            <v>124.79098298714982</v>
          </cell>
          <cell r="CW69">
            <v>125.45676004826034</v>
          </cell>
          <cell r="CX69">
            <v>121.03177533046284</v>
          </cell>
          <cell r="CY69">
            <v>136.24220011969575</v>
          </cell>
          <cell r="CZ69">
            <v>124.09223293766969</v>
          </cell>
          <cell r="DA69">
            <v>128.48833823949306</v>
          </cell>
          <cell r="DB69">
            <v>123.36801937681787</v>
          </cell>
          <cell r="DC69">
            <v>137.01015939955116</v>
          </cell>
          <cell r="DD69">
            <v>127.07280869360376</v>
          </cell>
          <cell r="DE69">
            <v>122.53889604925141</v>
          </cell>
          <cell r="DF69">
            <v>129.15406412403519</v>
          </cell>
          <cell r="DG69">
            <v>132.36155702637132</v>
          </cell>
          <cell r="DH69">
            <v>129.68379086334338</v>
          </cell>
          <cell r="DI69">
            <v>128.47992160879238</v>
          </cell>
          <cell r="DJ69">
            <v>135.26212057862097</v>
          </cell>
          <cell r="DK69">
            <v>132.02653087387054</v>
          </cell>
          <cell r="DL69">
            <v>135.04742181003709</v>
          </cell>
          <cell r="DM69">
            <v>132.48453943881506</v>
          </cell>
          <cell r="DN69">
            <v>131.3492744444776</v>
          </cell>
          <cell r="DO69">
            <v>131.36557185874912</v>
          </cell>
          <cell r="DP69">
            <v>130.12469576886249</v>
          </cell>
          <cell r="DQ69">
            <v>137.75481285888517</v>
          </cell>
          <cell r="DR69">
            <v>135.09063437287185</v>
          </cell>
          <cell r="DS69">
            <v>134.06661420169402</v>
          </cell>
          <cell r="DT69">
            <v>133.63008927401921</v>
          </cell>
          <cell r="DU69">
            <v>139.07315450745199</v>
          </cell>
        </row>
        <row r="74">
          <cell r="E74" t="str">
            <v>Montants masseurs-kiné</v>
          </cell>
          <cell r="BY74">
            <v>114.50114701317924</v>
          </cell>
          <cell r="BZ74">
            <v>106.56332807393869</v>
          </cell>
          <cell r="CA74">
            <v>110.64170577980819</v>
          </cell>
          <cell r="CB74">
            <v>113.82624087283051</v>
          </cell>
          <cell r="CC74">
            <v>109.0278022263945</v>
          </cell>
          <cell r="CD74">
            <v>113.05967681685311</v>
          </cell>
          <cell r="CE74">
            <v>109.96760835200109</v>
          </cell>
          <cell r="CF74">
            <v>118.90450810769633</v>
          </cell>
          <cell r="CG74">
            <v>114.61089600802161</v>
          </cell>
          <cell r="CH74">
            <v>113.86290183932056</v>
          </cell>
          <cell r="CI74">
            <v>115.30183471881247</v>
          </cell>
          <cell r="CJ74">
            <v>116.90598119925878</v>
          </cell>
          <cell r="CK74">
            <v>116.08531018736599</v>
          </cell>
          <cell r="CL74">
            <v>115.77318518535631</v>
          </cell>
          <cell r="CM74">
            <v>115.96835754957911</v>
          </cell>
          <cell r="CN74">
            <v>121.94630891538748</v>
          </cell>
          <cell r="CO74">
            <v>117.19807043505632</v>
          </cell>
          <cell r="CP74">
            <v>122.33683987570222</v>
          </cell>
          <cell r="CQ74">
            <v>119.68745270728233</v>
          </cell>
          <cell r="CR74">
            <v>111.55888293471257</v>
          </cell>
          <cell r="CS74">
            <v>124.18545826775045</v>
          </cell>
          <cell r="CT74">
            <v>119.23268143487103</v>
          </cell>
          <cell r="CU74">
            <v>118.97507712256787</v>
          </cell>
          <cell r="CV74">
            <v>123.22343302123133</v>
          </cell>
          <cell r="CW74">
            <v>119.3902194621717</v>
          </cell>
          <cell r="CX74">
            <v>122.60128037248525</v>
          </cell>
          <cell r="CY74">
            <v>127.29637691935008</v>
          </cell>
          <cell r="CZ74">
            <v>116.93845229890505</v>
          </cell>
          <cell r="DA74">
            <v>125.9684580532691</v>
          </cell>
          <cell r="DB74">
            <v>123.63281624782626</v>
          </cell>
          <cell r="DC74">
            <v>125.83446529865572</v>
          </cell>
          <cell r="DD74">
            <v>123.89006377734691</v>
          </cell>
          <cell r="DE74">
            <v>126.89063784231087</v>
          </cell>
          <cell r="DF74">
            <v>129.31160408262434</v>
          </cell>
          <cell r="DG74">
            <v>126.14951757546946</v>
          </cell>
          <cell r="DH74">
            <v>126.59357546679044</v>
          </cell>
          <cell r="DI74">
            <v>127.8546818003701</v>
          </cell>
          <cell r="DJ74">
            <v>131.63182292614181</v>
          </cell>
          <cell r="DK74">
            <v>129.04636715296866</v>
          </cell>
          <cell r="DL74">
            <v>129.54278474057591</v>
          </cell>
          <cell r="DM74">
            <v>130.88364822723523</v>
          </cell>
          <cell r="DN74">
            <v>127.20556318606614</v>
          </cell>
          <cell r="DO74">
            <v>132.48476732415199</v>
          </cell>
          <cell r="DP74">
            <v>135.47871778535713</v>
          </cell>
          <cell r="DQ74">
            <v>126.7204365041047</v>
          </cell>
          <cell r="DR74">
            <v>133.88147845890518</v>
          </cell>
          <cell r="DS74">
            <v>136.71037971018512</v>
          </cell>
          <cell r="DT74">
            <v>131.03280355387056</v>
          </cell>
          <cell r="DU74">
            <v>136.75057574442334</v>
          </cell>
        </row>
        <row r="83">
          <cell r="E83" t="str">
            <v>TOTAL Laboratoires</v>
          </cell>
          <cell r="BY83">
            <v>153.16096984248892</v>
          </cell>
          <cell r="BZ83">
            <v>150.8495383404674</v>
          </cell>
          <cell r="CA83">
            <v>181.66324447582326</v>
          </cell>
          <cell r="CB83">
            <v>215.57673911973421</v>
          </cell>
          <cell r="CC83">
            <v>192.37714585133853</v>
          </cell>
          <cell r="CD83">
            <v>166.49758329645584</v>
          </cell>
          <cell r="CE83">
            <v>163.20265423488834</v>
          </cell>
          <cell r="CF83">
            <v>150.43560618225769</v>
          </cell>
          <cell r="CG83">
            <v>143.39276355376947</v>
          </cell>
          <cell r="CH83">
            <v>153.84151932549997</v>
          </cell>
          <cell r="CI83">
            <v>143.21131801855751</v>
          </cell>
          <cell r="CJ83">
            <v>127.98759536777253</v>
          </cell>
          <cell r="CK83">
            <v>132.78746112879935</v>
          </cell>
          <cell r="CL83">
            <v>123.67694055895724</v>
          </cell>
          <cell r="CM83">
            <v>123.09309992852266</v>
          </cell>
          <cell r="CN83">
            <v>121.84661655748413</v>
          </cell>
          <cell r="CO83">
            <v>114.37909753039979</v>
          </cell>
          <cell r="CP83">
            <v>111.80087558287532</v>
          </cell>
          <cell r="CQ83">
            <v>105.07437590841037</v>
          </cell>
          <cell r="CR83">
            <v>107.0567645243009</v>
          </cell>
          <cell r="CS83">
            <v>111.87528403599305</v>
          </cell>
          <cell r="CT83">
            <v>108.37736352596554</v>
          </cell>
          <cell r="CU83">
            <v>109.76919838278263</v>
          </cell>
          <cell r="CV83">
            <v>108.25586510017382</v>
          </cell>
          <cell r="CW83">
            <v>108.77408698775872</v>
          </cell>
          <cell r="CX83">
            <v>105.03535232401266</v>
          </cell>
          <cell r="CY83">
            <v>107.59243166764207</v>
          </cell>
          <cell r="CZ83">
            <v>106.39303773945863</v>
          </cell>
          <cell r="DA83">
            <v>106.85904829278789</v>
          </cell>
          <cell r="DB83">
            <v>100.85538499849183</v>
          </cell>
          <cell r="DC83">
            <v>103.64330025540842</v>
          </cell>
          <cell r="DD83">
            <v>102.86510411836257</v>
          </cell>
          <cell r="DE83">
            <v>103.85779165173577</v>
          </cell>
          <cell r="DF83">
            <v>104.73452446944711</v>
          </cell>
          <cell r="DG83">
            <v>96.743567268521659</v>
          </cell>
          <cell r="DH83">
            <v>96.625944454976349</v>
          </cell>
          <cell r="DI83">
            <v>93.900452078535153</v>
          </cell>
          <cell r="DJ83">
            <v>98.45813443697196</v>
          </cell>
          <cell r="DK83">
            <v>97.38151471474707</v>
          </cell>
          <cell r="DL83">
            <v>91.825939907763328</v>
          </cell>
          <cell r="DM83">
            <v>94.164116270664621</v>
          </cell>
          <cell r="DN83">
            <v>92.699702735096736</v>
          </cell>
          <cell r="DO83">
            <v>89.258015170294954</v>
          </cell>
          <cell r="DP83">
            <v>108.70463221975353</v>
          </cell>
          <cell r="DQ83">
            <v>105.58085639965313</v>
          </cell>
          <cell r="DR83">
            <v>102.98029447049231</v>
          </cell>
          <cell r="DS83">
            <v>99.666870224563169</v>
          </cell>
          <cell r="DT83">
            <v>104.74140064114239</v>
          </cell>
          <cell r="DU83">
            <v>99.180809662431784</v>
          </cell>
        </row>
        <row r="89">
          <cell r="E89" t="str">
            <v>TOTAL transports</v>
          </cell>
          <cell r="BY89">
            <v>120.23418960342215</v>
          </cell>
          <cell r="BZ89">
            <v>116.42227353838808</v>
          </cell>
          <cell r="CA89">
            <v>120.07183737113098</v>
          </cell>
          <cell r="CB89">
            <v>121.40169469517375</v>
          </cell>
          <cell r="CC89">
            <v>119.39019267662371</v>
          </cell>
          <cell r="CD89">
            <v>121.26729209782701</v>
          </cell>
          <cell r="CE89">
            <v>120.75943915529068</v>
          </cell>
          <cell r="CF89">
            <v>126.40125956017442</v>
          </cell>
          <cell r="CG89">
            <v>121.82390435790393</v>
          </cell>
          <cell r="CH89">
            <v>122.32568689279792</v>
          </cell>
          <cell r="CI89">
            <v>126.06090810941917</v>
          </cell>
          <cell r="CJ89">
            <v>128.88999990768119</v>
          </cell>
          <cell r="CK89">
            <v>130.49359552532854</v>
          </cell>
          <cell r="CL89">
            <v>131.36118953637776</v>
          </cell>
          <cell r="CM89">
            <v>134.02882988299709</v>
          </cell>
          <cell r="CN89">
            <v>133.76386317544689</v>
          </cell>
          <cell r="CO89">
            <v>132.05709619279708</v>
          </cell>
          <cell r="CP89">
            <v>133.40689211417325</v>
          </cell>
          <cell r="CQ89">
            <v>136.63699713675507</v>
          </cell>
          <cell r="CR89">
            <v>130.06478464625147</v>
          </cell>
          <cell r="CS89">
            <v>135.93389207574882</v>
          </cell>
          <cell r="CT89">
            <v>134.81504811411654</v>
          </cell>
          <cell r="CU89">
            <v>135.33845216833686</v>
          </cell>
          <cell r="CV89">
            <v>138.55800691137742</v>
          </cell>
          <cell r="CW89">
            <v>137.54266584530853</v>
          </cell>
          <cell r="CX89">
            <v>138.70891445062711</v>
          </cell>
          <cell r="CY89">
            <v>140.72022805576566</v>
          </cell>
          <cell r="CZ89">
            <v>136.81099330520416</v>
          </cell>
          <cell r="DA89">
            <v>140.81294077035884</v>
          </cell>
          <cell r="DB89">
            <v>138.98751621401311</v>
          </cell>
          <cell r="DC89">
            <v>143.09415106880371</v>
          </cell>
          <cell r="DD89">
            <v>140.22724608414413</v>
          </cell>
          <cell r="DE89">
            <v>146.2091644147709</v>
          </cell>
          <cell r="DF89">
            <v>145.40552955415404</v>
          </cell>
          <cell r="DG89">
            <v>142.93405891482607</v>
          </cell>
          <cell r="DH89">
            <v>143.95290641863261</v>
          </cell>
          <cell r="DI89">
            <v>144.1980949371638</v>
          </cell>
          <cell r="DJ89">
            <v>145.10549761642929</v>
          </cell>
          <cell r="DK89">
            <v>145.01695262733651</v>
          </cell>
          <cell r="DL89">
            <v>143.4000089357958</v>
          </cell>
          <cell r="DM89">
            <v>148.18949244330739</v>
          </cell>
          <cell r="DN89">
            <v>150.39911810391317</v>
          </cell>
          <cell r="DO89">
            <v>145.91655978695488</v>
          </cell>
          <cell r="DP89">
            <v>150.56383159628001</v>
          </cell>
          <cell r="DQ89">
            <v>144.94745281127274</v>
          </cell>
          <cell r="DR89">
            <v>148.54857913545686</v>
          </cell>
          <cell r="DS89">
            <v>147.9968852020331</v>
          </cell>
          <cell r="DT89">
            <v>147.93454628390649</v>
          </cell>
          <cell r="DU89">
            <v>147.54875690348362</v>
          </cell>
        </row>
        <row r="90">
          <cell r="E90" t="str">
            <v>IJ maladie</v>
          </cell>
          <cell r="BY90">
            <v>136.76553582898396</v>
          </cell>
          <cell r="BZ90">
            <v>137.75595017948172</v>
          </cell>
          <cell r="CA90">
            <v>136.2407372861571</v>
          </cell>
          <cell r="CB90">
            <v>140.7333899342525</v>
          </cell>
          <cell r="CC90">
            <v>163.12791178553277</v>
          </cell>
          <cell r="CD90">
            <v>153.73180516135082</v>
          </cell>
          <cell r="CE90">
            <v>152.88838155382624</v>
          </cell>
          <cell r="CF90">
            <v>145.04869882778669</v>
          </cell>
          <cell r="CG90">
            <v>148.91378235364772</v>
          </cell>
          <cell r="CH90">
            <v>146.27030327071921</v>
          </cell>
          <cell r="CI90">
            <v>148.72739406414016</v>
          </cell>
          <cell r="CJ90">
            <v>152.41179182796824</v>
          </cell>
          <cell r="CK90">
            <v>149.83029502138714</v>
          </cell>
          <cell r="CL90">
            <v>147.67207194595488</v>
          </cell>
          <cell r="CM90">
            <v>144.51997230369517</v>
          </cell>
          <cell r="CN90">
            <v>140.26740092336095</v>
          </cell>
          <cell r="CO90">
            <v>140.52968133429582</v>
          </cell>
          <cell r="CP90">
            <v>142.14881844516387</v>
          </cell>
          <cell r="CQ90">
            <v>134.77137033122776</v>
          </cell>
          <cell r="CR90">
            <v>144.55163801533388</v>
          </cell>
          <cell r="CS90">
            <v>141.41574677259703</v>
          </cell>
          <cell r="CT90">
            <v>140.76428109453255</v>
          </cell>
          <cell r="CU90">
            <v>147.50746965079713</v>
          </cell>
          <cell r="CV90">
            <v>141.32664170642869</v>
          </cell>
          <cell r="CW90">
            <v>140.84356932865069</v>
          </cell>
          <cell r="CX90">
            <v>139.20036164450772</v>
          </cell>
          <cell r="CY90">
            <v>147.37178998007724</v>
          </cell>
          <cell r="CZ90">
            <v>144.72282164591397</v>
          </cell>
          <cell r="DA90">
            <v>144.64210813327699</v>
          </cell>
          <cell r="DB90">
            <v>141.88456729048616</v>
          </cell>
          <cell r="DC90">
            <v>146.74402786094993</v>
          </cell>
          <cell r="DD90">
            <v>147.3188369892768</v>
          </cell>
          <cell r="DE90">
            <v>144.93215310006801</v>
          </cell>
          <cell r="DF90">
            <v>149.04884723286017</v>
          </cell>
          <cell r="DG90">
            <v>150.98675947722882</v>
          </cell>
          <cell r="DH90">
            <v>149.96480685381195</v>
          </cell>
          <cell r="DI90">
            <v>144.67533013339624</v>
          </cell>
          <cell r="DJ90">
            <v>149.34297763462547</v>
          </cell>
          <cell r="DK90">
            <v>151.57894554412985</v>
          </cell>
          <cell r="DL90">
            <v>151.97016351447522</v>
          </cell>
          <cell r="DM90">
            <v>156.71651467707224</v>
          </cell>
          <cell r="DN90">
            <v>155.5237964639372</v>
          </cell>
          <cell r="DO90">
            <v>143.59873776327035</v>
          </cell>
          <cell r="DP90">
            <v>148.56068592981137</v>
          </cell>
          <cell r="DQ90">
            <v>154.77560156641096</v>
          </cell>
          <cell r="DR90">
            <v>149.73421023341584</v>
          </cell>
          <cell r="DS90">
            <v>149.02358220639584</v>
          </cell>
          <cell r="DT90">
            <v>147.12860537508101</v>
          </cell>
          <cell r="DU90">
            <v>150.19189900430632</v>
          </cell>
        </row>
        <row r="91">
          <cell r="E91" t="str">
            <v>IJ AT</v>
          </cell>
          <cell r="BY91">
            <v>129.76599298474812</v>
          </cell>
          <cell r="BZ91">
            <v>132.86433005253707</v>
          </cell>
          <cell r="CA91">
            <v>126.21885984952914</v>
          </cell>
          <cell r="CB91">
            <v>131.04439265669944</v>
          </cell>
          <cell r="CC91">
            <v>125.95280439527514</v>
          </cell>
          <cell r="CD91">
            <v>128.33922458193439</v>
          </cell>
          <cell r="CE91">
            <v>130.22802780539746</v>
          </cell>
          <cell r="CF91">
            <v>122.71910495417784</v>
          </cell>
          <cell r="CG91">
            <v>128.21490510190574</v>
          </cell>
          <cell r="CH91">
            <v>127.71945331125882</v>
          </cell>
          <cell r="CI91">
            <v>137.64728558345928</v>
          </cell>
          <cell r="CJ91">
            <v>136.91763911778122</v>
          </cell>
          <cell r="CK91">
            <v>134.65086391248749</v>
          </cell>
          <cell r="CL91">
            <v>127.11090740109223</v>
          </cell>
          <cell r="CM91">
            <v>131.69867378187362</v>
          </cell>
          <cell r="CN91">
            <v>127.41257240126767</v>
          </cell>
          <cell r="CO91">
            <v>125.58299125348194</v>
          </cell>
          <cell r="CP91">
            <v>132.00900255262192</v>
          </cell>
          <cell r="CQ91">
            <v>132.68098827927594</v>
          </cell>
          <cell r="CR91">
            <v>134.41376263217171</v>
          </cell>
          <cell r="CS91">
            <v>136.24910981598143</v>
          </cell>
          <cell r="CT91">
            <v>141.60621978398862</v>
          </cell>
          <cell r="CU91">
            <v>133.40667407374582</v>
          </cell>
          <cell r="CV91">
            <v>133.74958280177185</v>
          </cell>
          <cell r="CW91">
            <v>130.87175202896702</v>
          </cell>
          <cell r="CX91">
            <v>129.83159575792368</v>
          </cell>
          <cell r="CY91">
            <v>136.27582173398619</v>
          </cell>
          <cell r="CZ91">
            <v>137.28954448429076</v>
          </cell>
          <cell r="DA91">
            <v>137.48715130903562</v>
          </cell>
          <cell r="DB91">
            <v>135.93974613991463</v>
          </cell>
          <cell r="DC91">
            <v>144.95754039529675</v>
          </cell>
          <cell r="DD91">
            <v>140.53527466150749</v>
          </cell>
          <cell r="DE91">
            <v>137.18251391807746</v>
          </cell>
          <cell r="DF91">
            <v>138.76177855386641</v>
          </cell>
          <cell r="DG91">
            <v>133.04952248039729</v>
          </cell>
          <cell r="DH91">
            <v>132.22446934554569</v>
          </cell>
          <cell r="DI91">
            <v>137.86404489196039</v>
          </cell>
          <cell r="DJ91">
            <v>143.29017225941629</v>
          </cell>
          <cell r="DK91">
            <v>140.77722259742453</v>
          </cell>
          <cell r="DL91">
            <v>136.4109779555437</v>
          </cell>
          <cell r="DM91">
            <v>139.85730865242502</v>
          </cell>
          <cell r="DN91">
            <v>142.41703718691102</v>
          </cell>
          <cell r="DO91">
            <v>140.14357010900335</v>
          </cell>
          <cell r="DP91">
            <v>138.95214286085124</v>
          </cell>
          <cell r="DQ91">
            <v>145.71171116532656</v>
          </cell>
          <cell r="DR91">
            <v>139.31419849510976</v>
          </cell>
          <cell r="DS91">
            <v>138.96134861641781</v>
          </cell>
          <cell r="DT91">
            <v>138.49735477685823</v>
          </cell>
          <cell r="DU91">
            <v>139.99526218146164</v>
          </cell>
        </row>
        <row r="107">
          <cell r="E107" t="str">
            <v>Médicaments de ville</v>
          </cell>
          <cell r="BY107">
            <v>129.59769275348563</v>
          </cell>
          <cell r="BZ107">
            <v>132.12833052534216</v>
          </cell>
          <cell r="CA107">
            <v>133.45743670645993</v>
          </cell>
          <cell r="CB107">
            <v>162.69426688373977</v>
          </cell>
          <cell r="CC107">
            <v>147.79668467991476</v>
          </cell>
          <cell r="CD107">
            <v>137.25457819792771</v>
          </cell>
          <cell r="CE107">
            <v>137.15903148744928</v>
          </cell>
          <cell r="CF107">
            <v>134.90622286232502</v>
          </cell>
          <cell r="CG107">
            <v>135.16015324445146</v>
          </cell>
          <cell r="CH107">
            <v>134.65038503244571</v>
          </cell>
          <cell r="CI107">
            <v>138.76689430117324</v>
          </cell>
          <cell r="CJ107">
            <v>134.29258845563209</v>
          </cell>
          <cell r="CK107">
            <v>137.83526776884537</v>
          </cell>
          <cell r="CL107">
            <v>135.96302566941603</v>
          </cell>
          <cell r="CM107">
            <v>134.59064548193734</v>
          </cell>
          <cell r="CN107">
            <v>137.93813158959827</v>
          </cell>
          <cell r="CO107">
            <v>137.63297311593695</v>
          </cell>
          <cell r="CP107">
            <v>140.50820176703033</v>
          </cell>
          <cell r="CQ107">
            <v>137.7709806744644</v>
          </cell>
          <cell r="CR107">
            <v>140.57590900888022</v>
          </cell>
          <cell r="CS107">
            <v>148.18686471242637</v>
          </cell>
          <cell r="CT107">
            <v>142.16663047909702</v>
          </cell>
          <cell r="CU107">
            <v>142.53174563891068</v>
          </cell>
          <cell r="CV107">
            <v>142.12140879305267</v>
          </cell>
          <cell r="CW107">
            <v>144.20059272603996</v>
          </cell>
          <cell r="CX107">
            <v>143.69155845825551</v>
          </cell>
          <cell r="CY107">
            <v>148.53395939129683</v>
          </cell>
          <cell r="CZ107">
            <v>143.33253864981765</v>
          </cell>
          <cell r="DA107">
            <v>147.91796746701655</v>
          </cell>
          <cell r="DB107">
            <v>144.61692304766501</v>
          </cell>
          <cell r="DC107">
            <v>149.88611965418258</v>
          </cell>
          <cell r="DD107">
            <v>148.11867079626884</v>
          </cell>
          <cell r="DE107">
            <v>145.82257273142707</v>
          </cell>
          <cell r="DF107">
            <v>149.43633495498489</v>
          </cell>
          <cell r="DG107">
            <v>148.47829765804204</v>
          </cell>
          <cell r="DH107">
            <v>150.93998629796155</v>
          </cell>
          <cell r="DI107">
            <v>148.08648868481359</v>
          </cell>
          <cell r="DJ107">
            <v>156.19017389891135</v>
          </cell>
          <cell r="DK107">
            <v>152.32525944398685</v>
          </cell>
          <cell r="DL107">
            <v>154.01775256426012</v>
          </cell>
          <cell r="DM107">
            <v>155.08726599923418</v>
          </cell>
          <cell r="DN107">
            <v>157.35157752390478</v>
          </cell>
          <cell r="DO107">
            <v>157.55646559858957</v>
          </cell>
          <cell r="DP107">
            <v>161.45629349098724</v>
          </cell>
          <cell r="DQ107">
            <v>161.96318583000365</v>
          </cell>
          <cell r="DR107">
            <v>161.35948509769122</v>
          </cell>
          <cell r="DS107">
            <v>162.08008335428349</v>
          </cell>
          <cell r="DT107">
            <v>166.8419086368292</v>
          </cell>
          <cell r="DU107">
            <v>166.23437837371893</v>
          </cell>
        </row>
        <row r="108">
          <cell r="E108" t="str">
            <v>Médicaments rétrocédés</v>
          </cell>
          <cell r="BY108">
            <v>104.79470809822631</v>
          </cell>
          <cell r="BZ108">
            <v>98.057037079764442</v>
          </cell>
          <cell r="CA108">
            <v>107.1252047314148</v>
          </cell>
          <cell r="CB108">
            <v>97.479102552789982</v>
          </cell>
          <cell r="CC108">
            <v>79.429782505606298</v>
          </cell>
          <cell r="CD108">
            <v>106.57032775679613</v>
          </cell>
          <cell r="CE108">
            <v>115.05508129170711</v>
          </cell>
          <cell r="CF108">
            <v>93.310825061064151</v>
          </cell>
          <cell r="CG108">
            <v>95.365033657080872</v>
          </cell>
          <cell r="CH108">
            <v>85.416223036244503</v>
          </cell>
          <cell r="CI108">
            <v>85.530558497374159</v>
          </cell>
          <cell r="CJ108">
            <v>92.780216072467709</v>
          </cell>
          <cell r="CK108">
            <v>89.372302321257592</v>
          </cell>
          <cell r="CL108">
            <v>97.88854750896185</v>
          </cell>
          <cell r="CM108">
            <v>84.28619396230259</v>
          </cell>
          <cell r="CN108">
            <v>90.199713531874281</v>
          </cell>
          <cell r="CO108">
            <v>89.792732789192968</v>
          </cell>
          <cell r="CP108">
            <v>94.282367691421967</v>
          </cell>
          <cell r="CQ108">
            <v>81.515904298453705</v>
          </cell>
          <cell r="CR108">
            <v>80.275154204783249</v>
          </cell>
          <cell r="CS108">
            <v>95.360936026250315</v>
          </cell>
          <cell r="CT108">
            <v>87.173229397201339</v>
          </cell>
          <cell r="CU108">
            <v>92.378301880698473</v>
          </cell>
          <cell r="CV108">
            <v>91.768544850586977</v>
          </cell>
          <cell r="CW108">
            <v>76.358717939739677</v>
          </cell>
          <cell r="CX108">
            <v>93.499073986809634</v>
          </cell>
          <cell r="CY108">
            <v>90.792622709354092</v>
          </cell>
          <cell r="CZ108">
            <v>89.72351896060961</v>
          </cell>
          <cell r="DA108">
            <v>103.39669483099489</v>
          </cell>
          <cell r="DB108">
            <v>83.221280619166976</v>
          </cell>
          <cell r="DC108">
            <v>94.728970697188075</v>
          </cell>
          <cell r="DD108">
            <v>93.032375626481539</v>
          </cell>
          <cell r="DE108">
            <v>89.557632483148083</v>
          </cell>
          <cell r="DF108">
            <v>93.592512876597468</v>
          </cell>
          <cell r="DG108">
            <v>87.997455259744882</v>
          </cell>
          <cell r="DH108">
            <v>90.644562996219207</v>
          </cell>
          <cell r="DI108">
            <v>88.982563783120654</v>
          </cell>
          <cell r="DJ108">
            <v>84.39952530855544</v>
          </cell>
          <cell r="DK108">
            <v>86.848672514486026</v>
          </cell>
          <cell r="DL108">
            <v>89.360894500794387</v>
          </cell>
          <cell r="DM108">
            <v>76.979069448341647</v>
          </cell>
          <cell r="DN108">
            <v>89.25679468896233</v>
          </cell>
          <cell r="DO108">
            <v>68.320928120237696</v>
          </cell>
          <cell r="DP108">
            <v>151.78474356590309</v>
          </cell>
          <cell r="DQ108">
            <v>84.003881401745431</v>
          </cell>
          <cell r="DR108">
            <v>94.728276317432815</v>
          </cell>
          <cell r="DS108">
            <v>97.792798081029446</v>
          </cell>
          <cell r="DT108">
            <v>100.64693544919147</v>
          </cell>
          <cell r="DU108">
            <v>97.001173078715411</v>
          </cell>
        </row>
        <row r="118">
          <cell r="E118" t="str">
            <v>TOTAL médicaments</v>
          </cell>
          <cell r="BY118">
            <v>126.80711484085106</v>
          </cell>
          <cell r="BZ118">
            <v>128.29497739201435</v>
          </cell>
          <cell r="CA118">
            <v>130.49480354108604</v>
          </cell>
          <cell r="CB118">
            <v>155.35692423404407</v>
          </cell>
          <cell r="CC118">
            <v>140.1047407540284</v>
          </cell>
          <cell r="CD118">
            <v>133.80230046857739</v>
          </cell>
          <cell r="CE118">
            <v>134.67212130081037</v>
          </cell>
          <cell r="CF118">
            <v>130.22633453498074</v>
          </cell>
          <cell r="CG118">
            <v>130.68281379136994</v>
          </cell>
          <cell r="CH118">
            <v>129.11106115980289</v>
          </cell>
          <cell r="CI118">
            <v>132.77728680398934</v>
          </cell>
          <cell r="CJ118">
            <v>129.62204129835857</v>
          </cell>
          <cell r="CK118">
            <v>132.38271103672102</v>
          </cell>
          <cell r="CL118">
            <v>131.6792751746093</v>
          </cell>
          <cell r="CM118">
            <v>128.93090358921626</v>
          </cell>
          <cell r="CN118">
            <v>132.56709351222108</v>
          </cell>
          <cell r="CO118">
            <v>132.25047903925599</v>
          </cell>
          <cell r="CP118">
            <v>135.30734415422887</v>
          </cell>
          <cell r="CQ118">
            <v>131.44173539247859</v>
          </cell>
          <cell r="CR118">
            <v>133.79148540783493</v>
          </cell>
          <cell r="CS118">
            <v>142.24343202257091</v>
          </cell>
          <cell r="CT118">
            <v>135.97933598479301</v>
          </cell>
          <cell r="CU118">
            <v>136.88899359356154</v>
          </cell>
          <cell r="CV118">
            <v>136.45622003013725</v>
          </cell>
          <cell r="CW118">
            <v>136.56771950687977</v>
          </cell>
          <cell r="CX118">
            <v>138.04441395153299</v>
          </cell>
          <cell r="CY118">
            <v>142.03749531529061</v>
          </cell>
          <cell r="CZ118">
            <v>137.3010005772021</v>
          </cell>
          <cell r="DA118">
            <v>142.90888965693455</v>
          </cell>
          <cell r="DB118">
            <v>137.70931390004387</v>
          </cell>
          <cell r="DC118">
            <v>143.68040192534281</v>
          </cell>
          <cell r="DD118">
            <v>141.92092481019935</v>
          </cell>
          <cell r="DE118">
            <v>139.49221766751512</v>
          </cell>
          <cell r="DF118">
            <v>143.15335979634816</v>
          </cell>
          <cell r="DG118">
            <v>141.67361244454565</v>
          </cell>
          <cell r="DH118">
            <v>144.15616254297987</v>
          </cell>
          <cell r="DI118">
            <v>141.43672013183007</v>
          </cell>
          <cell r="DJ118">
            <v>148.11302507692562</v>
          </cell>
          <cell r="DK118">
            <v>144.95850419981835</v>
          </cell>
          <cell r="DL118">
            <v>146.74322482011635</v>
          </cell>
          <cell r="DM118">
            <v>146.2993313566821</v>
          </cell>
          <cell r="DN118">
            <v>149.69024968025977</v>
          </cell>
          <cell r="DO118">
            <v>147.51659647113112</v>
          </cell>
          <cell r="DP118">
            <v>160.36814970599488</v>
          </cell>
          <cell r="DQ118">
            <v>153.192003004806</v>
          </cell>
          <cell r="DR118">
            <v>153.8628236233269</v>
          </cell>
          <cell r="DS118">
            <v>154.84713615698962</v>
          </cell>
          <cell r="DT118">
            <v>159.39432792538082</v>
          </cell>
          <cell r="DU118">
            <v>158.44496688947785</v>
          </cell>
        </row>
        <row r="126">
          <cell r="E126" t="str">
            <v>Produits de LPP</v>
          </cell>
          <cell r="BY126">
            <v>122.51263718100031</v>
          </cell>
          <cell r="BZ126">
            <v>122.03354320092905</v>
          </cell>
          <cell r="CA126">
            <v>117.28168925509496</v>
          </cell>
          <cell r="CB126">
            <v>119.83870137810837</v>
          </cell>
          <cell r="CC126">
            <v>126.22128900088245</v>
          </cell>
          <cell r="CD126">
            <v>121.42482610160576</v>
          </cell>
          <cell r="CE126">
            <v>128.53771805077753</v>
          </cell>
          <cell r="CF126">
            <v>125.30107758077867</v>
          </cell>
          <cell r="CG126">
            <v>125.24920126794041</v>
          </cell>
          <cell r="CH126">
            <v>125.69421477815258</v>
          </cell>
          <cell r="CI126">
            <v>131.82093720821911</v>
          </cell>
          <cell r="CJ126">
            <v>128.45361197679162</v>
          </cell>
          <cell r="CK126">
            <v>124.97233246278985</v>
          </cell>
          <cell r="CL126">
            <v>129.8740917182941</v>
          </cell>
          <cell r="CM126">
            <v>128.21902674554613</v>
          </cell>
          <cell r="CN126">
            <v>132.84454392966799</v>
          </cell>
          <cell r="CO126">
            <v>131.83011506938681</v>
          </cell>
          <cell r="CP126">
            <v>132.42211265434483</v>
          </cell>
          <cell r="CQ126">
            <v>127.68439033305789</v>
          </cell>
          <cell r="CR126">
            <v>128.80770752190347</v>
          </cell>
          <cell r="CS126">
            <v>131.53240441124095</v>
          </cell>
          <cell r="CT126">
            <v>135.39164752135108</v>
          </cell>
          <cell r="CU126">
            <v>130.25100602636923</v>
          </cell>
          <cell r="CV126">
            <v>131.8361894255404</v>
          </cell>
          <cell r="CW126">
            <v>132.39840679590515</v>
          </cell>
          <cell r="CX126">
            <v>126.92232004113744</v>
          </cell>
          <cell r="CY126">
            <v>138.73721330306347</v>
          </cell>
          <cell r="CZ126">
            <v>131.93925405637097</v>
          </cell>
          <cell r="DA126">
            <v>138.76642713132074</v>
          </cell>
          <cell r="DB126">
            <v>136.21289627089595</v>
          </cell>
          <cell r="DC126">
            <v>139.82146378908587</v>
          </cell>
          <cell r="DD126">
            <v>141.38728141194579</v>
          </cell>
          <cell r="DE126">
            <v>136.68171827312761</v>
          </cell>
          <cell r="DF126">
            <v>142.26140985259136</v>
          </cell>
          <cell r="DG126">
            <v>142.22944978834909</v>
          </cell>
          <cell r="DH126">
            <v>141.902376632417</v>
          </cell>
          <cell r="DI126">
            <v>135.70778111908126</v>
          </cell>
          <cell r="DJ126">
            <v>143.73058932254878</v>
          </cell>
          <cell r="DK126">
            <v>147.1015950303136</v>
          </cell>
          <cell r="DL126">
            <v>145.79743050859784</v>
          </cell>
          <cell r="DM126">
            <v>147.52361948430496</v>
          </cell>
          <cell r="DN126">
            <v>146.03284984537973</v>
          </cell>
          <cell r="DO126">
            <v>145.77795063263594</v>
          </cell>
          <cell r="DP126">
            <v>148.15286787730213</v>
          </cell>
          <cell r="DQ126">
            <v>151.6212482093151</v>
          </cell>
          <cell r="DR126">
            <v>149.91434141216814</v>
          </cell>
          <cell r="DS126">
            <v>152.26863159285088</v>
          </cell>
          <cell r="DT126">
            <v>151.72342931332858</v>
          </cell>
          <cell r="DU126">
            <v>154.36875031138837</v>
          </cell>
        </row>
        <row r="134">
          <cell r="E134" t="str">
            <v xml:space="preserve">TOTAL SOINS DE VILLE </v>
          </cell>
          <cell r="BY134">
            <v>124.85264341873119</v>
          </cell>
          <cell r="BZ134">
            <v>124.09636362358975</v>
          </cell>
          <cell r="CA134">
            <v>124.88891802180959</v>
          </cell>
          <cell r="CB134">
            <v>135.76109677996791</v>
          </cell>
          <cell r="CC134">
            <v>131.95980045062112</v>
          </cell>
          <cell r="CD134">
            <v>128.75068331459326</v>
          </cell>
          <cell r="CE134">
            <v>128.43960740606184</v>
          </cell>
          <cell r="CF134">
            <v>126.99358296347117</v>
          </cell>
          <cell r="CG134">
            <v>127.41323254749656</v>
          </cell>
          <cell r="CH134">
            <v>126.59467087465906</v>
          </cell>
          <cell r="CI134">
            <v>130.4152252783758</v>
          </cell>
          <cell r="CJ134">
            <v>128.78915695716688</v>
          </cell>
          <cell r="CK134">
            <v>128.94686981359996</v>
          </cell>
          <cell r="CL134">
            <v>127.81389784214984</v>
          </cell>
          <cell r="CM134">
            <v>126.62157366048478</v>
          </cell>
          <cell r="CN134">
            <v>127.96317874958653</v>
          </cell>
          <cell r="CO134">
            <v>126.57352558707959</v>
          </cell>
          <cell r="CP134">
            <v>128.89285015188253</v>
          </cell>
          <cell r="CQ134">
            <v>125.64014773141075</v>
          </cell>
          <cell r="CR134">
            <v>128.5804759010513</v>
          </cell>
          <cell r="CS134">
            <v>132.67506592151966</v>
          </cell>
          <cell r="CT134">
            <v>130.45832577420524</v>
          </cell>
          <cell r="CU134">
            <v>130.22101563742444</v>
          </cell>
          <cell r="CV134">
            <v>129.93474510482855</v>
          </cell>
          <cell r="CW134">
            <v>129.78965699663166</v>
          </cell>
          <cell r="CX134">
            <v>128.89370035986221</v>
          </cell>
          <cell r="CY134">
            <v>135.29791306643043</v>
          </cell>
          <cell r="CZ134">
            <v>130.09786785200211</v>
          </cell>
          <cell r="DA134">
            <v>134.05326463573766</v>
          </cell>
          <cell r="DB134">
            <v>130.4347929086762</v>
          </cell>
          <cell r="DC134">
            <v>132.16366714241099</v>
          </cell>
          <cell r="DD134">
            <v>136.15566997168546</v>
          </cell>
          <cell r="DE134">
            <v>133.13763731489306</v>
          </cell>
          <cell r="DF134">
            <v>135.6735490807209</v>
          </cell>
          <cell r="DG134">
            <v>134.04194028176909</v>
          </cell>
          <cell r="DH134">
            <v>134.87001406894282</v>
          </cell>
          <cell r="DI134">
            <v>132.89555512907327</v>
          </cell>
          <cell r="DJ134">
            <v>138.35366216877225</v>
          </cell>
          <cell r="DK134">
            <v>137.56087098171832</v>
          </cell>
          <cell r="DL134">
            <v>138.84172981123874</v>
          </cell>
          <cell r="DM134">
            <v>139.78440698674069</v>
          </cell>
          <cell r="DN134">
            <v>140.30475170916702</v>
          </cell>
          <cell r="DO134">
            <v>132.96682291012513</v>
          </cell>
          <cell r="DP134">
            <v>149.63060155572376</v>
          </cell>
          <cell r="DQ134">
            <v>142.67574247281331</v>
          </cell>
          <cell r="DR134">
            <v>142.62440159082882</v>
          </cell>
          <cell r="DS134">
            <v>142.40258023540048</v>
          </cell>
          <cell r="DT134">
            <v>143.41203531758316</v>
          </cell>
          <cell r="DU134">
            <v>144.58579232477214</v>
          </cell>
        </row>
      </sheetData>
      <sheetData sheetId="6">
        <row r="3">
          <cell r="BM3">
            <v>44044</v>
          </cell>
          <cell r="BY3">
            <v>44470</v>
          </cell>
          <cell r="BZ3">
            <v>44501</v>
          </cell>
          <cell r="CA3">
            <v>44531</v>
          </cell>
          <cell r="CB3">
            <v>44562</v>
          </cell>
          <cell r="CC3">
            <v>44593</v>
          </cell>
          <cell r="CD3">
            <v>44621</v>
          </cell>
          <cell r="CE3">
            <v>44652</v>
          </cell>
          <cell r="CF3">
            <v>44682</v>
          </cell>
          <cell r="CG3">
            <v>44713</v>
          </cell>
          <cell r="CH3">
            <v>44743</v>
          </cell>
          <cell r="CI3">
            <v>44774</v>
          </cell>
          <cell r="CJ3">
            <v>44805</v>
          </cell>
          <cell r="CK3">
            <v>44835</v>
          </cell>
          <cell r="CL3">
            <v>44866</v>
          </cell>
          <cell r="CM3">
            <v>44896</v>
          </cell>
          <cell r="CN3">
            <v>44927</v>
          </cell>
          <cell r="CO3">
            <v>44958</v>
          </cell>
          <cell r="CP3">
            <v>44986</v>
          </cell>
          <cell r="CQ3">
            <v>45017</v>
          </cell>
          <cell r="CR3">
            <v>45047</v>
          </cell>
          <cell r="CS3">
            <v>45078</v>
          </cell>
          <cell r="CT3">
            <v>45108</v>
          </cell>
          <cell r="CU3">
            <v>45139</v>
          </cell>
          <cell r="CV3">
            <v>45170</v>
          </cell>
          <cell r="CW3">
            <v>45200</v>
          </cell>
          <cell r="CX3">
            <v>45231</v>
          </cell>
          <cell r="CY3">
            <v>45261</v>
          </cell>
          <cell r="CZ3">
            <v>45292</v>
          </cell>
          <cell r="DA3">
            <v>45323</v>
          </cell>
          <cell r="DB3">
            <v>45352</v>
          </cell>
          <cell r="DC3">
            <v>45383</v>
          </cell>
          <cell r="DD3">
            <v>45413</v>
          </cell>
          <cell r="DE3">
            <v>45444</v>
          </cell>
          <cell r="DF3">
            <v>45474</v>
          </cell>
          <cell r="DG3">
            <v>45505</v>
          </cell>
          <cell r="DH3">
            <v>45536</v>
          </cell>
          <cell r="DI3">
            <v>45566</v>
          </cell>
          <cell r="DJ3">
            <v>45597</v>
          </cell>
          <cell r="DK3">
            <v>45627</v>
          </cell>
          <cell r="DL3">
            <v>45658</v>
          </cell>
          <cell r="DM3">
            <v>45689</v>
          </cell>
          <cell r="DN3">
            <v>45717</v>
          </cell>
          <cell r="DO3">
            <v>45748</v>
          </cell>
          <cell r="DP3">
            <v>45778</v>
          </cell>
          <cell r="DQ3">
            <v>45809</v>
          </cell>
          <cell r="DR3">
            <v>45839</v>
          </cell>
          <cell r="DS3">
            <v>45870</v>
          </cell>
          <cell r="DT3">
            <v>45901</v>
          </cell>
          <cell r="DU3">
            <v>45931</v>
          </cell>
        </row>
        <row r="28">
          <cell r="E28" t="str">
            <v>TOTAL généralistes</v>
          </cell>
          <cell r="BY28">
            <v>78.998234679765091</v>
          </cell>
          <cell r="BZ28">
            <v>79.372062565737806</v>
          </cell>
          <cell r="CA28">
            <v>77.915252423390342</v>
          </cell>
          <cell r="CB28">
            <v>78.242622185151149</v>
          </cell>
          <cell r="CC28">
            <v>73.215872564509638</v>
          </cell>
          <cell r="CD28">
            <v>74.891046815484145</v>
          </cell>
          <cell r="CE28">
            <v>76.63302187547518</v>
          </cell>
          <cell r="CF28">
            <v>75.937025248121103</v>
          </cell>
          <cell r="CG28">
            <v>77.116346892487712</v>
          </cell>
          <cell r="CH28">
            <v>77.382042611249574</v>
          </cell>
          <cell r="CI28">
            <v>79.459276437767514</v>
          </cell>
          <cell r="CJ28">
            <v>76.629782124731435</v>
          </cell>
          <cell r="CK28">
            <v>78.486390727586738</v>
          </cell>
          <cell r="CL28">
            <v>76.91264153045573</v>
          </cell>
          <cell r="CM28">
            <v>75.592626717665397</v>
          </cell>
          <cell r="CN28">
            <v>75.477629105098615</v>
          </cell>
          <cell r="CO28">
            <v>72.604548414779273</v>
          </cell>
          <cell r="CP28">
            <v>74.342348564886379</v>
          </cell>
          <cell r="CQ28">
            <v>73.04133794689281</v>
          </cell>
          <cell r="CR28">
            <v>74.464233227857108</v>
          </cell>
          <cell r="CS28">
            <v>76.102037286501343</v>
          </cell>
          <cell r="CT28">
            <v>74.431720672634881</v>
          </cell>
          <cell r="CU28">
            <v>75.676913814206117</v>
          </cell>
          <cell r="CV28">
            <v>72.933588627542406</v>
          </cell>
          <cell r="CW28">
            <v>73.697724598476682</v>
          </cell>
          <cell r="CX28">
            <v>76.077925443355326</v>
          </cell>
          <cell r="CY28">
            <v>80.582661405670279</v>
          </cell>
          <cell r="CZ28">
            <v>74.957744170015957</v>
          </cell>
          <cell r="DA28">
            <v>76.38436537266206</v>
          </cell>
          <cell r="DB28">
            <v>72.819789634134324</v>
          </cell>
          <cell r="DC28">
            <v>76.281149666500852</v>
          </cell>
          <cell r="DD28">
            <v>76.198689087839583</v>
          </cell>
          <cell r="DE28">
            <v>73.10869370863918</v>
          </cell>
          <cell r="DF28">
            <v>73.889824292690747</v>
          </cell>
          <cell r="DG28">
            <v>71.258350974299717</v>
          </cell>
          <cell r="DH28">
            <v>73.116494036420249</v>
          </cell>
          <cell r="DI28">
            <v>71.572135468109636</v>
          </cell>
          <cell r="DJ28">
            <v>72.141773085075585</v>
          </cell>
          <cell r="DK28">
            <v>73.504554623306632</v>
          </cell>
          <cell r="DL28">
            <v>80.54647554839606</v>
          </cell>
          <cell r="DM28">
            <v>78.156586024128117</v>
          </cell>
          <cell r="DN28">
            <v>76.095433770622549</v>
          </cell>
          <cell r="DO28">
            <v>75.590060045789528</v>
          </cell>
          <cell r="DP28">
            <v>79.964579951158726</v>
          </cell>
          <cell r="DQ28">
            <v>77.047095009673924</v>
          </cell>
          <cell r="DR28">
            <v>77.8307867514945</v>
          </cell>
          <cell r="DS28">
            <v>75.890721486698212</v>
          </cell>
          <cell r="DT28">
            <v>77.067333860883906</v>
          </cell>
          <cell r="DU28">
            <v>75.858713334147225</v>
          </cell>
        </row>
        <row r="51">
          <cell r="E51" t="str">
            <v>TOTAL spécialistes</v>
          </cell>
          <cell r="BY51">
            <v>104.34550890197751</v>
          </cell>
          <cell r="BZ51">
            <v>100.6623938907876</v>
          </cell>
          <cell r="CA51">
            <v>103.74761388224498</v>
          </cell>
          <cell r="CB51">
            <v>104.1686523395755</v>
          </cell>
          <cell r="CC51">
            <v>100.55031725462457</v>
          </cell>
          <cell r="CD51">
            <v>101.32770390205539</v>
          </cell>
          <cell r="CE51">
            <v>98.852220071367427</v>
          </cell>
          <cell r="CF51">
            <v>109.3048622609966</v>
          </cell>
          <cell r="CG51">
            <v>103.93460980690668</v>
          </cell>
          <cell r="CH51">
            <v>105.33309462839719</v>
          </cell>
          <cell r="CI51">
            <v>107.47778317029555</v>
          </cell>
          <cell r="CJ51">
            <v>106.85300080281675</v>
          </cell>
          <cell r="CK51">
            <v>103.58500418979331</v>
          </cell>
          <cell r="CL51">
            <v>107.552924434064</v>
          </cell>
          <cell r="CM51">
            <v>105.06399995181516</v>
          </cell>
          <cell r="CN51">
            <v>108.00007520343608</v>
          </cell>
          <cell r="CO51">
            <v>106.85274927948458</v>
          </cell>
          <cell r="CP51">
            <v>107.19981025787908</v>
          </cell>
          <cell r="CQ51">
            <v>107.41476707670586</v>
          </cell>
          <cell r="CR51">
            <v>108.27877035225907</v>
          </cell>
          <cell r="CS51">
            <v>113.62245035498522</v>
          </cell>
          <cell r="CT51">
            <v>109.02826059469746</v>
          </cell>
          <cell r="CU51">
            <v>109.66977692791065</v>
          </cell>
          <cell r="CV51">
            <v>108.51015922038916</v>
          </cell>
          <cell r="CW51">
            <v>111.52130618944594</v>
          </cell>
          <cell r="CX51">
            <v>109.94342759161837</v>
          </cell>
          <cell r="CY51">
            <v>113.73062659876285</v>
          </cell>
          <cell r="CZ51">
            <v>109.68602619753149</v>
          </cell>
          <cell r="DA51">
            <v>112.36245045663367</v>
          </cell>
          <cell r="DB51">
            <v>110.28616996246454</v>
          </cell>
          <cell r="DC51">
            <v>82.324326201065077</v>
          </cell>
          <cell r="DD51">
            <v>125.35527876253794</v>
          </cell>
          <cell r="DE51">
            <v>116.84253647044993</v>
          </cell>
          <cell r="DF51">
            <v>115.30345318684087</v>
          </cell>
          <cell r="DG51">
            <v>110.25045176446004</v>
          </cell>
          <cell r="DH51">
            <v>112.22205339098859</v>
          </cell>
          <cell r="DI51">
            <v>109.65223721451591</v>
          </cell>
          <cell r="DJ51">
            <v>114.65660921700969</v>
          </cell>
          <cell r="DK51">
            <v>114.23180821734415</v>
          </cell>
          <cell r="DL51">
            <v>114.99688369428547</v>
          </cell>
          <cell r="DM51">
            <v>116.0853926306815</v>
          </cell>
          <cell r="DN51">
            <v>117.2363854516</v>
          </cell>
          <cell r="DO51">
            <v>81.812248118738339</v>
          </cell>
          <cell r="DP51">
            <v>156.67175882995622</v>
          </cell>
          <cell r="DQ51">
            <v>117.39980977205289</v>
          </cell>
          <cell r="DR51">
            <v>119.13767778935238</v>
          </cell>
          <cell r="DS51">
            <v>118.33358982687739</v>
          </cell>
          <cell r="DT51">
            <v>118.17104470249291</v>
          </cell>
          <cell r="DU51">
            <v>120.79150199314942</v>
          </cell>
        </row>
        <row r="55">
          <cell r="E55" t="str">
            <v>Honoraires de dentistes</v>
          </cell>
          <cell r="BY55">
            <v>112.87192732888785</v>
          </cell>
          <cell r="BZ55">
            <v>108.48146584563634</v>
          </cell>
          <cell r="CA55">
            <v>103.60424803131254</v>
          </cell>
          <cell r="CB55">
            <v>111.36160021173436</v>
          </cell>
          <cell r="CC55">
            <v>108.64073646571293</v>
          </cell>
          <cell r="CD55">
            <v>112.66670463189197</v>
          </cell>
          <cell r="CE55">
            <v>107.43750719379108</v>
          </cell>
          <cell r="CF55">
            <v>112.74017521660578</v>
          </cell>
          <cell r="CG55">
            <v>111.40070446502273</v>
          </cell>
          <cell r="CH55">
            <v>109.69348574079322</v>
          </cell>
          <cell r="CI55">
            <v>110.301204637406</v>
          </cell>
          <cell r="CJ55">
            <v>114.7899075211317</v>
          </cell>
          <cell r="CK55">
            <v>117.00289588388198</v>
          </cell>
          <cell r="CL55">
            <v>112.74220294387194</v>
          </cell>
          <cell r="CM55">
            <v>107.51912361399849</v>
          </cell>
          <cell r="CN55">
            <v>116.65636887969842</v>
          </cell>
          <cell r="CO55">
            <v>112.38809391255538</v>
          </cell>
          <cell r="CP55">
            <v>117.98879951589873</v>
          </cell>
          <cell r="CQ55">
            <v>113.0753919572489</v>
          </cell>
          <cell r="CR55">
            <v>113.15664669638761</v>
          </cell>
          <cell r="CS55">
            <v>119.56995829785176</v>
          </cell>
          <cell r="CT55">
            <v>115.77102551443825</v>
          </cell>
          <cell r="CU55">
            <v>113.55838099128886</v>
          </cell>
          <cell r="CV55">
            <v>117.79463811299236</v>
          </cell>
          <cell r="CW55">
            <v>112.44986979313434</v>
          </cell>
          <cell r="CX55">
            <v>103.13646482311141</v>
          </cell>
          <cell r="CY55">
            <v>106.53308652699572</v>
          </cell>
          <cell r="CZ55">
            <v>99.61114947896246</v>
          </cell>
          <cell r="DA55">
            <v>103.63470193478489</v>
          </cell>
          <cell r="DB55">
            <v>100.61278526413389</v>
          </cell>
          <cell r="DC55">
            <v>106.1278027462884</v>
          </cell>
          <cell r="DD55">
            <v>104.33875821937109</v>
          </cell>
          <cell r="DE55">
            <v>102.50216535876406</v>
          </cell>
          <cell r="DF55">
            <v>102.50158832624538</v>
          </cell>
          <cell r="DG55">
            <v>104.02372029084985</v>
          </cell>
          <cell r="DH55">
            <v>104.91898531167105</v>
          </cell>
          <cell r="DI55">
            <v>105.20084282734624</v>
          </cell>
          <cell r="DJ55">
            <v>109.47399852262394</v>
          </cell>
          <cell r="DK55">
            <v>107.97443416773291</v>
          </cell>
          <cell r="DL55">
            <v>109.73822087775953</v>
          </cell>
          <cell r="DM55">
            <v>108.05401452109516</v>
          </cell>
          <cell r="DN55">
            <v>107.62705411946149</v>
          </cell>
          <cell r="DO55">
            <v>109.0449357902035</v>
          </cell>
          <cell r="DP55">
            <v>112.29852210448057</v>
          </cell>
          <cell r="DQ55">
            <v>107.44683347738044</v>
          </cell>
          <cell r="DR55">
            <v>114.20590620814515</v>
          </cell>
          <cell r="DS55">
            <v>112.9621629829697</v>
          </cell>
          <cell r="DT55">
            <v>114.56056505539946</v>
          </cell>
          <cell r="DU55">
            <v>113.11377815792795</v>
          </cell>
        </row>
        <row r="69">
          <cell r="E69" t="str">
            <v>TOTAL Infirmiers</v>
          </cell>
          <cell r="BY69">
            <v>104.8998167927035</v>
          </cell>
          <cell r="BZ69">
            <v>104.7845771552452</v>
          </cell>
          <cell r="CA69">
            <v>102.4857827813683</v>
          </cell>
          <cell r="CB69">
            <v>108.3953421662724</v>
          </cell>
          <cell r="CC69">
            <v>107.224119948283</v>
          </cell>
          <cell r="CD69">
            <v>105.30573138945924</v>
          </cell>
          <cell r="CE69">
            <v>102.46978568484144</v>
          </cell>
          <cell r="CF69">
            <v>103.25016552761039</v>
          </cell>
          <cell r="CG69">
            <v>105.20311307757082</v>
          </cell>
          <cell r="CH69">
            <v>104.98126956046814</v>
          </cell>
          <cell r="CI69">
            <v>106.53213834195316</v>
          </cell>
          <cell r="CJ69">
            <v>103.15645005955021</v>
          </cell>
          <cell r="CK69">
            <v>104.82988664219141</v>
          </cell>
          <cell r="CL69">
            <v>101.17727072225904</v>
          </cell>
          <cell r="CM69">
            <v>102.26500135825296</v>
          </cell>
          <cell r="CN69">
            <v>101.73342415453408</v>
          </cell>
          <cell r="CO69">
            <v>99.976626869123038</v>
          </cell>
          <cell r="CP69">
            <v>101.5558106372836</v>
          </cell>
          <cell r="CQ69">
            <v>98.591514484803625</v>
          </cell>
          <cell r="CR69">
            <v>101.65697316596358</v>
          </cell>
          <cell r="CS69">
            <v>102.22213518344793</v>
          </cell>
          <cell r="CT69">
            <v>102.04071208724137</v>
          </cell>
          <cell r="CU69">
            <v>97.200555208001802</v>
          </cell>
          <cell r="CV69">
            <v>100.13333184534845</v>
          </cell>
          <cell r="CW69">
            <v>101.41786303540098</v>
          </cell>
          <cell r="CX69">
            <v>99.541302222297972</v>
          </cell>
          <cell r="CY69">
            <v>108.98443425048703</v>
          </cell>
          <cell r="CZ69">
            <v>95.20391464158206</v>
          </cell>
          <cell r="DA69">
            <v>101.73851485289281</v>
          </cell>
          <cell r="DB69">
            <v>98.794341670378813</v>
          </cell>
          <cell r="DC69">
            <v>105.55277666956651</v>
          </cell>
          <cell r="DD69">
            <v>100.68708877325999</v>
          </cell>
          <cell r="DE69">
            <v>96.95415792489581</v>
          </cell>
          <cell r="DF69">
            <v>99.295450836538762</v>
          </cell>
          <cell r="DG69">
            <v>102.52088336134595</v>
          </cell>
          <cell r="DH69">
            <v>100.6459421235753</v>
          </cell>
          <cell r="DI69">
            <v>100.61307233611441</v>
          </cell>
          <cell r="DJ69">
            <v>100.77915672022509</v>
          </cell>
          <cell r="DK69">
            <v>101.86016308296892</v>
          </cell>
          <cell r="DL69">
            <v>101.95932855028875</v>
          </cell>
          <cell r="DM69">
            <v>100.53820309959971</v>
          </cell>
          <cell r="DN69">
            <v>99.230395002829326</v>
          </cell>
          <cell r="DO69">
            <v>101.04536215858761</v>
          </cell>
          <cell r="DP69">
            <v>100.91579884112898</v>
          </cell>
          <cell r="DQ69">
            <v>101.62078223925906</v>
          </cell>
          <cell r="DR69">
            <v>101.58886371798732</v>
          </cell>
          <cell r="DS69">
            <v>100.86407798018166</v>
          </cell>
          <cell r="DT69">
            <v>98.164920239448904</v>
          </cell>
          <cell r="DU69">
            <v>102.16743643448065</v>
          </cell>
        </row>
        <row r="74">
          <cell r="E74" t="str">
            <v>Montants masseurs-kiné</v>
          </cell>
          <cell r="BY74">
            <v>99.315952466424434</v>
          </cell>
          <cell r="BZ74">
            <v>95.201654964283549</v>
          </cell>
          <cell r="CA74">
            <v>95.929543482919371</v>
          </cell>
          <cell r="CB74">
            <v>99.425383508117946</v>
          </cell>
          <cell r="CC74">
            <v>95.426637940019901</v>
          </cell>
          <cell r="CD74">
            <v>97.956926536893434</v>
          </cell>
          <cell r="CE74">
            <v>94.615236630538433</v>
          </cell>
          <cell r="CF74">
            <v>99.938445693988626</v>
          </cell>
          <cell r="CG74">
            <v>99.215119394373048</v>
          </cell>
          <cell r="CH74">
            <v>99.090323166850666</v>
          </cell>
          <cell r="CI74">
            <v>99.847545958075557</v>
          </cell>
          <cell r="CJ74">
            <v>100.08890897697627</v>
          </cell>
          <cell r="CK74">
            <v>99.467215271053846</v>
          </cell>
          <cell r="CL74">
            <v>99.520980122477667</v>
          </cell>
          <cell r="CM74">
            <v>98.138845345556263</v>
          </cell>
          <cell r="CN74">
            <v>102.91402632915245</v>
          </cell>
          <cell r="CO74">
            <v>100.44049061992641</v>
          </cell>
          <cell r="CP74">
            <v>104.05104917406381</v>
          </cell>
          <cell r="CQ74">
            <v>101.50336233957718</v>
          </cell>
          <cell r="CR74">
            <v>96.576729031012235</v>
          </cell>
          <cell r="CS74">
            <v>104.74965601094981</v>
          </cell>
          <cell r="CT74">
            <v>100.84724570163301</v>
          </cell>
          <cell r="CU74">
            <v>99.513972843085867</v>
          </cell>
          <cell r="CV74">
            <v>102.65357677619069</v>
          </cell>
          <cell r="CW74">
            <v>100.55203722828243</v>
          </cell>
          <cell r="CX74">
            <v>101.28400639035291</v>
          </cell>
          <cell r="CY74">
            <v>106.31810434157076</v>
          </cell>
          <cell r="CZ74">
            <v>98.388857859862782</v>
          </cell>
          <cell r="DA74">
            <v>103.08586299923321</v>
          </cell>
          <cell r="DB74">
            <v>102.08461567673568</v>
          </cell>
          <cell r="DC74">
            <v>103.65136831358205</v>
          </cell>
          <cell r="DD74">
            <v>102.8616864581582</v>
          </cell>
          <cell r="DE74">
            <v>102.82262583056092</v>
          </cell>
          <cell r="DF74">
            <v>104.14310084097265</v>
          </cell>
          <cell r="DG74">
            <v>103.50236656341252</v>
          </cell>
          <cell r="DH74">
            <v>103.5450810403115</v>
          </cell>
          <cell r="DI74">
            <v>103.35287496803738</v>
          </cell>
          <cell r="DJ74">
            <v>105.77150929872691</v>
          </cell>
          <cell r="DK74">
            <v>103.95676525861568</v>
          </cell>
          <cell r="DL74">
            <v>104.02825514652167</v>
          </cell>
          <cell r="DM74">
            <v>105.00307316048516</v>
          </cell>
          <cell r="DN74">
            <v>101.81482711294667</v>
          </cell>
          <cell r="DO74">
            <v>105.42829579318227</v>
          </cell>
          <cell r="DP74">
            <v>107.14244917099059</v>
          </cell>
          <cell r="DQ74">
            <v>102.51976199436419</v>
          </cell>
          <cell r="DR74">
            <v>105.93758943339617</v>
          </cell>
          <cell r="DS74">
            <v>107.27037155670361</v>
          </cell>
          <cell r="DT74">
            <v>103.41068015729242</v>
          </cell>
          <cell r="DU74">
            <v>107.12466101712089</v>
          </cell>
        </row>
        <row r="83">
          <cell r="E83" t="str">
            <v>TOTAL Laboratoires</v>
          </cell>
          <cell r="BY83">
            <v>120.49801302393752</v>
          </cell>
          <cell r="BZ83">
            <v>120.3275053444119</v>
          </cell>
          <cell r="CA83">
            <v>135.00689862641184</v>
          </cell>
          <cell r="CB83">
            <v>157.7231252615891</v>
          </cell>
          <cell r="CC83">
            <v>143.32883273906108</v>
          </cell>
          <cell r="CD83">
            <v>127.69407823999619</v>
          </cell>
          <cell r="CE83">
            <v>126.44929232839468</v>
          </cell>
          <cell r="CF83">
            <v>118.91823483719368</v>
          </cell>
          <cell r="CG83">
            <v>113.09382141958049</v>
          </cell>
          <cell r="CH83">
            <v>119.83284452333936</v>
          </cell>
          <cell r="CI83">
            <v>113.00491526583455</v>
          </cell>
          <cell r="CJ83">
            <v>103.62634104859774</v>
          </cell>
          <cell r="CK83">
            <v>107.15710408619204</v>
          </cell>
          <cell r="CL83">
            <v>99.566482376931702</v>
          </cell>
          <cell r="CM83">
            <v>99.119244388605651</v>
          </cell>
          <cell r="CN83">
            <v>97.845712339880379</v>
          </cell>
          <cell r="CO83">
            <v>92.001314799162671</v>
          </cell>
          <cell r="CP83">
            <v>90.605558509232978</v>
          </cell>
          <cell r="CQ83">
            <v>86.910532841945979</v>
          </cell>
          <cell r="CR83">
            <v>86.227559306326512</v>
          </cell>
          <cell r="CS83">
            <v>90.333840223276027</v>
          </cell>
          <cell r="CT83">
            <v>87.251167999338534</v>
          </cell>
          <cell r="CU83">
            <v>88.298102642602942</v>
          </cell>
          <cell r="CV83">
            <v>86.974697758102707</v>
          </cell>
          <cell r="CW83">
            <v>86.751251603642729</v>
          </cell>
          <cell r="CX83">
            <v>83.930950326376802</v>
          </cell>
          <cell r="CY83">
            <v>84.914616378141687</v>
          </cell>
          <cell r="CZ83">
            <v>83.834271904892816</v>
          </cell>
          <cell r="DA83">
            <v>84.625193027062934</v>
          </cell>
          <cell r="DB83">
            <v>80.265658632645483</v>
          </cell>
          <cell r="DC83">
            <v>81.135500036199218</v>
          </cell>
          <cell r="DD83">
            <v>80.889242197551752</v>
          </cell>
          <cell r="DE83">
            <v>80.88110600635558</v>
          </cell>
          <cell r="DF83">
            <v>81.076225590256996</v>
          </cell>
          <cell r="DG83">
            <v>75.641595123219915</v>
          </cell>
          <cell r="DH83">
            <v>74.923967884029793</v>
          </cell>
          <cell r="DI83">
            <v>72.716989528601786</v>
          </cell>
          <cell r="DJ83">
            <v>76.277559702791137</v>
          </cell>
          <cell r="DK83">
            <v>73.955971332931639</v>
          </cell>
          <cell r="DL83">
            <v>69.664968288073794</v>
          </cell>
          <cell r="DM83">
            <v>70.845855733060304</v>
          </cell>
          <cell r="DN83">
            <v>70.625758015920766</v>
          </cell>
          <cell r="DO83">
            <v>67.3145691835946</v>
          </cell>
          <cell r="DP83">
            <v>81.640997596022203</v>
          </cell>
          <cell r="DQ83">
            <v>78.744342991479812</v>
          </cell>
          <cell r="DR83">
            <v>77.211806369685959</v>
          </cell>
          <cell r="DS83">
            <v>74.104479328941963</v>
          </cell>
          <cell r="DT83">
            <v>78.371362436139918</v>
          </cell>
          <cell r="DU83">
            <v>74.433267341353556</v>
          </cell>
        </row>
        <row r="89">
          <cell r="E89" t="str">
            <v>TOTAL transports</v>
          </cell>
          <cell r="BY89">
            <v>101.72028867558298</v>
          </cell>
          <cell r="BZ89">
            <v>98.490892825296967</v>
          </cell>
          <cell r="CA89">
            <v>99.289039198048584</v>
          </cell>
          <cell r="CB89">
            <v>100.55863356654682</v>
          </cell>
          <cell r="CC89">
            <v>99.022608413413025</v>
          </cell>
          <cell r="CD89">
            <v>99.842631467105605</v>
          </cell>
          <cell r="CE89">
            <v>99.624756341976024</v>
          </cell>
          <cell r="CF89">
            <v>102.58764448036339</v>
          </cell>
          <cell r="CG89">
            <v>99.930117927247593</v>
          </cell>
          <cell r="CH89">
            <v>100.06262906868766</v>
          </cell>
          <cell r="CI89">
            <v>104.17109352407989</v>
          </cell>
          <cell r="CJ89">
            <v>106.05962234805379</v>
          </cell>
          <cell r="CK89">
            <v>105.85675179153372</v>
          </cell>
          <cell r="CL89">
            <v>106.23307484872819</v>
          </cell>
          <cell r="CM89">
            <v>109.14239489794892</v>
          </cell>
          <cell r="CN89">
            <v>106.60047854276753</v>
          </cell>
          <cell r="CO89">
            <v>106.04514846425393</v>
          </cell>
          <cell r="CP89">
            <v>107.08577519622071</v>
          </cell>
          <cell r="CQ89">
            <v>108.86395559792281</v>
          </cell>
          <cell r="CR89">
            <v>104.90990959258555</v>
          </cell>
          <cell r="CS89">
            <v>107.49311986046564</v>
          </cell>
          <cell r="CT89">
            <v>107.03170830842959</v>
          </cell>
          <cell r="CU89">
            <v>107.23853168722086</v>
          </cell>
          <cell r="CV89">
            <v>108.45959584378639</v>
          </cell>
          <cell r="CW89">
            <v>109.60019258191743</v>
          </cell>
          <cell r="CX89">
            <v>108.88562036226229</v>
          </cell>
          <cell r="CY89">
            <v>111.16034665265462</v>
          </cell>
          <cell r="CZ89">
            <v>107.82270107980605</v>
          </cell>
          <cell r="DA89">
            <v>110.01092899167044</v>
          </cell>
          <cell r="DB89">
            <v>107.54505416454876</v>
          </cell>
          <cell r="DC89">
            <v>111.25161603016846</v>
          </cell>
          <cell r="DD89">
            <v>109.78647285596766</v>
          </cell>
          <cell r="DE89">
            <v>113.92738415958328</v>
          </cell>
          <cell r="DF89">
            <v>113.23004534221575</v>
          </cell>
          <cell r="DG89">
            <v>109.66631878426789</v>
          </cell>
          <cell r="DH89">
            <v>111.79261625498678</v>
          </cell>
          <cell r="DI89">
            <v>111.44470577939123</v>
          </cell>
          <cell r="DJ89">
            <v>111.80058862474576</v>
          </cell>
          <cell r="DK89">
            <v>111.2485075007843</v>
          </cell>
          <cell r="DL89">
            <v>110.704503346724</v>
          </cell>
          <cell r="DM89">
            <v>113.43311301239672</v>
          </cell>
          <cell r="DN89">
            <v>115.72504901580045</v>
          </cell>
          <cell r="DO89">
            <v>111.70622948035718</v>
          </cell>
          <cell r="DP89">
            <v>113.70875808439654</v>
          </cell>
          <cell r="DQ89">
            <v>110.08727017101081</v>
          </cell>
          <cell r="DR89">
            <v>112.56764039324578</v>
          </cell>
          <cell r="DS89">
            <v>111.59324810747391</v>
          </cell>
          <cell r="DT89">
            <v>111.13118122967826</v>
          </cell>
          <cell r="DU89">
            <v>110.98107996272604</v>
          </cell>
        </row>
        <row r="90">
          <cell r="E90" t="str">
            <v>IJ maladie</v>
          </cell>
          <cell r="BY90">
            <v>129.18535125078964</v>
          </cell>
          <cell r="BZ90">
            <v>130.17889611100279</v>
          </cell>
          <cell r="CA90">
            <v>128.36372249014659</v>
          </cell>
          <cell r="CB90">
            <v>132.56026461092202</v>
          </cell>
          <cell r="CC90">
            <v>152.06129408365544</v>
          </cell>
          <cell r="CD90">
            <v>143.50322463500169</v>
          </cell>
          <cell r="CE90">
            <v>143.10661279894106</v>
          </cell>
          <cell r="CF90">
            <v>136.67157644947005</v>
          </cell>
          <cell r="CG90">
            <v>140.24661944886171</v>
          </cell>
          <cell r="CH90">
            <v>136.75287200763486</v>
          </cell>
          <cell r="CI90">
            <v>140.01918078041692</v>
          </cell>
          <cell r="CJ90">
            <v>143.36069576020284</v>
          </cell>
          <cell r="CK90">
            <v>142.22071799010391</v>
          </cell>
          <cell r="CL90">
            <v>139.01651723254332</v>
          </cell>
          <cell r="CM90">
            <v>136.86780321645645</v>
          </cell>
          <cell r="CN90">
            <v>132.99814128391384</v>
          </cell>
          <cell r="CO90">
            <v>133.61969567289145</v>
          </cell>
          <cell r="CP90">
            <v>134.23794727832404</v>
          </cell>
          <cell r="CQ90">
            <v>128.26765640465524</v>
          </cell>
          <cell r="CR90">
            <v>138.11594679572627</v>
          </cell>
          <cell r="CS90">
            <v>133.80642979152731</v>
          </cell>
          <cell r="CT90">
            <v>134.81470487688821</v>
          </cell>
          <cell r="CU90">
            <v>139.56223707988499</v>
          </cell>
          <cell r="CV90">
            <v>134.62216058067921</v>
          </cell>
          <cell r="CW90">
            <v>134.3912099092606</v>
          </cell>
          <cell r="CX90">
            <v>132.33940416865849</v>
          </cell>
          <cell r="CY90">
            <v>140.38266219633377</v>
          </cell>
          <cell r="CZ90">
            <v>138.86785351361127</v>
          </cell>
          <cell r="DA90">
            <v>137.40755220970223</v>
          </cell>
          <cell r="DB90">
            <v>135.77601927884052</v>
          </cell>
          <cell r="DC90">
            <v>140.45722742602288</v>
          </cell>
          <cell r="DD90">
            <v>140.60831641720472</v>
          </cell>
          <cell r="DE90">
            <v>137.34768378991325</v>
          </cell>
          <cell r="DF90">
            <v>141.97839197605518</v>
          </cell>
          <cell r="DG90">
            <v>143.44867416049459</v>
          </cell>
          <cell r="DH90">
            <v>143.11819747284434</v>
          </cell>
          <cell r="DI90">
            <v>138.3050904902293</v>
          </cell>
          <cell r="DJ90">
            <v>143.83906890306991</v>
          </cell>
          <cell r="DK90">
            <v>145.76590227686157</v>
          </cell>
          <cell r="DL90">
            <v>145.64482227210118</v>
          </cell>
          <cell r="DM90">
            <v>148.92178156274579</v>
          </cell>
          <cell r="DN90">
            <v>148.14859690449808</v>
          </cell>
          <cell r="DO90">
            <v>137.35523894840929</v>
          </cell>
          <cell r="DP90">
            <v>141.53929079614522</v>
          </cell>
          <cell r="DQ90">
            <v>147.88766508711191</v>
          </cell>
          <cell r="DR90">
            <v>142.38014610373779</v>
          </cell>
          <cell r="DS90">
            <v>142.1629420851535</v>
          </cell>
          <cell r="DT90">
            <v>141.22598386390055</v>
          </cell>
          <cell r="DU90">
            <v>143.70349972167355</v>
          </cell>
        </row>
        <row r="91">
          <cell r="E91" t="str">
            <v>IJ AT</v>
          </cell>
          <cell r="BY91">
            <v>121.47096749752694</v>
          </cell>
          <cell r="BZ91">
            <v>125.17909408248605</v>
          </cell>
          <cell r="CA91">
            <v>119.82745167291694</v>
          </cell>
          <cell r="CB91">
            <v>123.65737376934148</v>
          </cell>
          <cell r="CC91">
            <v>119.54085592031385</v>
          </cell>
          <cell r="CD91">
            <v>121.25521728853987</v>
          </cell>
          <cell r="CE91">
            <v>122.79433727628459</v>
          </cell>
          <cell r="CF91">
            <v>116.41047495842669</v>
          </cell>
          <cell r="CG91">
            <v>121.61390393318747</v>
          </cell>
          <cell r="CH91">
            <v>121.05812145722601</v>
          </cell>
          <cell r="CI91">
            <v>129.58937799608978</v>
          </cell>
          <cell r="CJ91">
            <v>129.18848637322228</v>
          </cell>
          <cell r="CK91">
            <v>127.97365250846249</v>
          </cell>
          <cell r="CL91">
            <v>120.96791527334167</v>
          </cell>
          <cell r="CM91">
            <v>122.5037507651833</v>
          </cell>
          <cell r="CN91">
            <v>120.10638270433047</v>
          </cell>
          <cell r="CO91">
            <v>118.42382593647658</v>
          </cell>
          <cell r="CP91">
            <v>124.62072492841357</v>
          </cell>
          <cell r="CQ91">
            <v>125.56386001190327</v>
          </cell>
          <cell r="CR91">
            <v>127.17293167200556</v>
          </cell>
          <cell r="CS91">
            <v>129.34320071498712</v>
          </cell>
          <cell r="CT91">
            <v>132.69819238528828</v>
          </cell>
          <cell r="CU91">
            <v>125.93327982353095</v>
          </cell>
          <cell r="CV91">
            <v>126.59639951630832</v>
          </cell>
          <cell r="CW91">
            <v>124.38462349710872</v>
          </cell>
          <cell r="CX91">
            <v>123.10786515145655</v>
          </cell>
          <cell r="CY91">
            <v>128.41917811196024</v>
          </cell>
          <cell r="CZ91">
            <v>128.24673756724877</v>
          </cell>
          <cell r="DA91">
            <v>128.80898345066549</v>
          </cell>
          <cell r="DB91">
            <v>127.96481739952965</v>
          </cell>
          <cell r="DC91">
            <v>135.31013854010163</v>
          </cell>
          <cell r="DD91">
            <v>133.03344717570076</v>
          </cell>
          <cell r="DE91">
            <v>129.35850085366835</v>
          </cell>
          <cell r="DF91">
            <v>131.01762576089502</v>
          </cell>
          <cell r="DG91">
            <v>126.11744980138013</v>
          </cell>
          <cell r="DH91">
            <v>125.50576641468834</v>
          </cell>
          <cell r="DI91">
            <v>129.88143968400846</v>
          </cell>
          <cell r="DJ91">
            <v>134.28676579123336</v>
          </cell>
          <cell r="DK91">
            <v>132.82802530702165</v>
          </cell>
          <cell r="DL91">
            <v>129.48692396583579</v>
          </cell>
          <cell r="DM91">
            <v>132.25640869264237</v>
          </cell>
          <cell r="DN91">
            <v>134.21813769172189</v>
          </cell>
          <cell r="DO91">
            <v>131.94428367427204</v>
          </cell>
          <cell r="DP91">
            <v>130.869414356752</v>
          </cell>
          <cell r="DQ91">
            <v>136.05068125931803</v>
          </cell>
          <cell r="DR91">
            <v>131.07656705130623</v>
          </cell>
          <cell r="DS91">
            <v>130.19755331859787</v>
          </cell>
          <cell r="DT91">
            <v>130.00135983322133</v>
          </cell>
          <cell r="DU91">
            <v>131.59111038134074</v>
          </cell>
        </row>
        <row r="107">
          <cell r="E107" t="str">
            <v>Médicaments de ville</v>
          </cell>
          <cell r="BY107">
            <v>114.61038912075124</v>
          </cell>
          <cell r="BZ107">
            <v>115.78727762866679</v>
          </cell>
          <cell r="CA107">
            <v>117.25321863409258</v>
          </cell>
          <cell r="CB107">
            <v>133.50613896947806</v>
          </cell>
          <cell r="CC107">
            <v>125.67478526374948</v>
          </cell>
          <cell r="CD107">
            <v>119.87972465184946</v>
          </cell>
          <cell r="CE107">
            <v>120.21831271354732</v>
          </cell>
          <cell r="CF107">
            <v>119.56086258588317</v>
          </cell>
          <cell r="CG107">
            <v>118.39399112983935</v>
          </cell>
          <cell r="CH107">
            <v>118.04815796601058</v>
          </cell>
          <cell r="CI107">
            <v>120.41495617148739</v>
          </cell>
          <cell r="CJ107">
            <v>117.18131041277955</v>
          </cell>
          <cell r="CK107">
            <v>119.67293861333408</v>
          </cell>
          <cell r="CL107">
            <v>118.409243293058</v>
          </cell>
          <cell r="CM107">
            <v>118.55580251588091</v>
          </cell>
          <cell r="CN107">
            <v>120.79273740025285</v>
          </cell>
          <cell r="CO107">
            <v>119.84553343278547</v>
          </cell>
          <cell r="CP107">
            <v>122.0059353663993</v>
          </cell>
          <cell r="CQ107">
            <v>120.40835634381438</v>
          </cell>
          <cell r="CR107">
            <v>120.31660257069392</v>
          </cell>
          <cell r="CS107">
            <v>128.3964663302028</v>
          </cell>
          <cell r="CT107">
            <v>123.30882024281217</v>
          </cell>
          <cell r="CU107">
            <v>123.32581660370725</v>
          </cell>
          <cell r="CV107">
            <v>123.37314939362381</v>
          </cell>
          <cell r="CW107">
            <v>124.23245369178611</v>
          </cell>
          <cell r="CX107">
            <v>124.60109490190261</v>
          </cell>
          <cell r="CY107">
            <v>128.79522508140926</v>
          </cell>
          <cell r="CZ107">
            <v>123.72831220278233</v>
          </cell>
          <cell r="DA107">
            <v>127.30213250105973</v>
          </cell>
          <cell r="DB107">
            <v>125.29664817016143</v>
          </cell>
          <cell r="DC107">
            <v>127.96136525635649</v>
          </cell>
          <cell r="DD107">
            <v>125.47937735535959</v>
          </cell>
          <cell r="DE107">
            <v>126.15966192366142</v>
          </cell>
          <cell r="DF107">
            <v>128.11857977284382</v>
          </cell>
          <cell r="DG107">
            <v>127.59390811375782</v>
          </cell>
          <cell r="DH107">
            <v>128.24857159885053</v>
          </cell>
          <cell r="DI107">
            <v>126.73977752248469</v>
          </cell>
          <cell r="DJ107">
            <v>131.08313228850557</v>
          </cell>
          <cell r="DK107">
            <v>128.75316854441331</v>
          </cell>
          <cell r="DL107">
            <v>129.79481918436389</v>
          </cell>
          <cell r="DM107">
            <v>131.69893522198453</v>
          </cell>
          <cell r="DN107">
            <v>132.55057277783493</v>
          </cell>
          <cell r="DO107">
            <v>133.34961722630061</v>
          </cell>
          <cell r="DP107">
            <v>136.44919041361197</v>
          </cell>
          <cell r="DQ107">
            <v>135.65586937667766</v>
          </cell>
          <cell r="DR107">
            <v>136.03600492614879</v>
          </cell>
          <cell r="DS107">
            <v>135.6785882458735</v>
          </cell>
          <cell r="DT107">
            <v>139.15493037297452</v>
          </cell>
          <cell r="DU107">
            <v>139.39156622564278</v>
          </cell>
        </row>
        <row r="108">
          <cell r="E108" t="str">
            <v>Médicaments rétrocédés</v>
          </cell>
          <cell r="BY108">
            <v>101.05127896291164</v>
          </cell>
          <cell r="BZ108">
            <v>90.552170082471221</v>
          </cell>
          <cell r="CA108">
            <v>103.25612546714493</v>
          </cell>
          <cell r="CB108">
            <v>90.714058028470077</v>
          </cell>
          <cell r="CC108">
            <v>76.31990523339455</v>
          </cell>
          <cell r="CD108">
            <v>96.066509928324933</v>
          </cell>
          <cell r="CE108">
            <v>102.09600656341236</v>
          </cell>
          <cell r="CF108">
            <v>84.044623154835023</v>
          </cell>
          <cell r="CG108">
            <v>87.38026961682796</v>
          </cell>
          <cell r="CH108">
            <v>81.162632205605391</v>
          </cell>
          <cell r="CI108">
            <v>81.075865363365779</v>
          </cell>
          <cell r="CJ108">
            <v>83.796719370560538</v>
          </cell>
          <cell r="CK108">
            <v>81.512970945792546</v>
          </cell>
          <cell r="CL108">
            <v>89.174692939112646</v>
          </cell>
          <cell r="CM108">
            <v>77.513070160104974</v>
          </cell>
          <cell r="CN108">
            <v>84.713159735432384</v>
          </cell>
          <cell r="CO108">
            <v>83.523381606995002</v>
          </cell>
          <cell r="CP108">
            <v>83.675089934100853</v>
          </cell>
          <cell r="CQ108">
            <v>75.240350599416601</v>
          </cell>
          <cell r="CR108">
            <v>74.401711880293391</v>
          </cell>
          <cell r="CS108">
            <v>82.492867028327083</v>
          </cell>
          <cell r="CT108">
            <v>79.419516817648514</v>
          </cell>
          <cell r="CU108">
            <v>82.773859207157187</v>
          </cell>
          <cell r="CV108">
            <v>81.363809607793925</v>
          </cell>
          <cell r="CW108">
            <v>72.9379668951957</v>
          </cell>
          <cell r="CX108">
            <v>82.997192281176268</v>
          </cell>
          <cell r="CY108">
            <v>75.256816394456237</v>
          </cell>
          <cell r="CZ108">
            <v>75.529735109698507</v>
          </cell>
          <cell r="DA108">
            <v>87.421320292546696</v>
          </cell>
          <cell r="DB108">
            <v>73.672412905890539</v>
          </cell>
          <cell r="DC108">
            <v>78.599144919866191</v>
          </cell>
          <cell r="DD108">
            <v>79.667281709380177</v>
          </cell>
          <cell r="DE108">
            <v>75.844847906914111</v>
          </cell>
          <cell r="DF108">
            <v>78.443137050803173</v>
          </cell>
          <cell r="DG108">
            <v>72.55108561598243</v>
          </cell>
          <cell r="DH108">
            <v>76.086173981698664</v>
          </cell>
          <cell r="DI108">
            <v>71.348950038099701</v>
          </cell>
          <cell r="DJ108">
            <v>69.282486139214626</v>
          </cell>
          <cell r="DK108">
            <v>71.701989925140595</v>
          </cell>
          <cell r="DL108">
            <v>73.349256124793826</v>
          </cell>
          <cell r="DM108">
            <v>66.665044074090147</v>
          </cell>
          <cell r="DN108">
            <v>73.355632719785064</v>
          </cell>
          <cell r="DO108">
            <v>56.733187406203115</v>
          </cell>
          <cell r="DP108">
            <v>122.16313845160481</v>
          </cell>
          <cell r="DQ108">
            <v>70.343845568887659</v>
          </cell>
          <cell r="DR108">
            <v>76.996527891040884</v>
          </cell>
          <cell r="DS108">
            <v>84.104243061179972</v>
          </cell>
          <cell r="DT108">
            <v>82.568379669715057</v>
          </cell>
          <cell r="DU108">
            <v>79.597949933544669</v>
          </cell>
        </row>
        <row r="118">
          <cell r="E118" t="str">
            <v>TOTAL médicaments</v>
          </cell>
          <cell r="BY118">
            <v>113.34288516593236</v>
          </cell>
          <cell r="BZ118">
            <v>113.42830286979675</v>
          </cell>
          <cell r="CA118">
            <v>115.94477208129159</v>
          </cell>
          <cell r="CB118">
            <v>129.50594049064969</v>
          </cell>
          <cell r="CC118">
            <v>121.06109713083649</v>
          </cell>
          <cell r="CD118">
            <v>117.65366825967784</v>
          </cell>
          <cell r="CE118">
            <v>118.52424175694748</v>
          </cell>
          <cell r="CF118">
            <v>116.24080887917891</v>
          </cell>
          <cell r="CG118">
            <v>115.49483224597526</v>
          </cell>
          <cell r="CH118">
            <v>114.60010354115182</v>
          </cell>
          <cell r="CI118">
            <v>116.73754278684557</v>
          </cell>
          <cell r="CJ118">
            <v>114.06052293606177</v>
          </cell>
          <cell r="CK118">
            <v>116.10574951527934</v>
          </cell>
          <cell r="CL118">
            <v>115.67640111096595</v>
          </cell>
          <cell r="CM118">
            <v>114.71913292827971</v>
          </cell>
          <cell r="CN118">
            <v>117.42002290453699</v>
          </cell>
          <cell r="CO118">
            <v>116.45014313424866</v>
          </cell>
          <cell r="CP118">
            <v>118.42277263584961</v>
          </cell>
          <cell r="CQ118">
            <v>116.18605670572167</v>
          </cell>
          <cell r="CR118">
            <v>116.02448421943841</v>
          </cell>
          <cell r="CS118">
            <v>124.10540349656196</v>
          </cell>
          <cell r="CT118">
            <v>119.2060535407159</v>
          </cell>
          <cell r="CU118">
            <v>119.53502459911138</v>
          </cell>
          <cell r="CV118">
            <v>119.44612146199496</v>
          </cell>
          <cell r="CW118">
            <v>119.43745135621681</v>
          </cell>
          <cell r="CX118">
            <v>120.71196718674942</v>
          </cell>
          <cell r="CY118">
            <v>123.79046120269808</v>
          </cell>
          <cell r="CZ118">
            <v>119.22271512664948</v>
          </cell>
          <cell r="DA118">
            <v>123.57407906633991</v>
          </cell>
          <cell r="DB118">
            <v>120.47082098827002</v>
          </cell>
          <cell r="DC118">
            <v>123.34699095252606</v>
          </cell>
          <cell r="DD118">
            <v>121.19686827225094</v>
          </cell>
          <cell r="DE118">
            <v>121.45623927941588</v>
          </cell>
          <cell r="DF118">
            <v>123.47492547882221</v>
          </cell>
          <cell r="DG118">
            <v>122.44851181649527</v>
          </cell>
          <cell r="DH118">
            <v>123.37243706620595</v>
          </cell>
          <cell r="DI118">
            <v>121.56184976174929</v>
          </cell>
          <cell r="DJ118">
            <v>125.30601546500245</v>
          </cell>
          <cell r="DK118">
            <v>123.42003136319528</v>
          </cell>
          <cell r="DL118">
            <v>124.51829487140103</v>
          </cell>
          <cell r="DM118">
            <v>125.61957505250059</v>
          </cell>
          <cell r="DN118">
            <v>127.0170370402067</v>
          </cell>
          <cell r="DO118">
            <v>126.18752276209074</v>
          </cell>
          <cell r="DP118">
            <v>135.11373202808349</v>
          </cell>
          <cell r="DQ118">
            <v>129.55050940025373</v>
          </cell>
          <cell r="DR118">
            <v>130.51700185284093</v>
          </cell>
          <cell r="DS118">
            <v>130.85742478250302</v>
          </cell>
          <cell r="DT118">
            <v>133.86522655236871</v>
          </cell>
          <cell r="DU118">
            <v>133.80206630707059</v>
          </cell>
        </row>
        <row r="126">
          <cell r="E126" t="str">
            <v>Produits de LPP</v>
          </cell>
          <cell r="BY126">
            <v>106.2399396560126</v>
          </cell>
          <cell r="BZ126">
            <v>105.97933661494663</v>
          </cell>
          <cell r="CA126">
            <v>102.48263617490498</v>
          </cell>
          <cell r="CB126">
            <v>103.16572437834691</v>
          </cell>
          <cell r="CC126">
            <v>108.6717230319238</v>
          </cell>
          <cell r="CD126">
            <v>105.52865887214442</v>
          </cell>
          <cell r="CE126">
            <v>108.18206368345751</v>
          </cell>
          <cell r="CF126">
            <v>107.58690215580637</v>
          </cell>
          <cell r="CG126">
            <v>107.1606695819296</v>
          </cell>
          <cell r="CH126">
            <v>107.04692938683198</v>
          </cell>
          <cell r="CI126">
            <v>110.01086832409482</v>
          </cell>
          <cell r="CJ126">
            <v>107.9432878098166</v>
          </cell>
          <cell r="CK126">
            <v>105.82731213617132</v>
          </cell>
          <cell r="CL126">
            <v>108.49273286893715</v>
          </cell>
          <cell r="CM126">
            <v>106.31143140512786</v>
          </cell>
          <cell r="CN126">
            <v>109.67660283026639</v>
          </cell>
          <cell r="CO126">
            <v>108.19590144651738</v>
          </cell>
          <cell r="CP126">
            <v>108.36681378246334</v>
          </cell>
          <cell r="CQ126">
            <v>105.13456121028875</v>
          </cell>
          <cell r="CR126">
            <v>104.92983222634373</v>
          </cell>
          <cell r="CS126">
            <v>108.4067479240622</v>
          </cell>
          <cell r="CT126">
            <v>110.15423975756364</v>
          </cell>
          <cell r="CU126">
            <v>106.10716303174246</v>
          </cell>
          <cell r="CV126">
            <v>106.76095379836003</v>
          </cell>
          <cell r="CW126">
            <v>107.41253390058381</v>
          </cell>
          <cell r="CX126">
            <v>104.76676488093636</v>
          </cell>
          <cell r="CY126">
            <v>112.92787391059535</v>
          </cell>
          <cell r="CZ126">
            <v>104.81315584485233</v>
          </cell>
          <cell r="DA126">
            <v>112.13975167848574</v>
          </cell>
          <cell r="DB126">
            <v>108.44788859606763</v>
          </cell>
          <cell r="DC126">
            <v>110.67054536067056</v>
          </cell>
          <cell r="DD126">
            <v>111.1859421840248</v>
          </cell>
          <cell r="DE126">
            <v>108.15422389675516</v>
          </cell>
          <cell r="DF126">
            <v>110.69267634194728</v>
          </cell>
          <cell r="DG126">
            <v>111.5489637047568</v>
          </cell>
          <cell r="DH126">
            <v>111.59947525057984</v>
          </cell>
          <cell r="DI126">
            <v>107.91263699870571</v>
          </cell>
          <cell r="DJ126">
            <v>111.48325178664157</v>
          </cell>
          <cell r="DK126">
            <v>113.38186818130175</v>
          </cell>
          <cell r="DL126">
            <v>112.65104721387277</v>
          </cell>
          <cell r="DM126">
            <v>113.75760403753866</v>
          </cell>
          <cell r="DN126">
            <v>113.0144368930597</v>
          </cell>
          <cell r="DO126">
            <v>112.14033467956992</v>
          </cell>
          <cell r="DP126">
            <v>114.26343654141051</v>
          </cell>
          <cell r="DQ126">
            <v>114.46090258737158</v>
          </cell>
          <cell r="DR126">
            <v>114.25558196698213</v>
          </cell>
          <cell r="DS126">
            <v>115.38101862649719</v>
          </cell>
          <cell r="DT126">
            <v>113.23572666949575</v>
          </cell>
          <cell r="DU126">
            <v>116.86261753044273</v>
          </cell>
        </row>
        <row r="134">
          <cell r="E134" t="str">
            <v xml:space="preserve">TOTAL SOINS DE VILLE </v>
          </cell>
          <cell r="BY134">
            <v>108.40017455096773</v>
          </cell>
          <cell r="BZ134">
            <v>107.55366194319782</v>
          </cell>
          <cell r="CA134">
            <v>107.92749842310221</v>
          </cell>
          <cell r="CB134">
            <v>114.3863515755388</v>
          </cell>
          <cell r="CC134">
            <v>111.9081394853457</v>
          </cell>
          <cell r="CD134">
            <v>109.86742357283228</v>
          </cell>
          <cell r="CE134">
            <v>109.3953595521084</v>
          </cell>
          <cell r="CF134">
            <v>109.61452428522549</v>
          </cell>
          <cell r="CG134">
            <v>109.24175428830578</v>
          </cell>
          <cell r="CH134">
            <v>109.03402225675862</v>
          </cell>
          <cell r="CI134">
            <v>111.23975909330315</v>
          </cell>
          <cell r="CJ134">
            <v>109.68086356913564</v>
          </cell>
          <cell r="CK134">
            <v>110.03187343579842</v>
          </cell>
          <cell r="CL134">
            <v>109.06182657378363</v>
          </cell>
          <cell r="CM134">
            <v>108.18870676414238</v>
          </cell>
          <cell r="CN134">
            <v>109.46435318726451</v>
          </cell>
          <cell r="CO134">
            <v>107.89334953377163</v>
          </cell>
          <cell r="CP134">
            <v>109.56485128452837</v>
          </cell>
          <cell r="CQ134">
            <v>107.47812814088937</v>
          </cell>
          <cell r="CR134">
            <v>108.26391494479894</v>
          </cell>
          <cell r="CS134">
            <v>112.34034182500238</v>
          </cell>
          <cell r="CT134">
            <v>110.37054446967507</v>
          </cell>
          <cell r="CU134">
            <v>109.44886120286701</v>
          </cell>
          <cell r="CV134">
            <v>109.55171603723275</v>
          </cell>
          <cell r="CW134">
            <v>109.88172377541548</v>
          </cell>
          <cell r="CX134">
            <v>109.04813811813821</v>
          </cell>
          <cell r="CY134">
            <v>114.19411094147162</v>
          </cell>
          <cell r="CZ134">
            <v>108.37684455136613</v>
          </cell>
          <cell r="DA134">
            <v>112.089195643571</v>
          </cell>
          <cell r="DB134">
            <v>109.27872616155729</v>
          </cell>
          <cell r="DC134">
            <v>109.56327488700622</v>
          </cell>
          <cell r="DD134">
            <v>112.94172643043161</v>
          </cell>
          <cell r="DE134">
            <v>110.76822635945473</v>
          </cell>
          <cell r="DF134">
            <v>112.20340641309363</v>
          </cell>
          <cell r="DG134">
            <v>111.16199812380584</v>
          </cell>
          <cell r="DH134">
            <v>111.62005316699613</v>
          </cell>
          <cell r="DI134">
            <v>110.17631824630992</v>
          </cell>
          <cell r="DJ134">
            <v>113.19690238878495</v>
          </cell>
          <cell r="DK134">
            <v>112.89169158755892</v>
          </cell>
          <cell r="DL134">
            <v>113.47555182793865</v>
          </cell>
          <cell r="DM134">
            <v>114.14497331344727</v>
          </cell>
          <cell r="DN134">
            <v>114.26769188050872</v>
          </cell>
          <cell r="DO134">
            <v>109.1346910489231</v>
          </cell>
          <cell r="DP134">
            <v>121.82623181085046</v>
          </cell>
          <cell r="DQ134">
            <v>115.58797252466522</v>
          </cell>
          <cell r="DR134">
            <v>116.03132043410986</v>
          </cell>
          <cell r="DS134">
            <v>115.58339564819771</v>
          </cell>
          <cell r="DT134">
            <v>115.81118578088618</v>
          </cell>
          <cell r="DU134">
            <v>117.14854618396558</v>
          </cell>
        </row>
      </sheetData>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s"/>
      <sheetName val="Cumul PCAP"/>
      <sheetName val="Cumul ACM"/>
      <sheetName val="Evo Mois"/>
      <sheetName val="Evo Mois-1"/>
      <sheetName val="Evo PCAP"/>
      <sheetName val="Evo ACM"/>
      <sheetName val="Base 100"/>
      <sheetName val="Poids ACM"/>
      <sheetName val="Contribution ACM"/>
      <sheetName val="Evo PCAP moy 19-21"/>
    </sheetNames>
    <sheetDataSet>
      <sheetData sheetId="0"/>
      <sheetData sheetId="1"/>
      <sheetData sheetId="2"/>
      <sheetData sheetId="3">
        <row r="5">
          <cell r="EA5">
            <v>0.15381195944132431</v>
          </cell>
        </row>
        <row r="6">
          <cell r="EA6">
            <v>0.16512736892831326</v>
          </cell>
        </row>
        <row r="7">
          <cell r="EA7">
            <v>8.7921205152635462E-2</v>
          </cell>
        </row>
        <row r="8">
          <cell r="EA8">
            <v>0.13654841452602318</v>
          </cell>
        </row>
      </sheetData>
      <sheetData sheetId="4">
        <row r="5">
          <cell r="EA5">
            <v>7.0354778394202233E-2</v>
          </cell>
        </row>
        <row r="6">
          <cell r="EA6">
            <v>6.7066420885115274E-2</v>
          </cell>
        </row>
        <row r="7">
          <cell r="EA7">
            <v>8.8789869813506561E-2</v>
          </cell>
        </row>
        <row r="8">
          <cell r="EA8">
            <v>7.8926720040826348E-2</v>
          </cell>
        </row>
      </sheetData>
      <sheetData sheetId="5">
        <row r="5">
          <cell r="EA5">
            <v>7.7365890969003148E-2</v>
          </cell>
        </row>
        <row r="6">
          <cell r="EA6">
            <v>7.6999780186406852E-2</v>
          </cell>
        </row>
        <row r="7">
          <cell r="EA7">
            <v>8.0525861875168747E-2</v>
          </cell>
        </row>
        <row r="8">
          <cell r="EA8">
            <v>7.6477450104029288E-2</v>
          </cell>
        </row>
      </sheetData>
      <sheetData sheetId="6">
        <row r="5">
          <cell r="DO5">
            <v>4.8624170821270463E-2</v>
          </cell>
          <cell r="EA5">
            <v>7.3651727746369966E-2</v>
          </cell>
        </row>
        <row r="6">
          <cell r="DO6">
            <v>4.5773247787574967E-2</v>
          </cell>
          <cell r="EA6">
            <v>7.1947175069614122E-2</v>
          </cell>
        </row>
        <row r="7">
          <cell r="DO7">
            <v>8.6854451571988456E-2</v>
          </cell>
          <cell r="EA7">
            <v>8.8729431204524367E-2</v>
          </cell>
        </row>
        <row r="8">
          <cell r="DO8">
            <v>2.5588954143119347E-2</v>
          </cell>
          <cell r="EA8">
            <v>6.9252765237266978E-2</v>
          </cell>
        </row>
      </sheetData>
      <sheetData sheetId="7"/>
      <sheetData sheetId="8"/>
      <sheetData sheetId="9"/>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s"/>
      <sheetName val="Cumul PCAP"/>
      <sheetName val="Cumul ACM"/>
      <sheetName val="Evo mois"/>
      <sheetName val="Evo Mois-1"/>
      <sheetName val="Evo PCAP"/>
      <sheetName val="Evo ACM"/>
      <sheetName val="Base 100"/>
    </sheetNames>
    <sheetDataSet>
      <sheetData sheetId="0">
        <row r="5">
          <cell r="DY5">
            <v>43047117.719999999</v>
          </cell>
        </row>
        <row r="6">
          <cell r="DY6">
            <v>34451658.269999996</v>
          </cell>
        </row>
        <row r="7">
          <cell r="DY7">
            <v>5868858.54</v>
          </cell>
        </row>
        <row r="8">
          <cell r="DY8">
            <v>2726600.91</v>
          </cell>
        </row>
      </sheetData>
      <sheetData sheetId="1"/>
      <sheetData sheetId="2">
        <row r="5">
          <cell r="DY5">
            <v>708149791.13000011</v>
          </cell>
        </row>
        <row r="6">
          <cell r="DY6">
            <v>564766545.5999999</v>
          </cell>
        </row>
        <row r="7">
          <cell r="DY7">
            <v>73999273.079999998</v>
          </cell>
        </row>
        <row r="8">
          <cell r="DY8">
            <v>69383972.450000003</v>
          </cell>
        </row>
      </sheetData>
      <sheetData sheetId="3">
        <row r="5">
          <cell r="DY5">
            <v>1.184170027143705E-2</v>
          </cell>
        </row>
        <row r="6">
          <cell r="DY6">
            <v>2.169959113900366E-2</v>
          </cell>
        </row>
        <row r="7">
          <cell r="DY7">
            <v>-1.7677473098121066E-2</v>
          </cell>
        </row>
        <row r="8">
          <cell r="DY8">
            <v>-4.2932245838520511E-2</v>
          </cell>
        </row>
      </sheetData>
      <sheetData sheetId="4"/>
      <sheetData sheetId="5">
        <row r="5">
          <cell r="DY5">
            <v>5.7068938207732955E-2</v>
          </cell>
        </row>
        <row r="6">
          <cell r="DY6">
            <v>5.522524363878567E-2</v>
          </cell>
        </row>
        <row r="7">
          <cell r="DY7">
            <v>5.9766607258053162E-2</v>
          </cell>
        </row>
        <row r="8">
          <cell r="DY8">
            <v>6.9572090400507713E-2</v>
          </cell>
        </row>
      </sheetData>
      <sheetData sheetId="6">
        <row r="5">
          <cell r="DY5">
            <v>4.630216410254695E-2</v>
          </cell>
        </row>
        <row r="6">
          <cell r="DY6">
            <v>4.1093612858020379E-2</v>
          </cell>
        </row>
        <row r="7">
          <cell r="DY7">
            <v>8.8174111238629616E-2</v>
          </cell>
        </row>
        <row r="8">
          <cell r="DY8">
            <v>4.5971728777041809E-2</v>
          </cell>
        </row>
      </sheetData>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s"/>
      <sheetName val="Cumul PCAP"/>
      <sheetName val="Cumul ACM"/>
      <sheetName val="Evo Mois"/>
      <sheetName val="Evo Mois-1"/>
      <sheetName val="Evo PCAP"/>
      <sheetName val="Evo ACM"/>
      <sheetName val="Base 100"/>
      <sheetName val="Poids ACM"/>
      <sheetName val="Contribution ACM"/>
      <sheetName val="Evo PCAP moy 19-21"/>
    </sheetNames>
    <sheetDataSet>
      <sheetData sheetId="0">
        <row r="5">
          <cell r="A5" t="str">
            <v>ODMCO</v>
          </cell>
        </row>
      </sheetData>
      <sheetData sheetId="1">
        <row r="5">
          <cell r="DY5">
            <v>474512598.74547029</v>
          </cell>
        </row>
      </sheetData>
      <sheetData sheetId="2"/>
      <sheetData sheetId="3">
        <row r="5">
          <cell r="DY5">
            <v>3.3984305987278862E-2</v>
          </cell>
        </row>
        <row r="6">
          <cell r="DY6">
            <v>4.2243501322206223E-2</v>
          </cell>
        </row>
        <row r="7">
          <cell r="DY7">
            <v>5.1465201515081826E-3</v>
          </cell>
        </row>
        <row r="8">
          <cell r="DY8">
            <v>-1.9460488956701827E-3</v>
          </cell>
        </row>
      </sheetData>
      <sheetData sheetId="4">
        <row r="5">
          <cell r="DY5">
            <v>-2.2387917928468171E-2</v>
          </cell>
        </row>
        <row r="6">
          <cell r="DY6">
            <v>-2.3457346181361083E-2</v>
          </cell>
        </row>
        <row r="7">
          <cell r="DY7">
            <v>1.6080488056010145E-2</v>
          </cell>
        </row>
        <row r="8">
          <cell r="DY8">
            <v>-5.4300008406210187E-2</v>
          </cell>
        </row>
      </sheetData>
      <sheetData sheetId="5">
        <row r="4">
          <cell r="B4">
            <v>42005</v>
          </cell>
        </row>
        <row r="5">
          <cell r="DY5">
            <v>5.3552673181277433E-2</v>
          </cell>
        </row>
        <row r="6">
          <cell r="DY6">
            <v>5.1350284011265179E-2</v>
          </cell>
        </row>
        <row r="7">
          <cell r="DY7">
            <v>7.9018953384430768E-2</v>
          </cell>
        </row>
        <row r="8">
          <cell r="DY8">
            <v>4.4663281468485527E-2</v>
          </cell>
        </row>
      </sheetData>
      <sheetData sheetId="6">
        <row r="5">
          <cell r="DK5">
            <v>4.0251527833080614E-2</v>
          </cell>
          <cell r="DM5">
            <v>2.9052287256918996E-2</v>
          </cell>
          <cell r="DY5">
            <v>4.4583306376864584E-2</v>
          </cell>
        </row>
        <row r="6">
          <cell r="DM6">
            <v>2.9304557817738441E-2</v>
          </cell>
          <cell r="DY6">
            <v>3.8873932148272727E-2</v>
          </cell>
        </row>
        <row r="7">
          <cell r="DM7">
            <v>8.7585105623301684E-2</v>
          </cell>
          <cell r="DY7">
            <v>0.10160813598051988</v>
          </cell>
        </row>
        <row r="8">
          <cell r="DM8">
            <v>-2.6562261892212891E-2</v>
          </cell>
          <cell r="DY8">
            <v>3.3009425211164123E-2</v>
          </cell>
        </row>
      </sheetData>
      <sheetData sheetId="7"/>
      <sheetData sheetId="8"/>
      <sheetData sheetId="9"/>
      <sheetData sheetId="1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s"/>
      <sheetName val="Cumul PCAP"/>
      <sheetName val="Cumul ACM"/>
      <sheetName val="Evo mois"/>
      <sheetName val="Evo Mois-1"/>
      <sheetName val="Evo PCAP"/>
      <sheetName val="Evo ACM"/>
      <sheetName val="Base 100"/>
    </sheetNames>
    <sheetDataSet>
      <sheetData sheetId="0">
        <row r="5">
          <cell r="DY5">
            <v>20826488.029999997</v>
          </cell>
        </row>
        <row r="6">
          <cell r="DY6">
            <v>16592223.43</v>
          </cell>
        </row>
        <row r="7">
          <cell r="DY7">
            <v>2659059.2000000002</v>
          </cell>
        </row>
        <row r="8">
          <cell r="DY8">
            <v>1575205.4</v>
          </cell>
        </row>
      </sheetData>
      <sheetData sheetId="1"/>
      <sheetData sheetId="2">
        <row r="5">
          <cell r="DY5">
            <v>342426498.08999997</v>
          </cell>
        </row>
        <row r="6">
          <cell r="DY6">
            <v>0</v>
          </cell>
        </row>
        <row r="7">
          <cell r="DY7">
            <v>33469895.520000003</v>
          </cell>
        </row>
        <row r="8">
          <cell r="DY8">
            <v>38092945.479999997</v>
          </cell>
        </row>
      </sheetData>
      <sheetData sheetId="3">
        <row r="5">
          <cell r="DY5">
            <v>-1.9865557394577626E-2</v>
          </cell>
        </row>
        <row r="6">
          <cell r="DY6">
            <v>0</v>
          </cell>
        </row>
        <row r="7">
          <cell r="DY7">
            <v>-4.8461734688710512E-2</v>
          </cell>
        </row>
        <row r="8">
          <cell r="DY8">
            <v>-8.3564824732140885E-2</v>
          </cell>
        </row>
      </sheetData>
      <sheetData sheetId="4"/>
      <sheetData sheetId="5">
        <row r="5">
          <cell r="DY5">
            <v>2.5311386024661431E-2</v>
          </cell>
        </row>
        <row r="6">
          <cell r="DY6">
            <v>0</v>
          </cell>
        </row>
        <row r="7">
          <cell r="DY7">
            <v>9.4955376879013231E-2</v>
          </cell>
        </row>
        <row r="8">
          <cell r="DY8">
            <v>-2.3818509056190429E-3</v>
          </cell>
        </row>
      </sheetData>
      <sheetData sheetId="6">
        <row r="5">
          <cell r="DY5">
            <v>1.8720726521403108E-2</v>
          </cell>
        </row>
        <row r="6">
          <cell r="DY6">
            <v>0</v>
          </cell>
        </row>
        <row r="7">
          <cell r="DY7">
            <v>0.12836323454051768</v>
          </cell>
        </row>
        <row r="8">
          <cell r="DY8">
            <v>-7.6654513648871658E-3</v>
          </cell>
        </row>
      </sheetData>
      <sheetData sheetId="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s"/>
      <sheetName val="Cumul PCAP"/>
      <sheetName val="Cumul ACM"/>
      <sheetName val="Evo Mois"/>
      <sheetName val="Evo Mois-1"/>
      <sheetName val="Evo PCAP"/>
      <sheetName val="Evo ACM"/>
      <sheetName val="Base 100"/>
      <sheetName val="Poids ACM"/>
      <sheetName val="Contribution ACM"/>
      <sheetName val="Evo PCAP moy 19-21"/>
    </sheetNames>
    <sheetDataSet>
      <sheetData sheetId="0">
        <row r="5">
          <cell r="B5">
            <v>32537729.233765952</v>
          </cell>
        </row>
      </sheetData>
      <sheetData sheetId="1" refreshError="1"/>
      <sheetData sheetId="2" refreshError="1"/>
      <sheetData sheetId="3" refreshError="1">
        <row r="5">
          <cell r="DX5">
            <v>3.381494735963364E-2</v>
          </cell>
          <cell r="DY5">
            <v>-3.6706657071010618E-3</v>
          </cell>
        </row>
        <row r="6">
          <cell r="DY6">
            <v>5.3516667422099928E-3</v>
          </cell>
        </row>
        <row r="7">
          <cell r="DY7">
            <v>-2.6519951521679852E-2</v>
          </cell>
        </row>
        <row r="8">
          <cell r="DY8">
            <v>-4.5966741751966245E-2</v>
          </cell>
        </row>
      </sheetData>
      <sheetData sheetId="4" refreshError="1">
        <row r="5">
          <cell r="DX5">
            <v>-1.4565586304121414E-2</v>
          </cell>
          <cell r="DY5">
            <v>-4.4049127432780444E-2</v>
          </cell>
        </row>
        <row r="6">
          <cell r="DY6">
            <v>-4.7471094228429656E-2</v>
          </cell>
        </row>
        <row r="7">
          <cell r="DY7">
            <v>-4.988031065158216E-3</v>
          </cell>
        </row>
        <row r="8">
          <cell r="DY8">
            <v>-5.3237845328280797E-2</v>
          </cell>
        </row>
      </sheetData>
      <sheetData sheetId="5">
        <row r="5">
          <cell r="DX5">
            <v>9.2625515846316286E-2</v>
          </cell>
          <cell r="DY5">
            <v>3.5784104453864929E-2</v>
          </cell>
        </row>
        <row r="6">
          <cell r="DY6">
            <v>3.0738054474246601E-2</v>
          </cell>
        </row>
        <row r="7">
          <cell r="DY7">
            <v>0.11099588663492166</v>
          </cell>
        </row>
        <row r="8">
          <cell r="DY8">
            <v>1.040788052065067E-2</v>
          </cell>
        </row>
      </sheetData>
      <sheetData sheetId="6" refreshError="1">
        <row r="5">
          <cell r="DL5">
            <v>8.6471360126871843E-4</v>
          </cell>
          <cell r="DM5">
            <v>-3.2336730492690258E-3</v>
          </cell>
          <cell r="DY5">
            <v>2.4772740530957016E-2</v>
          </cell>
        </row>
        <row r="6">
          <cell r="DM6">
            <v>-5.938002793302144E-3</v>
          </cell>
          <cell r="DY6">
            <v>1.5465657440115521E-2</v>
          </cell>
        </row>
        <row r="7">
          <cell r="DM7">
            <v>0.10934493873505891</v>
          </cell>
          <cell r="DY7">
            <v>0.13821484731286393</v>
          </cell>
        </row>
        <row r="8">
          <cell r="DM8">
            <v>-5.8941349884763627E-2</v>
          </cell>
          <cell r="DY8">
            <v>2.2879162307039014E-3</v>
          </cell>
        </row>
      </sheetData>
      <sheetData sheetId="7" refreshError="1"/>
      <sheetData sheetId="8" refreshError="1"/>
      <sheetData sheetId="9" refreshError="1"/>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s"/>
      <sheetName val="Cumul PCAP"/>
      <sheetName val="Cumul ACM"/>
      <sheetName val="Evo mois"/>
      <sheetName val="Evo Mois-1"/>
      <sheetName val="Evo PCAP"/>
      <sheetName val="Evo ACM"/>
      <sheetName val="Base 100"/>
    </sheetNames>
    <sheetDataSet>
      <sheetData sheetId="0">
        <row r="5">
          <cell r="DY5">
            <v>22220629.690000001</v>
          </cell>
        </row>
        <row r="6">
          <cell r="DY6">
            <v>17859434.84</v>
          </cell>
        </row>
        <row r="7">
          <cell r="DY7">
            <v>3209799.34</v>
          </cell>
        </row>
        <row r="8">
          <cell r="DY8">
            <v>1151395.51</v>
          </cell>
        </row>
      </sheetData>
      <sheetData sheetId="1"/>
      <sheetData sheetId="2">
        <row r="5">
          <cell r="DY5">
            <v>359528307.18000001</v>
          </cell>
        </row>
        <row r="6">
          <cell r="DY6">
            <v>289148000.04000002</v>
          </cell>
        </row>
        <row r="7">
          <cell r="DY7">
            <v>40723557.890000001</v>
          </cell>
        </row>
        <row r="8">
          <cell r="DY8">
            <v>29656749.249999996</v>
          </cell>
        </row>
      </sheetData>
      <sheetData sheetId="3">
        <row r="5">
          <cell r="DY5">
            <v>4.7112667112672924E-2</v>
          </cell>
        </row>
        <row r="6">
          <cell r="DY6">
            <v>5.651531177594582E-2</v>
          </cell>
        </row>
        <row r="7">
          <cell r="DY7">
            <v>5.7461682584356577E-3</v>
          </cell>
        </row>
        <row r="8">
          <cell r="DY8">
            <v>2.3186988053494284E-2</v>
          </cell>
        </row>
      </sheetData>
      <sheetData sheetId="4"/>
      <sheetData sheetId="5">
        <row r="5">
          <cell r="DY5">
            <v>5.7752701536839979E-2</v>
          </cell>
        </row>
        <row r="6">
          <cell r="DY6">
            <v>5.9009158629162339E-2</v>
          </cell>
        </row>
        <row r="7">
          <cell r="DY7">
            <v>3.9967249937788774E-2</v>
          </cell>
        </row>
        <row r="8">
          <cell r="DY8">
            <v>7.0874386813957413E-2</v>
          </cell>
        </row>
      </sheetData>
      <sheetData sheetId="6">
        <row r="5">
          <cell r="DY5">
            <v>5.5580527350538311E-2</v>
          </cell>
        </row>
        <row r="6">
          <cell r="DY6">
            <v>5.418392967742669E-2</v>
          </cell>
        </row>
        <row r="7">
          <cell r="DY7">
            <v>6.1937470807892581E-2</v>
          </cell>
        </row>
        <row r="8">
          <cell r="DY8">
            <v>6.0561672202703143E-2</v>
          </cell>
        </row>
      </sheetData>
      <sheetData sheetId="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s"/>
      <sheetName val="Cumul PCAP"/>
      <sheetName val="Cumul ACM"/>
      <sheetName val="Evo Mois"/>
      <sheetName val="Evo Mois-1"/>
      <sheetName val="Evo PCAP"/>
      <sheetName val="Evo ACM"/>
      <sheetName val="Base 100"/>
      <sheetName val="Poids ACM"/>
      <sheetName val="Contribution ACM"/>
      <sheetName val="Evo PCAP moy 19-21"/>
    </sheetNames>
    <sheetDataSet>
      <sheetData sheetId="0">
        <row r="4">
          <cell r="DG4">
            <v>45323</v>
          </cell>
        </row>
      </sheetData>
      <sheetData sheetId="1"/>
      <sheetData sheetId="2"/>
      <sheetData sheetId="3">
        <row r="5">
          <cell r="DX5">
            <v>7.2910267937664308E-2</v>
          </cell>
          <cell r="DY5">
            <v>7.0468589003451321E-2</v>
          </cell>
        </row>
        <row r="6">
          <cell r="DY6">
            <v>7.7117414509266125E-2</v>
          </cell>
        </row>
        <row r="7">
          <cell r="DY7">
            <v>3.2150665940854806E-2</v>
          </cell>
        </row>
        <row r="8">
          <cell r="DY8">
            <v>5.870605691650721E-2</v>
          </cell>
        </row>
      </sheetData>
      <sheetData sheetId="4">
        <row r="5">
          <cell r="DX5">
            <v>-1.2219938843078593E-2</v>
          </cell>
          <cell r="DY5">
            <v>-1.9943790278784679E-3</v>
          </cell>
        </row>
        <row r="6">
          <cell r="DY6">
            <v>-1.2412489364898027E-3</v>
          </cell>
        </row>
        <row r="7">
          <cell r="DY7">
            <v>3.3684367258514314E-2</v>
          </cell>
        </row>
        <row r="8">
          <cell r="DY8">
            <v>-5.5615464343572785E-2</v>
          </cell>
        </row>
      </sheetData>
      <sheetData sheetId="5">
        <row r="5">
          <cell r="DX5">
            <v>0.10598502325978321</v>
          </cell>
          <cell r="DY5">
            <v>7.0899221468993856E-2</v>
          </cell>
        </row>
        <row r="6">
          <cell r="DY6">
            <v>7.1207889233353194E-2</v>
          </cell>
        </row>
        <row r="7">
          <cell r="DY7">
            <v>5.3940161662020314E-2</v>
          </cell>
        </row>
        <row r="8">
          <cell r="DY8">
            <v>9.1785419595563411E-2</v>
          </cell>
        </row>
      </sheetData>
      <sheetData sheetId="6">
        <row r="5">
          <cell r="DL5">
            <v>6.9239090311880691E-2</v>
          </cell>
          <cell r="DM5">
            <v>6.3049957217660157E-2</v>
          </cell>
          <cell r="DY5">
            <v>6.4143448644897072E-2</v>
          </cell>
        </row>
        <row r="6">
          <cell r="DM6">
            <v>6.6208553901358158E-2</v>
          </cell>
          <cell r="DY6">
            <v>6.1727112887678404E-2</v>
          </cell>
        </row>
        <row r="7">
          <cell r="DM7">
            <v>7.1271469465878257E-2</v>
          </cell>
          <cell r="DY7">
            <v>7.31882066338021E-2</v>
          </cell>
        </row>
        <row r="8">
          <cell r="DM8">
            <v>2.2241003057040576E-2</v>
          </cell>
          <cell r="DY8">
            <v>7.5636958581690727E-2</v>
          </cell>
        </row>
      </sheetData>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A_hors_covid"/>
      <sheetName val="SA_hors_covid"/>
      <sheetName val="RA_hors_covid"/>
      <sheetName val="NSA_INDICES"/>
      <sheetName val="SA_INDICES"/>
      <sheetName val="RA_INDICES"/>
      <sheetName val="RA_INDICES_Prov"/>
    </sheetNames>
    <sheetDataSet>
      <sheetData sheetId="0">
        <row r="28">
          <cell r="BA28">
            <v>18817.325615547634</v>
          </cell>
        </row>
      </sheetData>
      <sheetData sheetId="1">
        <row r="28">
          <cell r="BA28">
            <v>12583.272838898733</v>
          </cell>
        </row>
      </sheetData>
      <sheetData sheetId="2" refreshError="1"/>
      <sheetData sheetId="3" refreshError="1"/>
      <sheetData sheetId="4" refreshError="1"/>
      <sheetData sheetId="5" refreshError="1">
        <row r="69">
          <cell r="E69" t="str">
            <v>TOTAL Infirmiers</v>
          </cell>
        </row>
        <row r="83">
          <cell r="E83" t="str">
            <v>TOTAL Laboratoires</v>
          </cell>
        </row>
        <row r="90">
          <cell r="E90" t="str">
            <v>IJ maladie</v>
          </cell>
        </row>
        <row r="107">
          <cell r="E107" t="str">
            <v>Médicaments de ville</v>
          </cell>
        </row>
        <row r="118">
          <cell r="E118" t="str">
            <v>TOTAL médicaments</v>
          </cell>
        </row>
        <row r="134">
          <cell r="E134" t="str">
            <v xml:space="preserve">TOTAL SOINS DE VILLE </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Patients"/>
      <sheetName val="2-Tableau-de-marche"/>
      <sheetName val="3-SDV-DTR-CVS-CJO"/>
      <sheetName val="4-SDV-DTS-CVS-CJO"/>
      <sheetName val="5-Cliniques privées DTS CVS CJO"/>
      <sheetName val="6-Actualités"/>
      <sheetName val="Graphs_DTR"/>
      <sheetName val="Date_rbts"/>
      <sheetName val="Date_soins"/>
      <sheetName val="Révisions_date_soins"/>
      <sheetName val="Titres"/>
      <sheetName val="lisez-moi!"/>
      <sheetName val="annexe1-SDV_DTR_hors_Covid"/>
      <sheetName val="7-Pt IJ"/>
      <sheetName val="Date_rbts_hors_covid"/>
    </sheetNames>
    <sheetDataSet>
      <sheetData sheetId="0"/>
      <sheetData sheetId="1"/>
      <sheetData sheetId="2"/>
      <sheetData sheetId="3"/>
      <sheetData sheetId="4"/>
      <sheetData sheetId="5"/>
      <sheetData sheetId="6"/>
      <sheetData sheetId="7"/>
      <sheetData sheetId="8"/>
      <sheetData sheetId="9"/>
      <sheetData sheetId="10">
        <row r="6">
          <cell r="B6" t="str">
            <v>juil</v>
          </cell>
        </row>
        <row r="7">
          <cell r="B7" t="str">
            <v>aout</v>
          </cell>
        </row>
        <row r="8">
          <cell r="B8" t="str">
            <v>sept</v>
          </cell>
        </row>
        <row r="9">
          <cell r="A9" t="str">
            <v>octobre</v>
          </cell>
          <cell r="B9" t="str">
            <v>oct</v>
          </cell>
        </row>
        <row r="10">
          <cell r="B10" t="str">
            <v>nov</v>
          </cell>
        </row>
        <row r="19">
          <cell r="A19">
            <v>2025</v>
          </cell>
        </row>
        <row r="20">
          <cell r="A20">
            <v>2025</v>
          </cell>
        </row>
        <row r="21">
          <cell r="A21">
            <v>2024</v>
          </cell>
        </row>
        <row r="22">
          <cell r="A22">
            <v>2024</v>
          </cell>
        </row>
        <row r="23">
          <cell r="A23">
            <v>2025</v>
          </cell>
        </row>
        <row r="24">
          <cell r="A24">
            <v>2025</v>
          </cell>
        </row>
      </sheetData>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_DTR"/>
      <sheetName val="NSA_DTR"/>
      <sheetName val="SA_DTR"/>
      <sheetName val="VERIF_DTR"/>
      <sheetName val="RA_DTR_hors_covid"/>
      <sheetName val="NSA_DTR_hors_covid"/>
      <sheetName val="SA_DTR_hors_covid"/>
      <sheetName val="RA_DTS"/>
      <sheetName val="NSA_DTS"/>
      <sheetName val="SA_DTS"/>
      <sheetName val="VERIF_DTS"/>
      <sheetName val="RA_DTS_hors_covid"/>
      <sheetName val="NSA_DTS_hors_covid"/>
      <sheetName val="SA_DTS_hors_covid"/>
    </sheetNames>
    <sheetDataSet>
      <sheetData sheetId="0">
        <row r="5">
          <cell r="FL5">
            <v>485.65291365999997</v>
          </cell>
        </row>
        <row r="6">
          <cell r="FL6">
            <v>295.95778558999996</v>
          </cell>
        </row>
        <row r="7">
          <cell r="FL7">
            <v>98.119948120000004</v>
          </cell>
        </row>
        <row r="8">
          <cell r="FL8">
            <v>24.683431969999997</v>
          </cell>
        </row>
        <row r="9">
          <cell r="FL9">
            <v>57.080282730000008</v>
          </cell>
        </row>
        <row r="10">
          <cell r="FL10">
            <v>15.104994140000001</v>
          </cell>
        </row>
        <row r="12">
          <cell r="FL12">
            <v>85.020250340000004</v>
          </cell>
        </row>
        <row r="13">
          <cell r="FL13">
            <v>22.281760470000002</v>
          </cell>
        </row>
        <row r="14">
          <cell r="FL14">
            <v>58.185927060000004</v>
          </cell>
        </row>
        <row r="16">
          <cell r="FL16">
            <v>12.516768319999999</v>
          </cell>
        </row>
        <row r="17">
          <cell r="FL17">
            <v>30.264135000000003</v>
          </cell>
        </row>
        <row r="18">
          <cell r="FL18">
            <v>63.388257329999995</v>
          </cell>
        </row>
        <row r="19">
          <cell r="FL19">
            <v>39.950209409999999</v>
          </cell>
        </row>
        <row r="20">
          <cell r="FL20">
            <v>23.438047920000002</v>
          </cell>
        </row>
        <row r="22">
          <cell r="FL22">
            <v>189.69512807000001</v>
          </cell>
        </row>
        <row r="23">
          <cell r="FL23">
            <v>146.17728907</v>
          </cell>
        </row>
        <row r="24">
          <cell r="FL24">
            <v>138.15773027999998</v>
          </cell>
        </row>
        <row r="25">
          <cell r="FL25">
            <v>8.0195587899999996</v>
          </cell>
        </row>
        <row r="26">
          <cell r="FL26">
            <v>43.517839000000002</v>
          </cell>
        </row>
        <row r="27">
          <cell r="FL27">
            <v>422.26465632999998</v>
          </cell>
        </row>
        <row r="55">
          <cell r="FL55">
            <v>5.4516404472337188E-2</v>
          </cell>
        </row>
        <row r="56">
          <cell r="FL56">
            <v>3.2266108736421106E-2</v>
          </cell>
        </row>
        <row r="58">
          <cell r="FL58">
            <v>3.8047631672819104E-2</v>
          </cell>
        </row>
        <row r="59">
          <cell r="FL59">
            <v>9.4007944660142062E-2</v>
          </cell>
        </row>
        <row r="60">
          <cell r="FL60">
            <v>7.2878779502855151E-2</v>
          </cell>
        </row>
        <row r="62">
          <cell r="FL62">
            <v>1.854397450214984E-2</v>
          </cell>
        </row>
        <row r="63">
          <cell r="FL63">
            <v>6.3703424881813131E-2</v>
          </cell>
        </row>
        <row r="64">
          <cell r="FL64">
            <v>-3.2124277030494142E-3</v>
          </cell>
        </row>
        <row r="66">
          <cell r="FL66">
            <v>2.3084041929821941E-2</v>
          </cell>
        </row>
        <row r="67">
          <cell r="FL67">
            <v>-4.617833411607597E-4</v>
          </cell>
        </row>
        <row r="68">
          <cell r="FL68">
            <v>1.2079099197812582E-3</v>
          </cell>
        </row>
        <row r="69">
          <cell r="FL69">
            <v>2.576892185892854E-3</v>
          </cell>
        </row>
        <row r="70">
          <cell r="FL70">
            <v>-1.1169265395370997E-3</v>
          </cell>
        </row>
        <row r="72">
          <cell r="FL72">
            <v>9.1213128281384614E-2</v>
          </cell>
        </row>
        <row r="73">
          <cell r="FL73">
            <v>9.3088411060848086E-2</v>
          </cell>
        </row>
        <row r="74">
          <cell r="FL74">
            <v>9.2439940467317072E-2</v>
          </cell>
        </row>
        <row r="75">
          <cell r="FL75">
            <v>0.10438212543910574</v>
          </cell>
        </row>
        <row r="76">
          <cell r="FL76">
            <v>8.4960852497787842E-2</v>
          </cell>
        </row>
        <row r="77">
          <cell r="FL77">
            <v>6.3012799967097521E-2</v>
          </cell>
        </row>
        <row r="80">
          <cell r="FL80">
            <v>6.181843719618807E-2</v>
          </cell>
        </row>
        <row r="81">
          <cell r="FL81">
            <v>4.2332065939453489E-2</v>
          </cell>
        </row>
        <row r="82">
          <cell r="FL82">
            <v>7.9951258870687436E-2</v>
          </cell>
        </row>
        <row r="83">
          <cell r="FL83">
            <v>6.3692693066413009E-2</v>
          </cell>
        </row>
        <row r="84">
          <cell r="FL84">
            <v>8.9116463646815136E-2</v>
          </cell>
        </row>
        <row r="85">
          <cell r="FL85">
            <v>7.4882683703335617E-2</v>
          </cell>
        </row>
        <row r="87">
          <cell r="FL87">
            <v>2.3907797795672314E-2</v>
          </cell>
        </row>
        <row r="88">
          <cell r="FL88">
            <v>2.9976786279017897E-2</v>
          </cell>
        </row>
        <row r="89">
          <cell r="FL89">
            <v>1.7066774038037247E-2</v>
          </cell>
        </row>
        <row r="91">
          <cell r="FL91">
            <v>2.8021324448337603E-2</v>
          </cell>
        </row>
        <row r="92">
          <cell r="FL92">
            <v>5.9407646685061266E-4</v>
          </cell>
        </row>
        <row r="93">
          <cell r="FL93">
            <v>3.1064763434673459E-2</v>
          </cell>
        </row>
        <row r="94">
          <cell r="FL94">
            <v>4.0441409312762078E-2</v>
          </cell>
        </row>
        <row r="95">
          <cell r="FL95">
            <v>1.473828693621182E-2</v>
          </cell>
        </row>
        <row r="97">
          <cell r="FL97">
            <v>9.4025816370036264E-2</v>
          </cell>
        </row>
        <row r="98">
          <cell r="FL98">
            <v>9.8465572530744838E-2</v>
          </cell>
        </row>
        <row r="99">
          <cell r="FL99">
            <v>9.7586967372854883E-2</v>
          </cell>
        </row>
        <row r="100">
          <cell r="FL100">
            <v>0.11360395600234119</v>
          </cell>
        </row>
        <row r="101">
          <cell r="FL101">
            <v>7.9671866590174778E-2</v>
          </cell>
        </row>
        <row r="102">
          <cell r="FL102">
            <v>6.681041548655875E-2</v>
          </cell>
        </row>
        <row r="130">
          <cell r="FL130">
            <v>5329.4270641100002</v>
          </cell>
        </row>
        <row r="131">
          <cell r="FL131">
            <v>3288.7182001399997</v>
          </cell>
        </row>
        <row r="132">
          <cell r="FL132">
            <v>1067.0369655300001</v>
          </cell>
        </row>
        <row r="133">
          <cell r="FL133">
            <v>276.94386579999997</v>
          </cell>
        </row>
        <row r="134">
          <cell r="FL134">
            <v>618.4023842900001</v>
          </cell>
        </row>
        <row r="135">
          <cell r="FL135">
            <v>157.51449774</v>
          </cell>
        </row>
        <row r="137">
          <cell r="FL137">
            <v>958.98101351999992</v>
          </cell>
        </row>
        <row r="138">
          <cell r="FL138">
            <v>234.10256657000005</v>
          </cell>
        </row>
        <row r="139">
          <cell r="FL139">
            <v>678.21054962000005</v>
          </cell>
        </row>
        <row r="141">
          <cell r="FL141">
            <v>134.67514478000001</v>
          </cell>
        </row>
        <row r="142">
          <cell r="FL142">
            <v>326.91362637000003</v>
          </cell>
        </row>
        <row r="143">
          <cell r="FL143">
            <v>735.90784879</v>
          </cell>
        </row>
        <row r="144">
          <cell r="FL144">
            <v>472.20236601000005</v>
          </cell>
        </row>
        <row r="145">
          <cell r="FL145">
            <v>263.70548278000001</v>
          </cell>
        </row>
        <row r="147">
          <cell r="FL147">
            <v>2040.70886397</v>
          </cell>
        </row>
        <row r="148">
          <cell r="FL148">
            <v>1562.29437508</v>
          </cell>
        </row>
        <row r="149">
          <cell r="FL149">
            <v>1474.7429251900001</v>
          </cell>
        </row>
        <row r="150">
          <cell r="FL150">
            <v>87.551449890000015</v>
          </cell>
        </row>
        <row r="151">
          <cell r="FL151">
            <v>478.41448889000003</v>
          </cell>
        </row>
        <row r="152">
          <cell r="FL152">
            <v>4593.5192153200005</v>
          </cell>
        </row>
        <row r="155">
          <cell r="FL155">
            <v>2.8150055126962226E-2</v>
          </cell>
        </row>
        <row r="156">
          <cell r="FL156">
            <v>1.8052405456190801E-2</v>
          </cell>
        </row>
        <row r="157">
          <cell r="FL157">
            <v>4.2330186677067561E-2</v>
          </cell>
        </row>
        <row r="158">
          <cell r="FL158">
            <v>1.6863734669257946E-2</v>
          </cell>
        </row>
        <row r="159">
          <cell r="FL159">
            <v>4.9711468499750611E-2</v>
          </cell>
        </row>
        <row r="160">
          <cell r="FL160">
            <v>5.4925440445661389E-2</v>
          </cell>
        </row>
        <row r="162">
          <cell r="FL162">
            <v>6.5161570825751358E-3</v>
          </cell>
        </row>
        <row r="163">
          <cell r="FL163">
            <v>1.5410094431461685E-2</v>
          </cell>
        </row>
        <row r="164">
          <cell r="FL164">
            <v>-3.7972616536747772E-3</v>
          </cell>
        </row>
        <row r="166">
          <cell r="FL166">
            <v>-8.3165407239225386E-2</v>
          </cell>
        </row>
        <row r="167">
          <cell r="FL167">
            <v>1.0068092544365248E-2</v>
          </cell>
        </row>
        <row r="168">
          <cell r="FL168">
            <v>1.8671645085049482E-2</v>
          </cell>
        </row>
        <row r="169">
          <cell r="FL169">
            <v>2.2063480352996656E-2</v>
          </cell>
        </row>
        <row r="170">
          <cell r="FL170">
            <v>1.2653994587141337E-2</v>
          </cell>
        </row>
        <row r="172">
          <cell r="FL172">
            <v>4.4851355469198717E-2</v>
          </cell>
        </row>
        <row r="173">
          <cell r="FL173">
            <v>4.9487806005796386E-2</v>
          </cell>
        </row>
        <row r="174">
          <cell r="FL174">
            <v>5.279850345219006E-2</v>
          </cell>
        </row>
        <row r="175">
          <cell r="FL175">
            <v>-3.3067025400426164E-3</v>
          </cell>
        </row>
        <row r="176">
          <cell r="FL176">
            <v>2.999197778357332E-2</v>
          </cell>
        </row>
        <row r="177">
          <cell r="FL177">
            <v>2.9684967351034874E-2</v>
          </cell>
        </row>
        <row r="180">
          <cell r="FL180">
            <v>3.559165970866407E-2</v>
          </cell>
        </row>
        <row r="181">
          <cell r="FL181">
            <v>2.6350959590136336E-2</v>
          </cell>
        </row>
        <row r="182">
          <cell r="FL182">
            <v>5.2676040414928904E-2</v>
          </cell>
        </row>
        <row r="183">
          <cell r="FL183">
            <v>2.6705253525816541E-2</v>
          </cell>
        </row>
        <row r="184">
          <cell r="FL184">
            <v>5.9878154210268431E-2</v>
          </cell>
        </row>
        <row r="185">
          <cell r="FL185">
            <v>6.6978695595683924E-2</v>
          </cell>
        </row>
        <row r="187">
          <cell r="FL187">
            <v>1.0632232056423163E-2</v>
          </cell>
        </row>
        <row r="188">
          <cell r="FL188">
            <v>1.8609572189244972E-2</v>
          </cell>
        </row>
        <row r="189">
          <cell r="FL189">
            <v>3.2652323777293546E-4</v>
          </cell>
        </row>
        <row r="191">
          <cell r="FL191">
            <v>-7.3687609914784846E-2</v>
          </cell>
        </row>
        <row r="192">
          <cell r="FL192">
            <v>1.451148124662649E-2</v>
          </cell>
        </row>
        <row r="193">
          <cell r="FL193">
            <v>3.1454212532816994E-2</v>
          </cell>
        </row>
        <row r="194">
          <cell r="FL194">
            <v>3.5191738877142775E-2</v>
          </cell>
        </row>
        <row r="195">
          <cell r="FL195">
            <v>2.4857227758033451E-2</v>
          </cell>
        </row>
        <row r="197">
          <cell r="FL197">
            <v>5.0894060765020344E-2</v>
          </cell>
        </row>
        <row r="198">
          <cell r="FL198">
            <v>5.5046916610488106E-2</v>
          </cell>
        </row>
        <row r="199">
          <cell r="FL199">
            <v>5.855580047366904E-2</v>
          </cell>
        </row>
        <row r="200">
          <cell r="FL200">
            <v>-7.288611646275589E-4</v>
          </cell>
        </row>
        <row r="201">
          <cell r="FL201">
            <v>3.7603064314451817E-2</v>
          </cell>
        </row>
        <row r="202">
          <cell r="FL202">
            <v>3.6260919636585287E-2</v>
          </cell>
        </row>
        <row r="205">
          <cell r="FL205">
            <v>3.1202185901027635E-2</v>
          </cell>
        </row>
        <row r="206">
          <cell r="FL206">
            <v>1.9496941878220042E-2</v>
          </cell>
        </row>
        <row r="207">
          <cell r="FL207">
            <v>5.2880593966412093E-2</v>
          </cell>
        </row>
        <row r="208">
          <cell r="FL208">
            <v>3.7162246704379065E-2</v>
          </cell>
        </row>
        <row r="209">
          <cell r="FL209">
            <v>5.6585134140845428E-2</v>
          </cell>
        </row>
        <row r="210">
          <cell r="FL210">
            <v>6.3064662363342405E-2</v>
          </cell>
        </row>
        <row r="212">
          <cell r="FL212">
            <v>5.396715753982706E-3</v>
          </cell>
        </row>
        <row r="213">
          <cell r="FL213">
            <v>1.5432515223201548E-2</v>
          </cell>
        </row>
        <row r="214">
          <cell r="FL214">
            <v>-5.1001688690019975E-3</v>
          </cell>
        </row>
        <row r="216">
          <cell r="FL216">
            <v>-7.3515802397985275E-2</v>
          </cell>
        </row>
        <row r="217">
          <cell r="FL217">
            <v>7.636929825310057E-3</v>
          </cell>
        </row>
        <row r="218">
          <cell r="FL218">
            <v>1.0595500937682578E-2</v>
          </cell>
        </row>
        <row r="219">
          <cell r="FL219">
            <v>1.3947932158269172E-2</v>
          </cell>
        </row>
        <row r="220">
          <cell r="FL220">
            <v>4.6230724253439881E-3</v>
          </cell>
        </row>
        <row r="222">
          <cell r="FL222">
            <v>5.0673503723879021E-2</v>
          </cell>
        </row>
        <row r="223">
          <cell r="FL223">
            <v>5.681398861075615E-2</v>
          </cell>
        </row>
        <row r="224">
          <cell r="FL224">
            <v>5.9133186262016579E-2</v>
          </cell>
        </row>
        <row r="225">
          <cell r="FL225">
            <v>1.9323274993895412E-2</v>
          </cell>
        </row>
        <row r="226">
          <cell r="FL226">
            <v>3.1166169240056885E-2</v>
          </cell>
        </row>
        <row r="227">
          <cell r="FL227">
            <v>3.4583545759486078E-2</v>
          </cell>
        </row>
        <row r="230">
          <cell r="FL230">
            <v>4.0223639423492275E-2</v>
          </cell>
        </row>
        <row r="231">
          <cell r="FL231">
            <v>3.0135847476512323E-2</v>
          </cell>
        </row>
        <row r="232">
          <cell r="FL232">
            <v>6.3395968505322253E-2</v>
          </cell>
        </row>
        <row r="233">
          <cell r="FL233">
            <v>4.7107217247587707E-2</v>
          </cell>
        </row>
        <row r="234">
          <cell r="FL234">
            <v>6.755440659507439E-2</v>
          </cell>
        </row>
        <row r="235">
          <cell r="FL235">
            <v>7.3082504985874763E-2</v>
          </cell>
        </row>
        <row r="237">
          <cell r="FL237">
            <v>1.5222937618157628E-2</v>
          </cell>
        </row>
        <row r="238">
          <cell r="FL238">
            <v>2.0416112398752739E-2</v>
          </cell>
        </row>
        <row r="239">
          <cell r="FL239">
            <v>6.293360946768356E-3</v>
          </cell>
        </row>
        <row r="241">
          <cell r="FL241">
            <v>-6.5854027241467272E-2</v>
          </cell>
        </row>
        <row r="242">
          <cell r="FL242">
            <v>1.4672823481910902E-2</v>
          </cell>
        </row>
        <row r="243">
          <cell r="FL243">
            <v>2.545150290563214E-2</v>
          </cell>
        </row>
        <row r="244">
          <cell r="FL244">
            <v>2.9954741993662548E-2</v>
          </cell>
        </row>
        <row r="245">
          <cell r="FL245">
            <v>1.7509619222134898E-2</v>
          </cell>
        </row>
        <row r="247">
          <cell r="FL247">
            <v>5.6895582980016846E-2</v>
          </cell>
        </row>
        <row r="248">
          <cell r="FL248">
            <v>6.2589487510717134E-2</v>
          </cell>
        </row>
        <row r="249">
          <cell r="FL249">
            <v>6.5160161295531038E-2</v>
          </cell>
        </row>
        <row r="250">
          <cell r="FL250">
            <v>2.1537911814987654E-2</v>
          </cell>
        </row>
        <row r="251">
          <cell r="FL251">
            <v>3.8701358840777633E-2</v>
          </cell>
        </row>
        <row r="252">
          <cell r="FL252">
            <v>4.2628519662347042E-2</v>
          </cell>
        </row>
        <row r="255">
          <cell r="FL255">
            <v>1.5202935756717384E-2</v>
          </cell>
        </row>
        <row r="256">
          <cell r="FL256">
            <v>6.221331194378843E-3</v>
          </cell>
        </row>
        <row r="257">
          <cell r="FL257">
            <v>-2.847606503405653E-3</v>
          </cell>
        </row>
        <row r="258">
          <cell r="FL258">
            <v>1.0544579145705946E-3</v>
          </cell>
        </row>
        <row r="259">
          <cell r="FL259">
            <v>1.9275344242134285E-2</v>
          </cell>
        </row>
        <row r="260">
          <cell r="FL260">
            <v>-9.4363257270773215E-2</v>
          </cell>
        </row>
        <row r="262">
          <cell r="FL262">
            <v>8.821503145747922E-3</v>
          </cell>
        </row>
        <row r="263">
          <cell r="FL263">
            <v>1.9577678706865331E-2</v>
          </cell>
        </row>
        <row r="264">
          <cell r="FL264">
            <v>5.2182365211295156E-4</v>
          </cell>
        </row>
        <row r="266">
          <cell r="FL266">
            <v>-0.11630719536879686</v>
          </cell>
        </row>
        <row r="267">
          <cell r="FL267">
            <v>2.9257423836451801E-2</v>
          </cell>
        </row>
        <row r="268">
          <cell r="FL268">
            <v>3.1297261272188681E-2</v>
          </cell>
        </row>
        <row r="269">
          <cell r="FL269">
            <v>3.0711229339922541E-2</v>
          </cell>
        </row>
        <row r="270">
          <cell r="FL270">
            <v>3.2333274781642718E-2</v>
          </cell>
        </row>
        <row r="272">
          <cell r="FL272">
            <v>3.04341795543428E-2</v>
          </cell>
        </row>
        <row r="273">
          <cell r="FL273">
            <v>3.3965460303435835E-2</v>
          </cell>
        </row>
        <row r="274">
          <cell r="FL274">
            <v>3.908548321921379E-2</v>
          </cell>
        </row>
        <row r="275">
          <cell r="FL275">
            <v>-4.1136946188234935E-2</v>
          </cell>
        </row>
        <row r="276">
          <cell r="FL276">
            <v>1.9292878964080717E-2</v>
          </cell>
        </row>
        <row r="277">
          <cell r="FL277">
            <v>1.2646651133969788E-2</v>
          </cell>
        </row>
        <row r="305">
          <cell r="FL305">
            <v>1.2025330282276148E-2</v>
          </cell>
        </row>
        <row r="306">
          <cell r="FL306">
            <v>1.4532931629599233E-2</v>
          </cell>
        </row>
        <row r="307">
          <cell r="FL307">
            <v>7.989319755193236E-3</v>
          </cell>
        </row>
        <row r="308">
          <cell r="FL308">
            <v>-1.7353849353827666E-2</v>
          </cell>
        </row>
        <row r="309">
          <cell r="FL309">
            <v>2.5556569119531636E-2</v>
          </cell>
        </row>
        <row r="310">
          <cell r="FL310">
            <v>-1.2141174681072675E-2</v>
          </cell>
        </row>
        <row r="312">
          <cell r="FL312">
            <v>3.7701649429459527E-2</v>
          </cell>
        </row>
        <row r="313">
          <cell r="FL313">
            <v>3.8380859685260171E-2</v>
          </cell>
        </row>
        <row r="314">
          <cell r="FL314">
            <v>4.0258807766168747E-2</v>
          </cell>
        </row>
        <row r="316">
          <cell r="FL316">
            <v>-5.4405393675588054E-2</v>
          </cell>
        </row>
        <row r="317">
          <cell r="FL317">
            <v>-4.24282916571872E-3</v>
          </cell>
        </row>
        <row r="318">
          <cell r="FL318">
            <v>1.5316157919504914E-2</v>
          </cell>
        </row>
        <row r="319">
          <cell r="FL319">
            <v>1.7223557212865837E-2</v>
          </cell>
        </row>
        <row r="320">
          <cell r="FL320">
            <v>1.1928624224404327E-2</v>
          </cell>
        </row>
        <row r="322">
          <cell r="FL322">
            <v>8.1015959930121895E-3</v>
          </cell>
        </row>
        <row r="323">
          <cell r="FL323">
            <v>7.2642895780483663E-4</v>
          </cell>
        </row>
        <row r="324">
          <cell r="FL324">
            <v>2.8854575904424529E-3</v>
          </cell>
        </row>
        <row r="325">
          <cell r="FL325">
            <v>-3.4569295886440976E-2</v>
          </cell>
        </row>
        <row r="326">
          <cell r="FL326">
            <v>3.3146854463628639E-2</v>
          </cell>
        </row>
        <row r="327">
          <cell r="FL327">
            <v>1.151099202641559E-2</v>
          </cell>
        </row>
      </sheetData>
      <sheetData sheetId="1">
        <row r="5">
          <cell r="FL5">
            <v>217.24737931999999</v>
          </cell>
        </row>
        <row r="6">
          <cell r="FL6">
            <v>122.61598081</v>
          </cell>
        </row>
        <row r="7">
          <cell r="FL7">
            <v>40.172528800000002</v>
          </cell>
        </row>
        <row r="8">
          <cell r="FL8">
            <v>10.41129997</v>
          </cell>
        </row>
        <row r="9">
          <cell r="FL9">
            <v>23.909443880000001</v>
          </cell>
        </row>
        <row r="10">
          <cell r="FL10">
            <v>5.6587818199999997</v>
          </cell>
        </row>
        <row r="12">
          <cell r="FL12">
            <v>49.508900999999994</v>
          </cell>
        </row>
        <row r="13">
          <cell r="FL13">
            <v>11.37466304</v>
          </cell>
        </row>
        <row r="14">
          <cell r="FL14">
            <v>36.501698650000002</v>
          </cell>
        </row>
        <row r="16">
          <cell r="FL16">
            <v>5.3039584400000006</v>
          </cell>
        </row>
        <row r="17">
          <cell r="FL17">
            <v>14.96507525</v>
          </cell>
        </row>
        <row r="18">
          <cell r="FL18">
            <v>9.8776255299999995</v>
          </cell>
        </row>
        <row r="19">
          <cell r="FL19">
            <v>6.3999602300000005</v>
          </cell>
        </row>
        <row r="20">
          <cell r="FL20">
            <v>3.4776652999999995</v>
          </cell>
        </row>
        <row r="22">
          <cell r="FL22">
            <v>94.631398509999997</v>
          </cell>
        </row>
        <row r="23">
          <cell r="FL23">
            <v>72.388731319999991</v>
          </cell>
        </row>
        <row r="24">
          <cell r="FL24">
            <v>69.271865609999992</v>
          </cell>
        </row>
        <row r="25">
          <cell r="FL25">
            <v>3.1168657099999999</v>
          </cell>
        </row>
        <row r="26">
          <cell r="FL26">
            <v>22.242667189999999</v>
          </cell>
        </row>
        <row r="27">
          <cell r="FL27">
            <v>207.36975379</v>
          </cell>
        </row>
        <row r="55">
          <cell r="FL55">
            <v>3.0563202470904827E-2</v>
          </cell>
        </row>
        <row r="56">
          <cell r="FL56">
            <v>2.8067691258912841E-3</v>
          </cell>
        </row>
        <row r="57">
          <cell r="FL57">
            <v>4.1549861255701925E-2</v>
          </cell>
        </row>
        <row r="58">
          <cell r="FL58">
            <v>-2.2304562102084535E-3</v>
          </cell>
        </row>
        <row r="59">
          <cell r="FL59">
            <v>6.6333218579949449E-2</v>
          </cell>
        </row>
        <row r="60">
          <cell r="FL60">
            <v>2.4038916673009947E-2</v>
          </cell>
        </row>
        <row r="62">
          <cell r="FL62">
            <v>-1.5935789087334062E-2</v>
          </cell>
        </row>
        <row r="63">
          <cell r="FL63">
            <v>3.0918767911367828E-2</v>
          </cell>
        </row>
        <row r="64">
          <cell r="FL64">
            <v>-3.2229744805193916E-2</v>
          </cell>
        </row>
        <row r="66">
          <cell r="FL66">
            <v>-1.6919689809041349E-2</v>
          </cell>
        </row>
        <row r="67">
          <cell r="FL67">
            <v>-2.7909715626267984E-2</v>
          </cell>
        </row>
        <row r="68">
          <cell r="FL68">
            <v>6.0338121350069773E-3</v>
          </cell>
        </row>
        <row r="69">
          <cell r="FL69">
            <v>2.205088976310976E-2</v>
          </cell>
        </row>
        <row r="70">
          <cell r="FL70">
            <v>-2.2167210007032145E-2</v>
          </cell>
        </row>
        <row r="72">
          <cell r="FL72">
            <v>6.8898120036859023E-2</v>
          </cell>
        </row>
        <row r="73">
          <cell r="FL73">
            <v>7.6403205565952037E-2</v>
          </cell>
        </row>
        <row r="74">
          <cell r="FL74">
            <v>7.4249443322399244E-2</v>
          </cell>
        </row>
        <row r="75">
          <cell r="FL75">
            <v>0.12660304592515237</v>
          </cell>
        </row>
        <row r="76">
          <cell r="FL76">
            <v>4.5181303323314159E-2</v>
          </cell>
        </row>
        <row r="77">
          <cell r="FL77">
            <v>3.1761488886664635E-2</v>
          </cell>
        </row>
        <row r="80">
          <cell r="FL80">
            <v>3.2549155417814113E-2</v>
          </cell>
        </row>
        <row r="81">
          <cell r="FL81">
            <v>8.2292524141243106E-3</v>
          </cell>
        </row>
        <row r="82">
          <cell r="FL82">
            <v>4.4863445375533439E-2</v>
          </cell>
        </row>
        <row r="83">
          <cell r="FL83">
            <v>1.7859293437488155E-2</v>
          </cell>
        </row>
        <row r="84">
          <cell r="FL84">
            <v>6.0849392202936281E-2</v>
          </cell>
        </row>
        <row r="85">
          <cell r="FL85">
            <v>2.8451440925823857E-2</v>
          </cell>
        </row>
        <row r="87">
          <cell r="FL87">
            <v>-1.1214195361987978E-2</v>
          </cell>
        </row>
        <row r="88">
          <cell r="FL88">
            <v>1.6749249810963374E-3</v>
          </cell>
        </row>
        <row r="89">
          <cell r="FL89">
            <v>-1.7091001557275165E-2</v>
          </cell>
        </row>
        <row r="91">
          <cell r="FL91">
            <v>-1.4128185415247296E-2</v>
          </cell>
        </row>
        <row r="92">
          <cell r="FL92">
            <v>-2.5526262752618933E-2</v>
          </cell>
        </row>
        <row r="93">
          <cell r="FL93">
            <v>2.6460443278100598E-2</v>
          </cell>
        </row>
        <row r="94">
          <cell r="FL94">
            <v>4.2881365231438817E-2</v>
          </cell>
        </row>
        <row r="95">
          <cell r="FL95">
            <v>-3.7621789631776537E-3</v>
          </cell>
        </row>
        <row r="97">
          <cell r="FL97">
            <v>6.6443587275564209E-2</v>
          </cell>
        </row>
        <row r="98">
          <cell r="FL98">
            <v>7.7529429632541058E-2</v>
          </cell>
        </row>
        <row r="99">
          <cell r="FL99">
            <v>7.4060381401130471E-2</v>
          </cell>
        </row>
        <row r="100">
          <cell r="FL100">
            <v>0.16334437553548398</v>
          </cell>
        </row>
        <row r="101">
          <cell r="FL101">
            <v>3.2848191038863828E-2</v>
          </cell>
        </row>
        <row r="102">
          <cell r="FL102">
            <v>3.2858683039504344E-2</v>
          </cell>
        </row>
        <row r="130">
          <cell r="FL130">
            <v>2403.71579815</v>
          </cell>
        </row>
        <row r="131">
          <cell r="FL131">
            <v>1381.3500008199999</v>
          </cell>
        </row>
        <row r="132">
          <cell r="FL132">
            <v>445.27759481999999</v>
          </cell>
        </row>
        <row r="133">
          <cell r="FL133">
            <v>119.37983473999999</v>
          </cell>
        </row>
        <row r="134">
          <cell r="FL134">
            <v>263.45067035</v>
          </cell>
        </row>
        <row r="135">
          <cell r="FL135">
            <v>60.243610750000002</v>
          </cell>
        </row>
        <row r="137">
          <cell r="FL137">
            <v>568.31159839000009</v>
          </cell>
        </row>
        <row r="138">
          <cell r="FL138">
            <v>120.39400813</v>
          </cell>
        </row>
        <row r="139">
          <cell r="FL139">
            <v>430.80782120000003</v>
          </cell>
        </row>
        <row r="141">
          <cell r="FL141">
            <v>58.696682590000009</v>
          </cell>
        </row>
        <row r="142">
          <cell r="FL142">
            <v>163.52121222000002</v>
          </cell>
        </row>
        <row r="143">
          <cell r="FL143">
            <v>116.67435324</v>
          </cell>
        </row>
        <row r="144">
          <cell r="FL144">
            <v>76.66573025000001</v>
          </cell>
        </row>
        <row r="145">
          <cell r="FL145">
            <v>40.008622989999999</v>
          </cell>
        </row>
        <row r="147">
          <cell r="FL147">
            <v>1022.3657973300001</v>
          </cell>
        </row>
        <row r="148">
          <cell r="FL148">
            <v>774.67360242999996</v>
          </cell>
        </row>
        <row r="149">
          <cell r="FL149">
            <v>741.89891479999983</v>
          </cell>
        </row>
        <row r="150">
          <cell r="FL150">
            <v>32.774687630000003</v>
          </cell>
        </row>
        <row r="151">
          <cell r="FL151">
            <v>247.69219489999998</v>
          </cell>
        </row>
        <row r="152">
          <cell r="FL152">
            <v>2287.0414449099999</v>
          </cell>
        </row>
        <row r="155">
          <cell r="FL155">
            <v>1.9612483374917833E-3</v>
          </cell>
        </row>
        <row r="156">
          <cell r="FL156">
            <v>-1.1960569399561916E-2</v>
          </cell>
        </row>
        <row r="157">
          <cell r="FL157">
            <v>7.0859687919555547E-3</v>
          </cell>
        </row>
        <row r="158">
          <cell r="FL158">
            <v>-2.2871374060838945E-2</v>
          </cell>
        </row>
        <row r="159">
          <cell r="FL159">
            <v>2.0140384150807655E-2</v>
          </cell>
        </row>
        <row r="160">
          <cell r="FL160">
            <v>9.5523987915560049E-3</v>
          </cell>
        </row>
        <row r="162">
          <cell r="FL162">
            <v>-2.1701884458690701E-2</v>
          </cell>
        </row>
        <row r="163">
          <cell r="FL163">
            <v>-1.8358072763882238E-2</v>
          </cell>
        </row>
        <row r="164">
          <cell r="FL164">
            <v>-2.6042975647991073E-2</v>
          </cell>
        </row>
        <row r="166">
          <cell r="FL166">
            <v>-0.12591315338284581</v>
          </cell>
        </row>
        <row r="167">
          <cell r="FL167">
            <v>-1.2899767617151614E-2</v>
          </cell>
        </row>
        <row r="168">
          <cell r="FL168">
            <v>2.6824772793093254E-2</v>
          </cell>
        </row>
        <row r="169">
          <cell r="FL169">
            <v>3.7257039211246568E-2</v>
          </cell>
        </row>
        <row r="170">
          <cell r="FL170">
            <v>7.4093905111574099E-3</v>
          </cell>
        </row>
        <row r="172">
          <cell r="FL172">
            <v>2.1406688798881746E-2</v>
          </cell>
        </row>
        <row r="173">
          <cell r="FL173">
            <v>3.0368138375236775E-2</v>
          </cell>
        </row>
        <row r="174">
          <cell r="FL174">
            <v>3.3940754748673196E-2</v>
          </cell>
        </row>
        <row r="175">
          <cell r="FL175">
            <v>-4.4377087521291547E-2</v>
          </cell>
        </row>
        <row r="176">
          <cell r="FL176">
            <v>-5.641323065576298E-3</v>
          </cell>
        </row>
        <row r="177">
          <cell r="FL177">
            <v>7.2506610141154226E-4</v>
          </cell>
        </row>
        <row r="180">
          <cell r="FL180">
            <v>7.80011663050173E-3</v>
          </cell>
        </row>
        <row r="181">
          <cell r="FL181">
            <v>-5.1411142376818209E-3</v>
          </cell>
        </row>
        <row r="182">
          <cell r="FL182">
            <v>1.7112396277711772E-2</v>
          </cell>
        </row>
        <row r="183">
          <cell r="FL183">
            <v>-1.4672757068334596E-2</v>
          </cell>
        </row>
        <row r="184">
          <cell r="FL184">
            <v>3.0018700880818594E-2</v>
          </cell>
        </row>
        <row r="185">
          <cell r="FL185">
            <v>2.402182584082424E-2</v>
          </cell>
        </row>
        <row r="187">
          <cell r="FL187">
            <v>-1.7339762760139932E-2</v>
          </cell>
        </row>
        <row r="188">
          <cell r="FL188">
            <v>-9.7706416020888476E-3</v>
          </cell>
        </row>
        <row r="189">
          <cell r="FL189">
            <v>-2.2937811980881295E-2</v>
          </cell>
        </row>
        <row r="191">
          <cell r="FL191">
            <v>-0.11910013473402536</v>
          </cell>
        </row>
        <row r="192">
          <cell r="FL192">
            <v>-7.9045641036453729E-3</v>
          </cell>
        </row>
        <row r="193">
          <cell r="FL193">
            <v>3.7290487254171278E-2</v>
          </cell>
        </row>
        <row r="194">
          <cell r="FL194">
            <v>4.9119463460458812E-2</v>
          </cell>
        </row>
        <row r="195">
          <cell r="FL195">
            <v>1.5467165837993901E-2</v>
          </cell>
        </row>
        <row r="197">
          <cell r="FL197">
            <v>2.5929422959811044E-2</v>
          </cell>
        </row>
        <row r="198">
          <cell r="FL198">
            <v>3.3959645549853423E-2</v>
          </cell>
        </row>
        <row r="199">
          <cell r="FL199">
            <v>3.7147842325163438E-2</v>
          </cell>
        </row>
        <row r="200">
          <cell r="FL200">
            <v>-3.2746362595170608E-2</v>
          </cell>
        </row>
        <row r="201">
          <cell r="FL201">
            <v>1.743788624382514E-3</v>
          </cell>
        </row>
        <row r="202">
          <cell r="FL202">
            <v>6.3323887075836804E-3</v>
          </cell>
        </row>
        <row r="205">
          <cell r="FL205">
            <v>5.4077350968675386E-3</v>
          </cell>
        </row>
        <row r="206">
          <cell r="FL206">
            <v>-1.012087615880819E-2</v>
          </cell>
        </row>
        <row r="207">
          <cell r="FL207">
            <v>1.6412785613234115E-2</v>
          </cell>
        </row>
        <row r="208">
          <cell r="FL208">
            <v>-4.9541053768262788E-3</v>
          </cell>
        </row>
        <row r="209">
          <cell r="FL209">
            <v>2.6003465144291305E-2</v>
          </cell>
        </row>
        <row r="210">
          <cell r="FL210">
            <v>1.6214582958876012E-2</v>
          </cell>
        </row>
        <row r="212">
          <cell r="FL212">
            <v>-2.2768144121503187E-2</v>
          </cell>
        </row>
        <row r="213">
          <cell r="FL213">
            <v>-1.7521381880510001E-2</v>
          </cell>
        </row>
        <row r="214">
          <cell r="FL214">
            <v>-2.7398602744754696E-2</v>
          </cell>
        </row>
        <row r="216">
          <cell r="FL216">
            <v>-0.11792607395334875</v>
          </cell>
        </row>
        <row r="217">
          <cell r="FL217">
            <v>-1.4743731487578349E-2</v>
          </cell>
        </row>
        <row r="218">
          <cell r="FL218">
            <v>1.498122677947844E-2</v>
          </cell>
        </row>
        <row r="219">
          <cell r="FL219">
            <v>2.2519449932127511E-2</v>
          </cell>
        </row>
        <row r="220">
          <cell r="FL220">
            <v>8.9201619890033612E-4</v>
          </cell>
        </row>
        <row r="222">
          <cell r="FL222">
            <v>2.7179384321083688E-2</v>
          </cell>
        </row>
        <row r="223">
          <cell r="FL223">
            <v>3.7020908648748074E-2</v>
          </cell>
        </row>
        <row r="224">
          <cell r="FL224">
            <v>3.9652736772378017E-2</v>
          </cell>
        </row>
        <row r="225">
          <cell r="FL225">
            <v>-1.8825468714348426E-2</v>
          </cell>
        </row>
        <row r="226">
          <cell r="FL226">
            <v>-2.36373291083114E-3</v>
          </cell>
        </row>
        <row r="227">
          <cell r="FL227">
            <v>4.9230304201992592E-3</v>
          </cell>
        </row>
        <row r="230">
          <cell r="FL230">
            <v>1.4122184028189766E-2</v>
          </cell>
        </row>
        <row r="231">
          <cell r="FL231">
            <v>6.3303097759925819E-5</v>
          </cell>
        </row>
        <row r="232">
          <cell r="FL232">
            <v>2.6538543993389618E-2</v>
          </cell>
        </row>
        <row r="233">
          <cell r="FL233">
            <v>2.2599106896075138E-3</v>
          </cell>
        </row>
        <row r="234">
          <cell r="FL234">
            <v>3.7033395237295208E-2</v>
          </cell>
        </row>
        <row r="235">
          <cell r="FL235">
            <v>2.860725455214097E-2</v>
          </cell>
        </row>
        <row r="237">
          <cell r="FL237">
            <v>-1.0798696257274809E-2</v>
          </cell>
        </row>
        <row r="238">
          <cell r="FL238">
            <v>-7.9570508248073546E-3</v>
          </cell>
        </row>
        <row r="239">
          <cell r="FL239">
            <v>-1.4586261437124937E-2</v>
          </cell>
        </row>
        <row r="241">
          <cell r="FL241">
            <v>-0.11328470419674819</v>
          </cell>
        </row>
        <row r="242">
          <cell r="FL242">
            <v>-7.5928178778804645E-3</v>
          </cell>
        </row>
        <row r="243">
          <cell r="FL243">
            <v>2.6760424775448266E-2</v>
          </cell>
        </row>
        <row r="244">
          <cell r="FL244">
            <v>3.4591785888330673E-2</v>
          </cell>
        </row>
        <row r="245">
          <cell r="FL245">
            <v>1.224936725826864E-2</v>
          </cell>
        </row>
        <row r="247">
          <cell r="FL247">
            <v>3.3754198988660944E-2</v>
          </cell>
        </row>
        <row r="248">
          <cell r="FL248">
            <v>4.2988886042602203E-2</v>
          </cell>
        </row>
        <row r="249">
          <cell r="FL249">
            <v>4.5230709665496915E-2</v>
          </cell>
        </row>
        <row r="250">
          <cell r="FL250">
            <v>-4.3228543567110922E-3</v>
          </cell>
        </row>
        <row r="251">
          <cell r="FL251">
            <v>5.8965801836965426E-3</v>
          </cell>
        </row>
        <row r="252">
          <cell r="FL252">
            <v>1.3487331623936782E-2</v>
          </cell>
        </row>
        <row r="255">
          <cell r="FL255">
            <v>-5.7969442542671334E-3</v>
          </cell>
        </row>
        <row r="256">
          <cell r="FL256">
            <v>-1.8689034103011704E-2</v>
          </cell>
        </row>
        <row r="257">
          <cell r="FL257">
            <v>-2.9495422127105653E-2</v>
          </cell>
        </row>
        <row r="258">
          <cell r="FL258">
            <v>-2.8394355888855416E-2</v>
          </cell>
        </row>
        <row r="259">
          <cell r="FL259">
            <v>-7.3974437673114402E-3</v>
          </cell>
        </row>
        <row r="260">
          <cell r="FL260">
            <v>-0.1206570713723546</v>
          </cell>
        </row>
        <row r="262">
          <cell r="FL262">
            <v>-1.3439640466978431E-2</v>
          </cell>
        </row>
        <row r="263">
          <cell r="FL263">
            <v>-7.0956600183451624E-3</v>
          </cell>
        </row>
        <row r="264">
          <cell r="FL264">
            <v>-1.8056430863903072E-2</v>
          </cell>
        </row>
        <row r="266">
          <cell r="FL266">
            <v>-0.14329951458357981</v>
          </cell>
        </row>
        <row r="267">
          <cell r="FL267">
            <v>6.0353322355841676E-3</v>
          </cell>
        </row>
        <row r="268">
          <cell r="FL268">
            <v>4.1708400192864259E-2</v>
          </cell>
        </row>
        <row r="269">
          <cell r="FL269">
            <v>5.3332225689021628E-2</v>
          </cell>
        </row>
        <row r="270">
          <cell r="FL270">
            <v>2.0923375312586812E-2</v>
          </cell>
        </row>
        <row r="272">
          <cell r="FL272">
            <v>1.2843865578267888E-2</v>
          </cell>
        </row>
        <row r="273">
          <cell r="FL273">
            <v>1.9354254265640414E-2</v>
          </cell>
        </row>
        <row r="274">
          <cell r="FL274">
            <v>2.855079839215402E-2</v>
          </cell>
        </row>
        <row r="275">
          <cell r="FL275">
            <v>-0.14129002211323571</v>
          </cell>
        </row>
        <row r="276">
          <cell r="FL276">
            <v>-6.2713624215626762E-3</v>
          </cell>
        </row>
        <row r="277">
          <cell r="FL277">
            <v>-8.0483415439152051E-3</v>
          </cell>
        </row>
        <row r="305">
          <cell r="FL305">
            <v>1.6295721024654375E-2</v>
          </cell>
        </row>
        <row r="306">
          <cell r="FL306">
            <v>1.6312594875260045E-2</v>
          </cell>
        </row>
        <row r="307">
          <cell r="FL307">
            <v>1.0799626903148951E-2</v>
          </cell>
        </row>
        <row r="308">
          <cell r="FL308">
            <v>-1.9636249998223221E-2</v>
          </cell>
        </row>
        <row r="309">
          <cell r="FL309">
            <v>2.9262069199739837E-2</v>
          </cell>
        </row>
        <row r="310">
          <cell r="FL310">
            <v>-8.2939160125969913E-3</v>
          </cell>
        </row>
        <row r="312">
          <cell r="FL312">
            <v>3.6828924404579633E-2</v>
          </cell>
        </row>
        <row r="313">
          <cell r="FL313">
            <v>3.0536147798125857E-2</v>
          </cell>
        </row>
        <row r="314">
          <cell r="FL314">
            <v>3.9345827361972008E-2</v>
          </cell>
        </row>
        <row r="316">
          <cell r="FL316">
            <v>-4.7169060751554359E-2</v>
          </cell>
        </row>
        <row r="317">
          <cell r="FL317">
            <v>-3.5231029622851961E-3</v>
          </cell>
        </row>
        <row r="318">
          <cell r="FL318">
            <v>8.5827415897183901E-3</v>
          </cell>
        </row>
        <row r="319">
          <cell r="FL319">
            <v>1.6353488669553773E-3</v>
          </cell>
        </row>
        <row r="320">
          <cell r="FL320">
            <v>2.2243443931939888E-2</v>
          </cell>
        </row>
        <row r="322">
          <cell r="FL322">
            <v>1.627348867238454E-2</v>
          </cell>
        </row>
        <row r="323">
          <cell r="FL323">
            <v>6.7593075147522885E-3</v>
          </cell>
        </row>
        <row r="324">
          <cell r="FL324">
            <v>8.7321520112273454E-3</v>
          </cell>
        </row>
        <row r="325">
          <cell r="FL325">
            <v>-3.6287171000445984E-2</v>
          </cell>
        </row>
        <row r="326">
          <cell r="FL326">
            <v>4.7572719109391981E-2</v>
          </cell>
        </row>
        <row r="327">
          <cell r="FL327">
            <v>1.668852316306535E-2</v>
          </cell>
        </row>
      </sheetData>
      <sheetData sheetId="2">
        <row r="5">
          <cell r="FL5">
            <v>268.40553434000003</v>
          </cell>
        </row>
        <row r="6">
          <cell r="FL6">
            <v>173.34180478000002</v>
          </cell>
        </row>
        <row r="7">
          <cell r="FL7">
            <v>57.947419319999995</v>
          </cell>
        </row>
        <row r="8">
          <cell r="FL8">
            <v>14.272131999999997</v>
          </cell>
        </row>
        <row r="9">
          <cell r="FL9">
            <v>33.170838850000003</v>
          </cell>
        </row>
        <row r="10">
          <cell r="FL10">
            <v>9.4462123200000008</v>
          </cell>
        </row>
        <row r="12">
          <cell r="FL12">
            <v>35.511349340000002</v>
          </cell>
        </row>
        <row r="13">
          <cell r="FL13">
            <v>10.90709743</v>
          </cell>
        </row>
        <row r="14">
          <cell r="FL14">
            <v>21.684228409999999</v>
          </cell>
        </row>
        <row r="16">
          <cell r="FL16">
            <v>7.21280988</v>
          </cell>
        </row>
        <row r="17">
          <cell r="FL17">
            <v>15.29905975</v>
          </cell>
        </row>
        <row r="18">
          <cell r="FL18">
            <v>53.510631799999999</v>
          </cell>
        </row>
        <row r="19">
          <cell r="FL19">
            <v>33.550249180000002</v>
          </cell>
        </row>
        <row r="20">
          <cell r="FL20">
            <v>19.960382620000001</v>
          </cell>
        </row>
        <row r="22">
          <cell r="FL22">
            <v>95.063729560000013</v>
          </cell>
        </row>
        <row r="23">
          <cell r="FL23">
            <v>73.78855775000001</v>
          </cell>
        </row>
        <row r="24">
          <cell r="FL24">
            <v>68.885864669999989</v>
          </cell>
        </row>
        <row r="25">
          <cell r="FL25">
            <v>4.9026930799999997</v>
          </cell>
        </row>
        <row r="26">
          <cell r="FL26">
            <v>21.27517181</v>
          </cell>
        </row>
        <row r="27">
          <cell r="FL27">
            <v>214.89490254000003</v>
          </cell>
        </row>
        <row r="55">
          <cell r="FL55">
            <v>7.4735115462907231E-2</v>
          </cell>
        </row>
        <row r="56">
          <cell r="FL56">
            <v>5.4172003178732497E-2</v>
          </cell>
        </row>
        <row r="57">
          <cell r="FL57">
            <v>0.10005225674558238</v>
          </cell>
        </row>
        <row r="58">
          <cell r="FL58">
            <v>6.9543468184141144E-2</v>
          </cell>
        </row>
        <row r="59">
          <cell r="FL59">
            <v>0.11486366399751335</v>
          </cell>
        </row>
        <row r="60">
          <cell r="FL60">
            <v>0.10443338439821859</v>
          </cell>
        </row>
        <row r="62">
          <cell r="FL62">
            <v>7.0854289339174148E-2</v>
          </cell>
        </row>
        <row r="63">
          <cell r="FL63">
            <v>0.10019088105971719</v>
          </cell>
        </row>
        <row r="64">
          <cell r="FL64">
            <v>4.9772106021402029E-2</v>
          </cell>
        </row>
        <row r="66">
          <cell r="FL66">
            <v>5.4642247476163863E-2</v>
          </cell>
        </row>
        <row r="67">
          <cell r="FL67">
            <v>2.7929197545418782E-2</v>
          </cell>
        </row>
        <row r="68">
          <cell r="FL68">
            <v>3.2214535389085697E-4</v>
          </cell>
        </row>
        <row r="69">
          <cell r="FL69">
            <v>-1.0539398154439938E-3</v>
          </cell>
        </row>
        <row r="70">
          <cell r="FL70">
            <v>2.6436886543765858E-3</v>
          </cell>
        </row>
        <row r="72">
          <cell r="FL72">
            <v>0.11437167012292293</v>
          </cell>
        </row>
        <row r="73">
          <cell r="FL73">
            <v>0.10996749139665507</v>
          </cell>
        </row>
        <row r="74">
          <cell r="FL74">
            <v>0.11136436439910136</v>
          </cell>
        </row>
        <row r="75">
          <cell r="FL75">
            <v>9.0705404855247362E-2</v>
          </cell>
        </row>
        <row r="76">
          <cell r="FL76">
            <v>0.12992125500826823</v>
          </cell>
        </row>
        <row r="77">
          <cell r="FL77">
            <v>9.5018678591431982E-2</v>
          </cell>
        </row>
        <row r="80">
          <cell r="FL80">
            <v>8.6788233232605982E-2</v>
          </cell>
        </row>
        <row r="81">
          <cell r="FL81">
            <v>6.8081140789779226E-2</v>
          </cell>
        </row>
        <row r="82">
          <cell r="FL82">
            <v>0.10618126540433859</v>
          </cell>
        </row>
        <row r="83">
          <cell r="FL83">
            <v>0.10071438053285409</v>
          </cell>
        </row>
        <row r="84">
          <cell r="FL84">
            <v>0.11081244087472886</v>
          </cell>
        </row>
        <row r="85">
          <cell r="FL85">
            <v>0.10503881979622753</v>
          </cell>
        </row>
        <row r="87">
          <cell r="FL87">
            <v>7.7706551120189093E-2</v>
          </cell>
        </row>
        <row r="88">
          <cell r="FL88">
            <v>6.1011850013761748E-2</v>
          </cell>
        </row>
        <row r="89">
          <cell r="FL89">
            <v>7.9786962052903032E-2</v>
          </cell>
        </row>
        <row r="91">
          <cell r="FL91">
            <v>6.272365495629173E-2</v>
          </cell>
        </row>
        <row r="92">
          <cell r="FL92">
            <v>2.7545135593312509E-2</v>
          </cell>
        </row>
        <row r="93">
          <cell r="FL93">
            <v>3.1938351962933709E-2</v>
          </cell>
        </row>
        <row r="94">
          <cell r="FL94">
            <v>3.9967369182092538E-2</v>
          </cell>
        </row>
        <row r="95">
          <cell r="FL95">
            <v>1.8103380019206528E-2</v>
          </cell>
        </row>
        <row r="97">
          <cell r="FL97">
            <v>0.12275699939167728</v>
          </cell>
        </row>
        <row r="98">
          <cell r="FL98">
            <v>0.11959268220005548</v>
          </cell>
        </row>
        <row r="99">
          <cell r="FL99">
            <v>0.1221496844381369</v>
          </cell>
        </row>
        <row r="100">
          <cell r="FL100">
            <v>8.6136083109955575E-2</v>
          </cell>
        </row>
        <row r="101">
          <cell r="FL101">
            <v>0.13372739478391038</v>
          </cell>
        </row>
        <row r="102">
          <cell r="FL102">
            <v>0.10203589355270459</v>
          </cell>
        </row>
        <row r="130">
          <cell r="FL130">
            <v>2925.7112659599998</v>
          </cell>
        </row>
        <row r="131">
          <cell r="FL131">
            <v>1907.36819932</v>
          </cell>
        </row>
        <row r="132">
          <cell r="FL132">
            <v>621.75937070999998</v>
          </cell>
        </row>
        <row r="133">
          <cell r="FL133">
            <v>157.56403105999999</v>
          </cell>
        </row>
        <row r="134">
          <cell r="FL134">
            <v>354.95171393999999</v>
          </cell>
        </row>
        <row r="135">
          <cell r="FL135">
            <v>97.270886990000008</v>
          </cell>
        </row>
        <row r="137">
          <cell r="FL137">
            <v>390.66941512999995</v>
          </cell>
        </row>
        <row r="138">
          <cell r="FL138">
            <v>113.70855844000002</v>
          </cell>
        </row>
        <row r="139">
          <cell r="FL139">
            <v>247.40272841999999</v>
          </cell>
        </row>
        <row r="141">
          <cell r="FL141">
            <v>75.978462190000002</v>
          </cell>
        </row>
        <row r="142">
          <cell r="FL142">
            <v>163.39241415000001</v>
          </cell>
        </row>
        <row r="143">
          <cell r="FL143">
            <v>619.23349555000004</v>
          </cell>
        </row>
        <row r="144">
          <cell r="FL144">
            <v>395.53663575999997</v>
          </cell>
        </row>
        <row r="145">
          <cell r="FL145">
            <v>223.69685978999999</v>
          </cell>
        </row>
        <row r="147">
          <cell r="FL147">
            <v>1018.34306664</v>
          </cell>
        </row>
        <row r="148">
          <cell r="FL148">
            <v>787.62077265000005</v>
          </cell>
        </row>
        <row r="149">
          <cell r="FL149">
            <v>732.84401038999999</v>
          </cell>
        </row>
        <row r="150">
          <cell r="FL150">
            <v>54.776762260000005</v>
          </cell>
        </row>
        <row r="151">
          <cell r="FL151">
            <v>230.72229399</v>
          </cell>
        </row>
        <row r="152">
          <cell r="FL152">
            <v>2306.4777704100002</v>
          </cell>
        </row>
        <row r="155">
          <cell r="FL155">
            <v>5.0713252913901607E-2</v>
          </cell>
        </row>
        <row r="156">
          <cell r="FL156">
            <v>4.0952370580922937E-2</v>
          </cell>
        </row>
        <row r="157">
          <cell r="FL157">
            <v>6.9125480031434039E-2</v>
          </cell>
        </row>
        <row r="158">
          <cell r="FL158">
            <v>4.9189628964031229E-2</v>
          </cell>
        </row>
        <row r="159">
          <cell r="FL159">
            <v>7.2792383503807345E-2</v>
          </cell>
        </row>
        <row r="160">
          <cell r="FL160">
            <v>8.5130458547234555E-2</v>
          </cell>
        </row>
        <row r="162">
          <cell r="FL162">
            <v>5.0599015590249596E-2</v>
          </cell>
        </row>
        <row r="163">
          <cell r="FL163">
            <v>5.3791493177424599E-2</v>
          </cell>
        </row>
        <row r="164">
          <cell r="FL164">
            <v>3.746560110642827E-2</v>
          </cell>
        </row>
        <row r="166">
          <cell r="FL166">
            <v>-4.7165690731893029E-2</v>
          </cell>
        </row>
        <row r="167">
          <cell r="FL167">
            <v>3.4149667470261491E-2</v>
          </cell>
        </row>
        <row r="168">
          <cell r="FL168">
            <v>1.7149928261397829E-2</v>
          </cell>
        </row>
        <row r="169">
          <cell r="FL169">
            <v>1.9169908470532127E-2</v>
          </cell>
        </row>
        <row r="170">
          <cell r="FL170">
            <v>1.3597764382354161E-2</v>
          </cell>
        </row>
        <row r="172">
          <cell r="FL172">
            <v>6.9496823207705782E-2</v>
          </cell>
        </row>
        <row r="173">
          <cell r="FL173">
            <v>6.8998220481633066E-2</v>
          </cell>
        </row>
        <row r="174">
          <cell r="FL174">
            <v>7.2603120037821878E-2</v>
          </cell>
        </row>
        <row r="175">
          <cell r="FL175">
            <v>2.2999604720814304E-2</v>
          </cell>
        </row>
        <row r="176">
          <cell r="FL176">
            <v>7.1202421736762167E-2</v>
          </cell>
        </row>
        <row r="177">
          <cell r="FL177">
            <v>6.0104730805343731E-2</v>
          </cell>
        </row>
        <row r="180">
          <cell r="FL180">
            <v>5.9551621087900353E-2</v>
          </cell>
        </row>
        <row r="181">
          <cell r="FL181">
            <v>5.042758810783976E-2</v>
          </cell>
        </row>
        <row r="182">
          <cell r="FL182">
            <v>7.9718318207006922E-2</v>
          </cell>
        </row>
        <row r="183">
          <cell r="FL183">
            <v>6.0407933901214461E-2</v>
          </cell>
        </row>
        <row r="184">
          <cell r="FL184">
            <v>8.3173841974365281E-2</v>
          </cell>
        </row>
        <row r="185">
          <cell r="FL185">
            <v>9.5593053998367372E-2</v>
          </cell>
        </row>
        <row r="187">
          <cell r="FL187">
            <v>5.4399937306741863E-2</v>
          </cell>
        </row>
        <row r="188">
          <cell r="FL188">
            <v>5.0816390514719867E-2</v>
          </cell>
        </row>
        <row r="189">
          <cell r="FL189">
            <v>4.3587398972093627E-2</v>
          </cell>
        </row>
        <row r="191">
          <cell r="FL191">
            <v>-3.5324697774689939E-2</v>
          </cell>
        </row>
        <row r="192">
          <cell r="FL192">
            <v>3.8048288630959659E-2</v>
          </cell>
        </row>
        <row r="193">
          <cell r="FL193">
            <v>3.0361944717866685E-2</v>
          </cell>
        </row>
        <row r="194">
          <cell r="FL194">
            <v>3.2535798311132735E-2</v>
          </cell>
        </row>
        <row r="195">
          <cell r="FL195">
            <v>2.655635153250735E-2</v>
          </cell>
        </row>
        <row r="197">
          <cell r="FL197">
            <v>7.7104342167220397E-2</v>
          </cell>
        </row>
        <row r="198">
          <cell r="FL198">
            <v>7.6529782629080945E-2</v>
          </cell>
        </row>
        <row r="199">
          <cell r="FL199">
            <v>8.1010008391945165E-2</v>
          </cell>
        </row>
        <row r="200">
          <cell r="FL200">
            <v>1.9648901941225816E-2</v>
          </cell>
        </row>
        <row r="201">
          <cell r="FL201">
            <v>7.9068506811478256E-2</v>
          </cell>
        </row>
        <row r="202">
          <cell r="FL202">
            <v>6.7707967881964537E-2</v>
          </cell>
        </row>
        <row r="205">
          <cell r="FL205">
            <v>5.3299346970260952E-2</v>
          </cell>
        </row>
        <row r="206">
          <cell r="FL206">
            <v>4.1950795295982779E-2</v>
          </cell>
        </row>
        <row r="207">
          <cell r="FL207">
            <v>8.0505919536011383E-2</v>
          </cell>
        </row>
        <row r="208">
          <cell r="FL208">
            <v>7.140612312327943E-2</v>
          </cell>
        </row>
        <row r="209">
          <cell r="FL209">
            <v>8.0357097404684552E-2</v>
          </cell>
        </row>
        <row r="210">
          <cell r="FL210">
            <v>9.4081880074333935E-2</v>
          </cell>
        </row>
        <row r="212">
          <cell r="FL212">
            <v>4.9215928462050362E-2</v>
          </cell>
        </row>
        <row r="213">
          <cell r="FL213">
            <v>5.278730741680282E-2</v>
          </cell>
        </row>
        <row r="214">
          <cell r="FL214">
            <v>3.5966082564852897E-2</v>
          </cell>
        </row>
        <row r="216">
          <cell r="FL216">
            <v>-3.648190039748922E-2</v>
          </cell>
        </row>
        <row r="217">
          <cell r="FL217">
            <v>3.0959089982871779E-2</v>
          </cell>
        </row>
        <row r="218">
          <cell r="FL218">
            <v>9.7741436891369826E-3</v>
          </cell>
        </row>
        <row r="219">
          <cell r="FL219">
            <v>1.2309923459528527E-2</v>
          </cell>
        </row>
        <row r="220">
          <cell r="FL220">
            <v>5.2966613606255653E-3</v>
          </cell>
        </row>
        <row r="222">
          <cell r="FL222">
            <v>7.528538145974828E-2</v>
          </cell>
        </row>
        <row r="223">
          <cell r="FL223">
            <v>7.6972789372519612E-2</v>
          </cell>
        </row>
        <row r="224">
          <cell r="FL224">
            <v>7.9545290248063782E-2</v>
          </cell>
        </row>
        <row r="225">
          <cell r="FL225">
            <v>4.3693193233111938E-2</v>
          </cell>
        </row>
        <row r="226">
          <cell r="FL226">
            <v>6.9586478228337523E-2</v>
          </cell>
        </row>
        <row r="227">
          <cell r="FL227">
            <v>6.5606683127979792E-2</v>
          </cell>
        </row>
        <row r="230">
          <cell r="FL230">
            <v>6.2592755295795888E-2</v>
          </cell>
        </row>
        <row r="231">
          <cell r="FL231">
            <v>5.2974101358318038E-2</v>
          </cell>
        </row>
        <row r="232">
          <cell r="FL232">
            <v>9.1305963649503497E-2</v>
          </cell>
        </row>
        <row r="233">
          <cell r="FL233">
            <v>8.3539693019042183E-2</v>
          </cell>
        </row>
        <row r="234">
          <cell r="FL234">
            <v>9.1260249581745612E-2</v>
          </cell>
        </row>
        <row r="235">
          <cell r="FL235">
            <v>0.10258736355370557</v>
          </cell>
        </row>
        <row r="237">
          <cell r="FL237">
            <v>5.559007780840397E-2</v>
          </cell>
        </row>
        <row r="238">
          <cell r="FL238">
            <v>5.248295112521828E-2</v>
          </cell>
        </row>
        <row r="239">
          <cell r="FL239">
            <v>4.4754592141051264E-2</v>
          </cell>
        </row>
        <row r="241">
          <cell r="FL241">
            <v>-2.6014471394874894E-2</v>
          </cell>
        </row>
        <row r="242">
          <cell r="FL242">
            <v>3.7959493199046346E-2</v>
          </cell>
        </row>
        <row r="243">
          <cell r="FL243">
            <v>2.5206510481828648E-2</v>
          </cell>
        </row>
        <row r="244">
          <cell r="FL244">
            <v>2.9068462729954225E-2</v>
          </cell>
        </row>
        <row r="245">
          <cell r="FL245">
            <v>1.8457794000979577E-2</v>
          </cell>
        </row>
        <row r="247">
          <cell r="FL247">
            <v>8.1063714350762872E-2</v>
          </cell>
        </row>
        <row r="248">
          <cell r="FL248">
            <v>8.2485236187745059E-2</v>
          </cell>
        </row>
        <row r="249">
          <cell r="FL249">
            <v>8.5991597340595582E-2</v>
          </cell>
        </row>
        <row r="250">
          <cell r="FL250">
            <v>3.7844757516643179E-2</v>
          </cell>
        </row>
        <row r="251">
          <cell r="FL251">
            <v>7.6230698026095833E-2</v>
          </cell>
        </row>
        <row r="252">
          <cell r="FL252">
            <v>7.3076273967803029E-2</v>
          </cell>
        </row>
        <row r="255">
          <cell r="FL255">
            <v>3.4032901505216984E-2</v>
          </cell>
        </row>
        <row r="256">
          <cell r="FL256">
            <v>2.6135985571671849E-2</v>
          </cell>
        </row>
        <row r="257">
          <cell r="FL257">
            <v>1.8415466318847384E-2</v>
          </cell>
        </row>
        <row r="258">
          <cell r="FL258">
            <v>2.6393279412174842E-2</v>
          </cell>
        </row>
        <row r="259">
          <cell r="FL259">
            <v>4.1101629896223013E-2</v>
          </cell>
        </row>
        <row r="260">
          <cell r="FL260">
            <v>-7.5958150603071539E-2</v>
          </cell>
        </row>
        <row r="262">
          <cell r="FL262">
            <v>4.5742983658281222E-2</v>
          </cell>
        </row>
        <row r="263">
          <cell r="FL263">
            <v>5.1638040516315931E-2</v>
          </cell>
        </row>
        <row r="264">
          <cell r="FL264">
            <v>3.7005979155911639E-2</v>
          </cell>
        </row>
        <row r="266">
          <cell r="FL266">
            <v>-9.2143444973323718E-2</v>
          </cell>
        </row>
        <row r="267">
          <cell r="FL267">
            <v>5.482304000442495E-2</v>
          </cell>
        </row>
        <row r="268">
          <cell r="FL268">
            <v>2.9371875386863033E-2</v>
          </cell>
        </row>
        <row r="269">
          <cell r="FL269">
            <v>2.6507385075785983E-2</v>
          </cell>
        </row>
        <row r="270">
          <cell r="FL270">
            <v>3.4425191154956902E-2</v>
          </cell>
        </row>
        <row r="272">
          <cell r="FL272">
            <v>4.9571877200447867E-2</v>
          </cell>
        </row>
        <row r="273">
          <cell r="FL273">
            <v>4.928788239981996E-2</v>
          </cell>
        </row>
        <row r="274">
          <cell r="FL274">
            <v>5.0369412625107524E-2</v>
          </cell>
        </row>
        <row r="275">
          <cell r="FL275">
            <v>3.5747931721602066E-2</v>
          </cell>
        </row>
        <row r="276">
          <cell r="FL276">
            <v>5.0543891791390072E-2</v>
          </cell>
        </row>
        <row r="277">
          <cell r="FL277">
            <v>3.534286694218669E-2</v>
          </cell>
        </row>
        <row r="305">
          <cell r="FL305">
            <v>8.5902962769033309E-3</v>
          </cell>
        </row>
        <row r="306">
          <cell r="FL306">
            <v>1.3268307543282676E-2</v>
          </cell>
        </row>
        <row r="307">
          <cell r="FL307">
            <v>6.0143147294868804E-3</v>
          </cell>
        </row>
        <row r="308">
          <cell r="FL308">
            <v>-1.564208128573441E-2</v>
          </cell>
        </row>
        <row r="309">
          <cell r="FL309">
            <v>2.285729306923967E-2</v>
          </cell>
        </row>
        <row r="310">
          <cell r="FL310">
            <v>-1.4452269234487503E-2</v>
          </cell>
        </row>
        <row r="312">
          <cell r="FL312">
            <v>3.8930648745975072E-2</v>
          </cell>
        </row>
        <row r="313">
          <cell r="FL313">
            <v>4.662889859338204E-2</v>
          </cell>
        </row>
        <row r="314">
          <cell r="FL314">
            <v>4.1788393753505959E-2</v>
          </cell>
        </row>
        <row r="316">
          <cell r="FL316">
            <v>-5.9858726747939794E-2</v>
          </cell>
        </row>
        <row r="317">
          <cell r="FL317">
            <v>-4.9460843605688698E-3</v>
          </cell>
        </row>
        <row r="318">
          <cell r="FL318">
            <v>1.6597020801804474E-2</v>
          </cell>
        </row>
        <row r="319">
          <cell r="FL319">
            <v>2.0317199460570423E-2</v>
          </cell>
        </row>
        <row r="320">
          <cell r="FL320">
            <v>1.011451479148584E-2</v>
          </cell>
        </row>
        <row r="322">
          <cell r="FL322">
            <v>1.445640749826449E-4</v>
          </cell>
        </row>
        <row r="323">
          <cell r="FL323">
            <v>-5.0639448481055727E-3</v>
          </cell>
        </row>
        <row r="324">
          <cell r="FL324">
            <v>-2.8898229141414156E-3</v>
          </cell>
        </row>
        <row r="325">
          <cell r="FL325">
            <v>-3.3550322523848042E-2</v>
          </cell>
        </row>
        <row r="326">
          <cell r="FL326">
            <v>1.8397351010726926E-2</v>
          </cell>
        </row>
        <row r="327">
          <cell r="FL327">
            <v>6.5267372316328842E-3</v>
          </cell>
        </row>
      </sheetData>
      <sheetData sheetId="3"/>
      <sheetData sheetId="4">
        <row r="3">
          <cell r="FC3">
            <v>45658</v>
          </cell>
        </row>
      </sheetData>
      <sheetData sheetId="5">
        <row r="3">
          <cell r="FC3">
            <v>45658</v>
          </cell>
        </row>
      </sheetData>
      <sheetData sheetId="6">
        <row r="3">
          <cell r="FC3">
            <v>45658</v>
          </cell>
        </row>
      </sheetData>
      <sheetData sheetId="7">
        <row r="5">
          <cell r="FJ5">
            <v>388.7992125145139</v>
          </cell>
        </row>
        <row r="6">
          <cell r="FJ6">
            <v>227.41470929246111</v>
          </cell>
        </row>
        <row r="7">
          <cell r="FJ7">
            <v>62.230280885640738</v>
          </cell>
        </row>
        <row r="8">
          <cell r="FJ8">
            <v>18.286004526524259</v>
          </cell>
        </row>
        <row r="9">
          <cell r="FJ9">
            <v>36.13543261357399</v>
          </cell>
        </row>
        <row r="10">
          <cell r="FJ10">
            <v>6.8724218697103607</v>
          </cell>
        </row>
        <row r="12">
          <cell r="FJ12">
            <v>73.791298279404003</v>
          </cell>
        </row>
        <row r="13">
          <cell r="FJ13">
            <v>15.05609441976965</v>
          </cell>
        </row>
        <row r="14">
          <cell r="FJ14">
            <v>56.859587647283306</v>
          </cell>
        </row>
        <row r="16">
          <cell r="FJ16">
            <v>9.7565628602566203</v>
          </cell>
        </row>
        <row r="17">
          <cell r="FJ17">
            <v>22.605918737739202</v>
          </cell>
        </row>
        <row r="18">
          <cell r="FJ18">
            <v>54.247260789082894</v>
          </cell>
        </row>
        <row r="19">
          <cell r="FJ19">
            <v>34.826598502972487</v>
          </cell>
        </row>
        <row r="20">
          <cell r="FJ20">
            <v>19.42066228611041</v>
          </cell>
        </row>
        <row r="22">
          <cell r="FJ22">
            <v>161.38450322205279</v>
          </cell>
        </row>
        <row r="23">
          <cell r="FJ23">
            <v>124.1812936682728</v>
          </cell>
        </row>
        <row r="24">
          <cell r="FJ24">
            <v>116.7351107969628</v>
          </cell>
        </row>
        <row r="25">
          <cell r="FJ25">
            <v>7.446182871309996</v>
          </cell>
        </row>
        <row r="26">
          <cell r="FJ26">
            <v>37.203209553780006</v>
          </cell>
        </row>
        <row r="27">
          <cell r="FJ27">
            <v>334.55195172543102</v>
          </cell>
        </row>
        <row r="55">
          <cell r="FJ55">
            <v>8.4119880866595498E-3</v>
          </cell>
        </row>
        <row r="56">
          <cell r="FJ56">
            <v>-2.1744239647409902E-3</v>
          </cell>
        </row>
        <row r="58">
          <cell r="FJ58">
            <v>2.0988975075322713E-2</v>
          </cell>
        </row>
        <row r="59">
          <cell r="FJ59">
            <v>2.3547399636499655E-2</v>
          </cell>
        </row>
        <row r="60">
          <cell r="FJ60">
            <v>3.5364483671069813E-2</v>
          </cell>
        </row>
        <row r="62">
          <cell r="FJ62">
            <v>-3.615668090593771E-3</v>
          </cell>
        </row>
        <row r="63">
          <cell r="FJ63">
            <v>-1.4500513327626807E-2</v>
          </cell>
        </row>
        <row r="64">
          <cell r="FJ64">
            <v>-2.1582616787898523E-3</v>
          </cell>
        </row>
        <row r="66">
          <cell r="FJ66">
            <v>-4.9840532956019978E-2</v>
          </cell>
        </row>
        <row r="67">
          <cell r="FJ67">
            <v>-3.0101810567337628E-2</v>
          </cell>
        </row>
        <row r="68">
          <cell r="FJ68">
            <v>-1.4185386236401865E-2</v>
          </cell>
        </row>
        <row r="69">
          <cell r="FJ69">
            <v>7.7129971389422458E-4</v>
          </cell>
        </row>
        <row r="70">
          <cell r="FJ70">
            <v>-3.9916383252651899E-2</v>
          </cell>
        </row>
        <row r="72">
          <cell r="FJ72">
            <v>2.3716897239036472E-2</v>
          </cell>
        </row>
        <row r="73">
          <cell r="FJ73">
            <v>3.3689650888509393E-2</v>
          </cell>
        </row>
        <row r="74">
          <cell r="FJ74">
            <v>2.916355903397605E-2</v>
          </cell>
        </row>
        <row r="75">
          <cell r="FJ75">
            <v>0.11023554357221332</v>
          </cell>
        </row>
        <row r="76">
          <cell r="FJ76">
            <v>-8.2216613982307729E-3</v>
          </cell>
        </row>
        <row r="77">
          <cell r="FJ77">
            <v>1.2174104199882185E-2</v>
          </cell>
        </row>
        <row r="80">
          <cell r="FJ80">
            <v>3.1662538292209108E-2</v>
          </cell>
        </row>
        <row r="81">
          <cell r="FJ81">
            <v>2.0395981245438843E-2</v>
          </cell>
        </row>
        <row r="82">
          <cell r="FJ82">
            <v>6.100331596884967E-2</v>
          </cell>
        </row>
        <row r="83">
          <cell r="FJ83">
            <v>6.3741395663081457E-2</v>
          </cell>
        </row>
        <row r="84">
          <cell r="FJ84">
            <v>5.6846123923282699E-2</v>
          </cell>
        </row>
        <row r="85">
          <cell r="FJ85">
            <v>7.487017855482625E-2</v>
          </cell>
        </row>
        <row r="87">
          <cell r="FJ87">
            <v>-1.2194814417926247E-3</v>
          </cell>
        </row>
        <row r="88">
          <cell r="FJ88">
            <v>2.4386771003425789E-2</v>
          </cell>
        </row>
        <row r="89">
          <cell r="FJ89">
            <v>-1.3990318966747739E-2</v>
          </cell>
        </row>
        <row r="91">
          <cell r="FJ91">
            <v>-1.4702913839411691E-2</v>
          </cell>
        </row>
        <row r="92">
          <cell r="FJ92">
            <v>4.2085555073467784E-3</v>
          </cell>
        </row>
        <row r="93">
          <cell r="FJ93">
            <v>6.1298185173486175E-4</v>
          </cell>
        </row>
        <row r="94">
          <cell r="FJ94">
            <v>1.8225644310017941E-2</v>
          </cell>
        </row>
        <row r="95">
          <cell r="FJ95">
            <v>-3.0311829594828366E-2</v>
          </cell>
        </row>
        <row r="97">
          <cell r="FJ97">
            <v>4.9974856590321748E-2</v>
          </cell>
        </row>
        <row r="98">
          <cell r="FJ98">
            <v>5.9322452726383368E-2</v>
          </cell>
        </row>
        <row r="99">
          <cell r="FJ99">
            <v>5.6342450282874879E-2</v>
          </cell>
        </row>
        <row r="100">
          <cell r="FJ100">
            <v>0.10743917700162764</v>
          </cell>
        </row>
        <row r="101">
          <cell r="FJ101">
            <v>2.0808978675886713E-2</v>
          </cell>
        </row>
        <row r="102">
          <cell r="FJ102">
            <v>3.6690509345143285E-2</v>
          </cell>
        </row>
        <row r="130">
          <cell r="FJ130">
            <v>5275.8082077716253</v>
          </cell>
        </row>
        <row r="131">
          <cell r="FJ131">
            <v>3265.4819260618433</v>
          </cell>
        </row>
        <row r="132">
          <cell r="FJ132">
            <v>1059.3279441084262</v>
          </cell>
        </row>
        <row r="133">
          <cell r="FJ133">
            <v>273.45858260101397</v>
          </cell>
        </row>
        <row r="134">
          <cell r="FJ134">
            <v>616.99933712439872</v>
          </cell>
        </row>
        <row r="135">
          <cell r="FJ135">
            <v>154.86914181812895</v>
          </cell>
        </row>
        <row r="137">
          <cell r="FJ137">
            <v>954.38225120696177</v>
          </cell>
        </row>
        <row r="138">
          <cell r="FJ138">
            <v>232.25291844409503</v>
          </cell>
        </row>
        <row r="139">
          <cell r="FJ139">
            <v>675.97468046242295</v>
          </cell>
        </row>
        <row r="141">
          <cell r="FJ141">
            <v>132.99028036769479</v>
          </cell>
        </row>
        <row r="142">
          <cell r="FJ142">
            <v>324.4206948432502</v>
          </cell>
        </row>
        <row r="143">
          <cell r="FJ143">
            <v>730.19298486401397</v>
          </cell>
        </row>
        <row r="144">
          <cell r="FJ144">
            <v>472.16795771175816</v>
          </cell>
        </row>
        <row r="145">
          <cell r="FJ145">
            <v>258.02502715225569</v>
          </cell>
        </row>
        <row r="147">
          <cell r="FJ147">
            <v>2010.3262817097816</v>
          </cell>
        </row>
        <row r="148">
          <cell r="FJ148">
            <v>1537.4817312041787</v>
          </cell>
        </row>
        <row r="149">
          <cell r="FJ149">
            <v>1450.885806369686</v>
          </cell>
        </row>
        <row r="150">
          <cell r="FJ150">
            <v>86.595924834492763</v>
          </cell>
        </row>
        <row r="151">
          <cell r="FJ151">
            <v>472.84455050560263</v>
          </cell>
        </row>
        <row r="152">
          <cell r="FJ152">
            <v>4545.6152229076106</v>
          </cell>
        </row>
        <row r="155">
          <cell r="FJ155">
            <v>2.2170548310781024E-2</v>
          </cell>
        </row>
        <row r="156">
          <cell r="FJ156">
            <v>1.3788510990850211E-2</v>
          </cell>
        </row>
        <row r="157">
          <cell r="FJ157">
            <v>3.2655192235289565E-2</v>
          </cell>
        </row>
        <row r="158">
          <cell r="FJ158">
            <v>7.4010063553631156E-3</v>
          </cell>
        </row>
        <row r="159">
          <cell r="FJ159">
            <v>4.3521520631549349E-2</v>
          </cell>
        </row>
        <row r="160">
          <cell r="FJ160">
            <v>2.9282876023949633E-2</v>
          </cell>
        </row>
        <row r="162">
          <cell r="FJ162">
            <v>1.7100244030319178E-3</v>
          </cell>
        </row>
        <row r="163">
          <cell r="FJ163">
            <v>1.1468748971046105E-2</v>
          </cell>
        </row>
        <row r="164">
          <cell r="FJ164">
            <v>-9.4520207371634468E-3</v>
          </cell>
        </row>
        <row r="166">
          <cell r="FJ166">
            <v>-0.11266208672258038</v>
          </cell>
        </row>
        <row r="167">
          <cell r="FJ167">
            <v>1.5444045947406781E-2</v>
          </cell>
        </row>
        <row r="168">
          <cell r="FJ168">
            <v>2.3990391852842574E-2</v>
          </cell>
        </row>
        <row r="169">
          <cell r="FJ169">
            <v>3.9808792836202089E-2</v>
          </cell>
        </row>
        <row r="170">
          <cell r="FJ170">
            <v>-3.7437562369435629E-3</v>
          </cell>
        </row>
        <row r="172">
          <cell r="FJ172">
            <v>3.6085397760582172E-2</v>
          </cell>
        </row>
        <row r="173">
          <cell r="FJ173">
            <v>4.0607674911395941E-2</v>
          </cell>
        </row>
        <row r="174">
          <cell r="FJ174">
            <v>4.2957404402783395E-2</v>
          </cell>
        </row>
        <row r="175">
          <cell r="FJ175">
            <v>2.7562317054106167E-3</v>
          </cell>
        </row>
        <row r="176">
          <cell r="FJ176">
            <v>2.164884919478105E-2</v>
          </cell>
        </row>
        <row r="177">
          <cell r="FJ177">
            <v>2.1878817329808342E-2</v>
          </cell>
        </row>
        <row r="180">
          <cell r="FJ180">
            <v>2.8934607862796335E-2</v>
          </cell>
        </row>
        <row r="181">
          <cell r="FJ181">
            <v>1.9496808440466085E-2</v>
          </cell>
        </row>
        <row r="182">
          <cell r="FJ182">
            <v>3.8049839648040429E-2</v>
          </cell>
        </row>
        <row r="183">
          <cell r="FJ183">
            <v>1.7355458837813309E-2</v>
          </cell>
        </row>
        <row r="184">
          <cell r="FJ184">
            <v>4.5210939871057843E-2</v>
          </cell>
        </row>
        <row r="185">
          <cell r="FJ185">
            <v>4.089600842372465E-2</v>
          </cell>
        </row>
        <row r="187">
          <cell r="FJ187">
            <v>5.1382479254378222E-3</v>
          </cell>
        </row>
        <row r="188">
          <cell r="FJ188">
            <v>2.2169273814756973E-2</v>
          </cell>
        </row>
        <row r="189">
          <cell r="FJ189">
            <v>-8.0168572941025085E-3</v>
          </cell>
        </row>
        <row r="191">
          <cell r="FJ191">
            <v>-0.10269892382926837</v>
          </cell>
        </row>
        <row r="192">
          <cell r="FJ192">
            <v>2.4518243075471791E-2</v>
          </cell>
        </row>
        <row r="193">
          <cell r="FJ193">
            <v>3.1205106732662857E-2</v>
          </cell>
        </row>
        <row r="194">
          <cell r="FJ194">
            <v>4.578820778031778E-2</v>
          </cell>
        </row>
        <row r="195">
          <cell r="FJ195">
            <v>5.6880045740377305E-3</v>
          </cell>
        </row>
        <row r="197">
          <cell r="FJ197">
            <v>4.45917010876411E-2</v>
          </cell>
        </row>
        <row r="198">
          <cell r="FJ198">
            <v>4.920515276284898E-2</v>
          </cell>
        </row>
        <row r="199">
          <cell r="FJ199">
            <v>5.1759947507788118E-2</v>
          </cell>
        </row>
        <row r="200">
          <cell r="FJ200">
            <v>8.1224328688387359E-3</v>
          </cell>
        </row>
        <row r="201">
          <cell r="FJ201">
            <v>2.9873774429249877E-2</v>
          </cell>
        </row>
        <row r="202">
          <cell r="FJ202">
            <v>2.8570925376812495E-2</v>
          </cell>
        </row>
        <row r="205">
          <cell r="FJ205">
            <v>2.5433442386972871E-2</v>
          </cell>
        </row>
        <row r="206">
          <cell r="FJ206">
            <v>1.7514271600253206E-2</v>
          </cell>
        </row>
        <row r="207">
          <cell r="FJ207">
            <v>4.7704899472422735E-2</v>
          </cell>
        </row>
        <row r="208">
          <cell r="FJ208">
            <v>3.0916375637676463E-2</v>
          </cell>
        </row>
        <row r="209">
          <cell r="FJ209">
            <v>5.2421680851207686E-2</v>
          </cell>
        </row>
        <row r="210">
          <cell r="FJ210">
            <v>5.5310469531616446E-2</v>
          </cell>
        </row>
        <row r="212">
          <cell r="FJ212">
            <v>-2.9095429390489924E-3</v>
          </cell>
        </row>
        <row r="213">
          <cell r="FJ213">
            <v>4.8626662008930399E-3</v>
          </cell>
        </row>
        <row r="214">
          <cell r="FJ214">
            <v>-1.3066458707175821E-2</v>
          </cell>
        </row>
        <row r="216">
          <cell r="FJ216">
            <v>-8.8755427654611641E-2</v>
          </cell>
        </row>
        <row r="217">
          <cell r="FJ217">
            <v>1.2426972499362199E-2</v>
          </cell>
        </row>
        <row r="218">
          <cell r="FJ218">
            <v>2.0300227153099426E-2</v>
          </cell>
        </row>
        <row r="219">
          <cell r="FJ219">
            <v>3.6287443641785933E-2</v>
          </cell>
        </row>
        <row r="220">
          <cell r="FJ220">
            <v>-7.4000835598753145E-3</v>
          </cell>
        </row>
        <row r="222">
          <cell r="FJ222">
            <v>3.8670018522650729E-2</v>
          </cell>
        </row>
        <row r="223">
          <cell r="FJ223">
            <v>4.5071233328013216E-2</v>
          </cell>
        </row>
        <row r="224">
          <cell r="FJ224">
            <v>4.6307782466116443E-2</v>
          </cell>
        </row>
        <row r="225">
          <cell r="FJ225">
            <v>2.5286082226640305E-2</v>
          </cell>
        </row>
        <row r="226">
          <cell r="FJ226">
            <v>1.8688075406198434E-2</v>
          </cell>
        </row>
        <row r="227">
          <cell r="FJ227">
            <v>2.6285564795703875E-2</v>
          </cell>
        </row>
        <row r="230">
          <cell r="FJ230">
            <v>3.5346616698178401E-2</v>
          </cell>
        </row>
        <row r="231">
          <cell r="FJ231">
            <v>2.6826192281045547E-2</v>
          </cell>
        </row>
        <row r="232">
          <cell r="FJ232">
            <v>5.8986956021363168E-2</v>
          </cell>
        </row>
        <row r="233">
          <cell r="FJ233">
            <v>4.706394579513451E-2</v>
          </cell>
        </row>
        <row r="234">
          <cell r="FJ234">
            <v>6.0021651841968282E-2</v>
          </cell>
        </row>
        <row r="235">
          <cell r="FJ235">
            <v>7.2675380514762189E-2</v>
          </cell>
        </row>
        <row r="237">
          <cell r="FJ237">
            <v>2.4020237662709665E-3</v>
          </cell>
        </row>
        <row r="238">
          <cell r="FJ238">
            <v>2.2866850485443901E-2</v>
          </cell>
        </row>
        <row r="239">
          <cell r="FJ239">
            <v>-1.1840210215143587E-2</v>
          </cell>
        </row>
        <row r="241">
          <cell r="FJ241">
            <v>-7.3397966221684929E-2</v>
          </cell>
        </row>
        <row r="242">
          <cell r="FJ242">
            <v>2.5892225828997084E-2</v>
          </cell>
        </row>
        <row r="243">
          <cell r="FJ243">
            <v>3.0336158129163682E-2</v>
          </cell>
        </row>
        <row r="244">
          <cell r="FJ244">
            <v>4.5277446203233263E-2</v>
          </cell>
        </row>
        <row r="245">
          <cell r="FJ245">
            <v>4.1215068058810811E-3</v>
          </cell>
        </row>
        <row r="247">
          <cell r="FJ247">
            <v>4.9406734995545598E-2</v>
          </cell>
        </row>
        <row r="248">
          <cell r="FJ248">
            <v>5.6227289972808014E-2</v>
          </cell>
        </row>
        <row r="249">
          <cell r="FJ249">
            <v>5.7615140366384265E-2</v>
          </cell>
        </row>
        <row r="250">
          <cell r="FJ250">
            <v>3.3736315760690472E-2</v>
          </cell>
        </row>
        <row r="251">
          <cell r="FJ251">
            <v>2.7696537355579975E-2</v>
          </cell>
        </row>
        <row r="252">
          <cell r="FJ252">
            <v>3.6153336942056136E-2</v>
          </cell>
        </row>
        <row r="255">
          <cell r="FJ255">
            <v>1.5623439570000341E-2</v>
          </cell>
        </row>
        <row r="256">
          <cell r="FJ256">
            <v>6.4211945954608662E-3</v>
          </cell>
        </row>
        <row r="257">
          <cell r="FJ257">
            <v>1.9937740382398594E-3</v>
          </cell>
        </row>
        <row r="258">
          <cell r="FJ258">
            <v>-6.7527815260389756E-3</v>
          </cell>
        </row>
        <row r="259">
          <cell r="FJ259">
            <v>2.8886832971239285E-2</v>
          </cell>
        </row>
        <row r="260">
          <cell r="FJ260">
            <v>-8.3057225195574125E-2</v>
          </cell>
        </row>
        <row r="262">
          <cell r="FJ262">
            <v>1.0761270250223332E-2</v>
          </cell>
        </row>
        <row r="263">
          <cell r="FJ263">
            <v>2.12137103400174E-2</v>
          </cell>
        </row>
        <row r="264">
          <cell r="FJ264">
            <v>2.5298464658238817E-3</v>
          </cell>
        </row>
        <row r="266">
          <cell r="FJ266">
            <v>-0.11766782985467283</v>
          </cell>
        </row>
        <row r="267">
          <cell r="FJ267">
            <v>2.6240363258030808E-2</v>
          </cell>
        </row>
        <row r="268">
          <cell r="FJ268">
            <v>2.5134259900125855E-2</v>
          </cell>
        </row>
        <row r="269">
          <cell r="FJ269">
            <v>2.4374235905104902E-2</v>
          </cell>
        </row>
        <row r="270">
          <cell r="FJ270">
            <v>2.6466845298937836E-2</v>
          </cell>
        </row>
        <row r="272">
          <cell r="FJ272">
            <v>3.1266631586282623E-2</v>
          </cell>
        </row>
        <row r="273">
          <cell r="FJ273">
            <v>3.5433708450806956E-2</v>
          </cell>
        </row>
        <row r="274">
          <cell r="FJ274">
            <v>4.237948508692102E-2</v>
          </cell>
        </row>
        <row r="275">
          <cell r="FJ275">
            <v>-6.4776828756661353E-2</v>
          </cell>
        </row>
        <row r="276">
          <cell r="FJ276">
            <v>1.8194077800187003E-2</v>
          </cell>
        </row>
        <row r="277">
          <cell r="FJ277">
            <v>1.4116394882251138E-2</v>
          </cell>
        </row>
        <row r="305">
          <cell r="FJ305">
            <v>1.2116960716737069E-3</v>
          </cell>
        </row>
        <row r="306">
          <cell r="FJ306">
            <v>-7.9920600985707857E-3</v>
          </cell>
        </row>
        <row r="307">
          <cell r="FJ307">
            <v>-8.6094344648959265E-3</v>
          </cell>
        </row>
        <row r="308">
          <cell r="FJ308">
            <v>-1.9954548340315181E-2</v>
          </cell>
        </row>
        <row r="309">
          <cell r="FJ309">
            <v>1.2408003578452398E-3</v>
          </cell>
        </row>
        <row r="310">
          <cell r="FJ310">
            <v>-2.345062261829034E-2</v>
          </cell>
        </row>
        <row r="312">
          <cell r="FJ312">
            <v>-2.7453255688862921E-3</v>
          </cell>
        </row>
        <row r="313">
          <cell r="FJ313">
            <v>-4.5095577810269072E-3</v>
          </cell>
        </row>
        <row r="314">
          <cell r="FJ314">
            <v>-4.9136941119265476E-4</v>
          </cell>
        </row>
        <row r="316">
          <cell r="FJ316">
            <v>-1.8538414848615514E-2</v>
          </cell>
        </row>
        <row r="317">
          <cell r="FJ317">
            <v>-1.0784905154315183E-3</v>
          </cell>
        </row>
        <row r="318">
          <cell r="FJ318">
            <v>-1.6649791398844038E-2</v>
          </cell>
        </row>
        <row r="319">
          <cell r="FJ319">
            <v>-9.7321018597148479E-3</v>
          </cell>
        </row>
        <row r="320">
          <cell r="FJ320">
            <v>-2.9153900042992564E-2</v>
          </cell>
        </row>
        <row r="322">
          <cell r="FJ322">
            <v>1.6102892512257494E-2</v>
          </cell>
        </row>
        <row r="323">
          <cell r="FJ323">
            <v>7.6035802307539146E-3</v>
          </cell>
        </row>
        <row r="324">
          <cell r="FJ324">
            <v>2.5428865986492077E-3</v>
          </cell>
        </row>
        <row r="325">
          <cell r="FJ325">
            <v>9.2543131134728451E-2</v>
          </cell>
        </row>
        <row r="326">
          <cell r="FJ326">
            <v>4.4633893326711638E-2</v>
          </cell>
        </row>
        <row r="327">
          <cell r="FJ327">
            <v>4.0622181755414211E-3</v>
          </cell>
        </row>
      </sheetData>
      <sheetData sheetId="8">
        <row r="80">
          <cell r="FJ80">
            <v>4.74548335864311E-3</v>
          </cell>
        </row>
      </sheetData>
      <sheetData sheetId="9">
        <row r="5">
          <cell r="FJ5">
            <v>210.01942452971187</v>
          </cell>
        </row>
        <row r="6">
          <cell r="FJ6">
            <v>129.90377508128876</v>
          </cell>
        </row>
        <row r="7">
          <cell r="FJ7">
            <v>36.283256099415482</v>
          </cell>
        </row>
        <row r="8">
          <cell r="FJ8">
            <v>10.236707427032798</v>
          </cell>
        </row>
        <row r="9">
          <cell r="FJ9">
            <v>20.516083352265529</v>
          </cell>
        </row>
        <row r="10">
          <cell r="FJ10">
            <v>4.3706919536631705</v>
          </cell>
        </row>
        <row r="12">
          <cell r="FJ12">
            <v>28.947147729902099</v>
          </cell>
        </row>
        <row r="13">
          <cell r="FJ13">
            <v>7.0884047046399603</v>
          </cell>
        </row>
        <row r="14">
          <cell r="FJ14">
            <v>20.724993198878</v>
          </cell>
        </row>
        <row r="16">
          <cell r="FJ16">
            <v>5.4929019789816804</v>
          </cell>
        </row>
        <row r="17">
          <cell r="FJ17">
            <v>11.2062730502455</v>
          </cell>
        </row>
        <row r="18">
          <cell r="FJ18">
            <v>45.382708365125296</v>
          </cell>
        </row>
        <row r="19">
          <cell r="FJ19">
            <v>28.895040867614199</v>
          </cell>
        </row>
        <row r="20">
          <cell r="FJ20">
            <v>16.487667497511101</v>
          </cell>
        </row>
        <row r="22">
          <cell r="FJ22">
            <v>80.115649448423099</v>
          </cell>
        </row>
        <row r="23">
          <cell r="FJ23">
            <v>62.187898171754597</v>
          </cell>
        </row>
        <row r="24">
          <cell r="FJ24">
            <v>57.484710283695101</v>
          </cell>
        </row>
        <row r="25">
          <cell r="FJ25">
            <v>4.7031878880594968</v>
          </cell>
        </row>
        <row r="26">
          <cell r="FJ26">
            <v>17.927751276668499</v>
          </cell>
        </row>
        <row r="27">
          <cell r="FJ27">
            <v>164.63671616458657</v>
          </cell>
        </row>
        <row r="55">
          <cell r="FJ55">
            <v>3.3218181549736547E-2</v>
          </cell>
        </row>
        <row r="56">
          <cell r="FJ56">
            <v>2.1097324987378929E-2</v>
          </cell>
        </row>
        <row r="57">
          <cell r="FJ57">
            <v>5.3828281998072658E-2</v>
          </cell>
        </row>
        <row r="58">
          <cell r="FJ58">
            <v>5.3827693508246455E-2</v>
          </cell>
        </row>
        <row r="59">
          <cell r="FJ59">
            <v>5.806754555427851E-2</v>
          </cell>
        </row>
        <row r="60">
          <cell r="FJ60">
            <v>5.8296477481902365E-2</v>
          </cell>
        </row>
        <row r="62">
          <cell r="FJ62">
            <v>3.9527384232042051E-2</v>
          </cell>
        </row>
        <row r="63">
          <cell r="FJ63">
            <v>2.3286803220006869E-2</v>
          </cell>
        </row>
        <row r="64">
          <cell r="FJ64">
            <v>4.2198346818240751E-2</v>
          </cell>
        </row>
        <row r="66">
          <cell r="FJ66">
            <v>-1.2241793822833413E-2</v>
          </cell>
        </row>
        <row r="67">
          <cell r="FJ67">
            <v>3.4602194623394311E-3</v>
          </cell>
        </row>
        <row r="68">
          <cell r="FJ68">
            <v>-1.2152022400273688E-2</v>
          </cell>
        </row>
        <row r="69">
          <cell r="FJ69">
            <v>1.8333058141619674E-3</v>
          </cell>
        </row>
        <row r="70">
          <cell r="FJ70">
            <v>-3.57423717896872E-2</v>
          </cell>
        </row>
        <row r="72">
          <cell r="FJ72">
            <v>5.3495154905832454E-2</v>
          </cell>
        </row>
        <row r="73">
          <cell r="FJ73">
            <v>5.7695382087495473E-2</v>
          </cell>
        </row>
        <row r="74">
          <cell r="FJ74">
            <v>5.5179438563753846E-2</v>
          </cell>
        </row>
        <row r="75">
          <cell r="FJ75">
            <v>8.9445104912253992E-2</v>
          </cell>
        </row>
        <row r="76">
          <cell r="FJ76">
            <v>3.9180423938193654E-2</v>
          </cell>
        </row>
        <row r="77">
          <cell r="FJ77">
            <v>4.6466775074950117E-2</v>
          </cell>
        </row>
        <row r="80">
          <cell r="FJ80">
            <v>5.4550196858892175E-2</v>
          </cell>
        </row>
        <row r="81">
          <cell r="FJ81">
            <v>4.4550039938186403E-2</v>
          </cell>
        </row>
        <row r="82">
          <cell r="FJ82">
            <v>9.1593815912550003E-2</v>
          </cell>
        </row>
        <row r="83">
          <cell r="FJ83">
            <v>9.6930568604025158E-2</v>
          </cell>
        </row>
        <row r="84">
          <cell r="FJ84">
            <v>8.8445541277492712E-2</v>
          </cell>
        </row>
        <row r="85">
          <cell r="FJ85">
            <v>0.10209442745108555</v>
          </cell>
        </row>
        <row r="87">
          <cell r="FJ87">
            <v>4.1512151414389242E-2</v>
          </cell>
        </row>
        <row r="88">
          <cell r="FJ88">
            <v>5.9083238925870862E-2</v>
          </cell>
        </row>
        <row r="89">
          <cell r="FJ89">
            <v>2.7709244723145954E-2</v>
          </cell>
        </row>
        <row r="91">
          <cell r="FJ91">
            <v>2.2238653521689411E-2</v>
          </cell>
        </row>
        <row r="92">
          <cell r="FJ92">
            <v>3.4247723034357636E-2</v>
          </cell>
        </row>
        <row r="93">
          <cell r="FJ93">
            <v>1.862286360328147E-3</v>
          </cell>
        </row>
        <row r="94">
          <cell r="FJ94">
            <v>2.1381342302225326E-2</v>
          </cell>
        </row>
        <row r="95">
          <cell r="FJ95">
            <v>-3.189306490147259E-2</v>
          </cell>
        </row>
        <row r="97">
          <cell r="FJ97">
            <v>7.3451395861313884E-2</v>
          </cell>
        </row>
        <row r="98">
          <cell r="FJ98">
            <v>7.8265188719502943E-2</v>
          </cell>
        </row>
        <row r="99">
          <cell r="FJ99">
            <v>7.8789019933705573E-2</v>
          </cell>
        </row>
        <row r="100">
          <cell r="FJ100">
            <v>7.1813573964519817E-2</v>
          </cell>
        </row>
        <row r="101">
          <cell r="FJ101">
            <v>5.7544492320817042E-2</v>
          </cell>
        </row>
        <row r="102">
          <cell r="FJ102">
            <v>6.9125373312578731E-2</v>
          </cell>
        </row>
        <row r="130">
          <cell r="FJ130">
            <v>2891.0931253382018</v>
          </cell>
        </row>
        <row r="131">
          <cell r="FJ131">
            <v>1891.0278395952764</v>
          </cell>
        </row>
        <row r="132">
          <cell r="FJ132">
            <v>618.25071162865686</v>
          </cell>
        </row>
        <row r="133">
          <cell r="FJ133">
            <v>154.87320433937836</v>
          </cell>
        </row>
        <row r="134">
          <cell r="FJ134">
            <v>349.15548247928808</v>
          </cell>
        </row>
        <row r="135">
          <cell r="FJ135">
            <v>95.203758790548434</v>
          </cell>
        </row>
        <row r="137">
          <cell r="FJ137">
            <v>387.25630734442893</v>
          </cell>
        </row>
        <row r="138">
          <cell r="FJ138">
            <v>112.5109296623324</v>
          </cell>
        </row>
        <row r="139">
          <cell r="FJ139">
            <v>245.55088168602995</v>
          </cell>
        </row>
        <row r="141">
          <cell r="FJ141">
            <v>74.678166918419421</v>
          </cell>
        </row>
        <row r="142">
          <cell r="FJ142">
            <v>161.67979932072643</v>
          </cell>
        </row>
        <row r="143">
          <cell r="FJ143">
            <v>613.61723324900913</v>
          </cell>
        </row>
        <row r="144">
          <cell r="FJ144">
            <v>395.27843606116687</v>
          </cell>
        </row>
        <row r="145">
          <cell r="FJ145">
            <v>218.33879718784226</v>
          </cell>
        </row>
        <row r="147">
          <cell r="FJ147">
            <v>1000.0652857429253</v>
          </cell>
        </row>
        <row r="148">
          <cell r="FJ148">
            <v>772.94550048671795</v>
          </cell>
        </row>
        <row r="149">
          <cell r="FJ149">
            <v>718.68254063187976</v>
          </cell>
        </row>
        <row r="150">
          <cell r="FJ150">
            <v>54.262959854838186</v>
          </cell>
        </row>
        <row r="151">
          <cell r="FJ151">
            <v>227.11978525620731</v>
          </cell>
        </row>
        <row r="152">
          <cell r="FJ152">
            <v>2277.4758920891927</v>
          </cell>
        </row>
        <row r="155">
          <cell r="FJ155">
            <v>4.4858148751433458E-2</v>
          </cell>
        </row>
        <row r="156">
          <cell r="FJ156">
            <v>3.7168708307304454E-2</v>
          </cell>
        </row>
        <row r="157">
          <cell r="FJ157">
            <v>5.9462483031051727E-2</v>
          </cell>
        </row>
        <row r="158">
          <cell r="FJ158">
            <v>3.8054759698024077E-2</v>
          </cell>
        </row>
        <row r="159">
          <cell r="FJ159">
            <v>6.2640601210076641E-2</v>
          </cell>
        </row>
        <row r="160">
          <cell r="FJ160">
            <v>5.7024407069513838E-2</v>
          </cell>
        </row>
        <row r="162">
          <cell r="FJ162">
            <v>4.4842056252312634E-2</v>
          </cell>
        </row>
        <row r="163">
          <cell r="FJ163">
            <v>4.8812236400406439E-2</v>
          </cell>
        </row>
        <row r="164">
          <cell r="FJ164">
            <v>3.0282976401230233E-2</v>
          </cell>
        </row>
        <row r="166">
          <cell r="FJ166">
            <v>-7.826653926767968E-2</v>
          </cell>
        </row>
        <row r="167">
          <cell r="FJ167">
            <v>3.7854322698907206E-2</v>
          </cell>
        </row>
        <row r="168">
          <cell r="FJ168">
            <v>2.1976631014310133E-2</v>
          </cell>
        </row>
        <row r="169">
          <cell r="FJ169">
            <v>3.7093458127913204E-2</v>
          </cell>
        </row>
        <row r="170">
          <cell r="FJ170">
            <v>-4.2984547123804395E-3</v>
          </cell>
        </row>
        <row r="172">
          <cell r="FJ172">
            <v>5.9714209273129537E-2</v>
          </cell>
        </row>
        <row r="173">
          <cell r="FJ173">
            <v>5.9706660960977098E-2</v>
          </cell>
        </row>
        <row r="174">
          <cell r="FJ174">
            <v>6.1223127208607453E-2</v>
          </cell>
        </row>
        <row r="175">
          <cell r="FJ175">
            <v>4.0023145654622949E-2</v>
          </cell>
        </row>
        <row r="176">
          <cell r="FJ176">
            <v>5.9739898875230013E-2</v>
          </cell>
        </row>
        <row r="177">
          <cell r="FJ177">
            <v>5.1199367181943067E-2</v>
          </cell>
        </row>
        <row r="180">
          <cell r="FJ180">
            <v>5.1041101257264909E-2</v>
          </cell>
        </row>
        <row r="181">
          <cell r="FJ181">
            <v>4.2589952435429401E-2</v>
          </cell>
        </row>
        <row r="182">
          <cell r="FJ182">
            <v>6.2615052561586282E-2</v>
          </cell>
        </row>
        <row r="183">
          <cell r="FJ183">
            <v>4.9084606677321174E-2</v>
          </cell>
        </row>
        <row r="184">
          <cell r="FJ184">
            <v>6.5631343367489103E-2</v>
          </cell>
        </row>
        <row r="185">
          <cell r="FJ185">
            <v>6.7531322339821509E-2</v>
          </cell>
        </row>
        <row r="187">
          <cell r="FJ187">
            <v>4.7721573054068545E-2</v>
          </cell>
        </row>
        <row r="188">
          <cell r="FJ188">
            <v>5.8660684010222619E-2</v>
          </cell>
        </row>
        <row r="189">
          <cell r="FJ189">
            <v>3.1541509690028002E-2</v>
          </cell>
        </row>
        <row r="191">
          <cell r="FJ191">
            <v>-6.579877167273307E-2</v>
          </cell>
        </row>
        <row r="192">
          <cell r="FJ192">
            <v>4.5781255169713431E-2</v>
          </cell>
        </row>
        <row r="193">
          <cell r="FJ193">
            <v>2.9759039828188172E-2</v>
          </cell>
        </row>
        <row r="194">
          <cell r="FJ194">
            <v>4.3530472589232705E-2</v>
          </cell>
        </row>
        <row r="195">
          <cell r="FJ195">
            <v>5.8857001662517838E-3</v>
          </cell>
        </row>
        <row r="197">
          <cell r="FJ197">
            <v>6.7337279874645883E-2</v>
          </cell>
        </row>
        <row r="198">
          <cell r="FJ198">
            <v>6.7759582565920295E-2</v>
          </cell>
        </row>
        <row r="199">
          <cell r="FJ199">
            <v>6.957031168765937E-2</v>
          </cell>
        </row>
        <row r="200">
          <cell r="FJ200">
            <v>4.4261133552871534E-2</v>
          </cell>
        </row>
        <row r="201">
          <cell r="FJ201">
            <v>6.590191968358905E-2</v>
          </cell>
        </row>
        <row r="202">
          <cell r="FJ202">
            <v>5.6937542033955069E-2</v>
          </cell>
        </row>
        <row r="205">
          <cell r="FJ205">
            <v>4.8477306723369029E-2</v>
          </cell>
        </row>
        <row r="206">
          <cell r="FJ206">
            <v>4.1105196550564438E-2</v>
          </cell>
        </row>
        <row r="207">
          <cell r="FJ207">
            <v>7.4402921833594649E-2</v>
          </cell>
        </row>
        <row r="208">
          <cell r="FJ208">
            <v>6.5188059418647804E-2</v>
          </cell>
        </row>
        <row r="209">
          <cell r="FJ209">
            <v>7.0835004673244661E-2</v>
          </cell>
        </row>
        <row r="210">
          <cell r="FJ210">
            <v>8.549020780851091E-2</v>
          </cell>
        </row>
        <row r="212">
          <cell r="FJ212">
            <v>3.9043557737762802E-2</v>
          </cell>
        </row>
        <row r="213">
          <cell r="FJ213">
            <v>4.1722290590398448E-2</v>
          </cell>
        </row>
        <row r="214">
          <cell r="FJ214">
            <v>2.4900459559574095E-2</v>
          </cell>
        </row>
        <row r="216">
          <cell r="FJ216">
            <v>-5.2650081695170603E-2</v>
          </cell>
        </row>
        <row r="217">
          <cell r="FJ217">
            <v>3.5674242688452651E-2</v>
          </cell>
        </row>
        <row r="218">
          <cell r="FJ218">
            <v>1.9722506666191908E-2</v>
          </cell>
        </row>
        <row r="219">
          <cell r="FJ219">
            <v>3.5463372580901709E-2</v>
          </cell>
        </row>
        <row r="220">
          <cell r="FJ220">
            <v>-7.2725052077557972E-3</v>
          </cell>
        </row>
        <row r="222">
          <cell r="FJ222">
            <v>6.2835157077639758E-2</v>
          </cell>
        </row>
        <row r="223">
          <cell r="FJ223">
            <v>6.5335032614660671E-2</v>
          </cell>
        </row>
        <row r="224">
          <cell r="FJ224">
            <v>6.617044292297658E-2</v>
          </cell>
        </row>
        <row r="225">
          <cell r="FJ225">
            <v>5.4694994388903684E-2</v>
          </cell>
        </row>
        <row r="226">
          <cell r="FJ226">
            <v>5.4552762261306009E-2</v>
          </cell>
        </row>
        <row r="227">
          <cell r="FJ227">
            <v>5.6655823380207249E-2</v>
          </cell>
        </row>
        <row r="230">
          <cell r="FJ230">
            <v>5.7940409583835173E-2</v>
          </cell>
        </row>
        <row r="231">
          <cell r="FJ231">
            <v>5.0259496471414034E-2</v>
          </cell>
        </row>
        <row r="232">
          <cell r="FJ232">
            <v>8.2858979164100344E-2</v>
          </cell>
        </row>
        <row r="233">
          <cell r="FJ233">
            <v>8.1963466416646646E-2</v>
          </cell>
        </row>
        <row r="234">
          <cell r="FJ234">
            <v>7.781203949212645E-2</v>
          </cell>
        </row>
        <row r="235">
          <cell r="FJ235">
            <v>0.10003844940080331</v>
          </cell>
        </row>
        <row r="237">
          <cell r="FJ237">
            <v>4.3962910059302196E-2</v>
          </cell>
        </row>
        <row r="238">
          <cell r="FJ238">
            <v>5.8878486662683249E-2</v>
          </cell>
        </row>
        <row r="239">
          <cell r="FJ239">
            <v>2.5715352772650135E-2</v>
          </cell>
        </row>
        <row r="241">
          <cell r="FJ241">
            <v>-3.5547944400369236E-2</v>
          </cell>
        </row>
        <row r="242">
          <cell r="FJ242">
            <v>4.910934807322076E-2</v>
          </cell>
        </row>
        <row r="243">
          <cell r="FJ243">
            <v>3.021472452904761E-2</v>
          </cell>
        </row>
        <row r="244">
          <cell r="FJ244">
            <v>4.4720530520858226E-2</v>
          </cell>
        </row>
        <row r="245">
          <cell r="FJ245">
            <v>5.0092120613500768E-3</v>
          </cell>
        </row>
        <row r="247">
          <cell r="FJ247">
            <v>7.2668080271235835E-2</v>
          </cell>
        </row>
        <row r="248">
          <cell r="FJ248">
            <v>7.5952355531545779E-2</v>
          </cell>
        </row>
        <row r="249">
          <cell r="FJ249">
            <v>7.7006790152426507E-2</v>
          </cell>
        </row>
        <row r="250">
          <cell r="FJ250">
            <v>6.2293733342596802E-2</v>
          </cell>
        </row>
        <row r="251">
          <cell r="FJ251">
            <v>6.1581767266057685E-2</v>
          </cell>
        </row>
        <row r="252">
          <cell r="FJ252">
            <v>6.5624493252852467E-2</v>
          </cell>
        </row>
        <row r="255">
          <cell r="FJ255">
            <v>3.4430407220342296E-2</v>
          </cell>
        </row>
        <row r="256">
          <cell r="FJ256">
            <v>2.6654869744554777E-2</v>
          </cell>
        </row>
        <row r="257">
          <cell r="FJ257">
            <v>2.3591854993415984E-2</v>
          </cell>
        </row>
        <row r="258">
          <cell r="FJ258">
            <v>1.7366085542211085E-2</v>
          </cell>
        </row>
        <row r="259">
          <cell r="FJ259">
            <v>5.1492065558992994E-2</v>
          </cell>
        </row>
        <row r="260">
          <cell r="FJ260">
            <v>-6.3474217500614327E-2</v>
          </cell>
        </row>
        <row r="262">
          <cell r="FJ262">
            <v>5.292618785981329E-2</v>
          </cell>
        </row>
        <row r="263">
          <cell r="FJ263">
            <v>5.1142054926265557E-2</v>
          </cell>
        </row>
        <row r="264">
          <cell r="FJ264">
            <v>4.7417741038890293E-2</v>
          </cell>
        </row>
        <row r="266">
          <cell r="FJ266">
            <v>-9.709413635488684E-2</v>
          </cell>
        </row>
        <row r="267">
          <cell r="FJ267">
            <v>5.6081951023244425E-2</v>
          </cell>
        </row>
        <row r="268">
          <cell r="FJ268">
            <v>2.2387477198394734E-2</v>
          </cell>
        </row>
        <row r="269">
          <cell r="FJ269">
            <v>1.8356159055205934E-2</v>
          </cell>
        </row>
        <row r="270">
          <cell r="FJ270">
            <v>2.945207698698793E-2</v>
          </cell>
        </row>
        <row r="272">
          <cell r="FJ272">
            <v>4.976126725545349E-2</v>
          </cell>
        </row>
        <row r="273">
          <cell r="FJ273">
            <v>4.8957956760668608E-2</v>
          </cell>
        </row>
        <row r="274">
          <cell r="FJ274">
            <v>5.3153197297599375E-2</v>
          </cell>
        </row>
        <row r="275">
          <cell r="FJ275">
            <v>-2.6027875182177418E-3</v>
          </cell>
        </row>
        <row r="276">
          <cell r="FJ276">
            <v>5.2500852784988838E-2</v>
          </cell>
        </row>
        <row r="277">
          <cell r="FJ277">
            <v>3.7817396611044218E-2</v>
          </cell>
        </row>
        <row r="305">
          <cell r="FJ305">
            <v>4.1519875426432318E-3</v>
          </cell>
        </row>
        <row r="306">
          <cell r="FJ306">
            <v>-4.826681193262683E-3</v>
          </cell>
        </row>
        <row r="307">
          <cell r="FJ307">
            <v>7.4916650273215701E-4</v>
          </cell>
        </row>
        <row r="308">
          <cell r="FJ308">
            <v>-7.9033507427441752E-3</v>
          </cell>
        </row>
        <row r="309">
          <cell r="FJ309">
            <v>1.2595937435528226E-2</v>
          </cell>
        </row>
        <row r="310">
          <cell r="FJ310">
            <v>-2.1186635777380225E-2</v>
          </cell>
        </row>
        <row r="312">
          <cell r="FJ312">
            <v>2.9665575621660167E-3</v>
          </cell>
        </row>
        <row r="313">
          <cell r="FJ313">
            <v>-2.5170776194172184E-3</v>
          </cell>
        </row>
        <row r="314">
          <cell r="FJ314">
            <v>7.735151596533596E-3</v>
          </cell>
        </row>
        <row r="316">
          <cell r="FJ316">
            <v>-1.7162767073012342E-2</v>
          </cell>
        </row>
        <row r="317">
          <cell r="FJ317">
            <v>2.9188771626711407E-3</v>
          </cell>
        </row>
        <row r="318">
          <cell r="FJ318">
            <v>-1.7081146760949073E-2</v>
          </cell>
        </row>
        <row r="319">
          <cell r="FJ319">
            <v>-9.5669985041888506E-3</v>
          </cell>
        </row>
        <row r="320">
          <cell r="FJ320">
            <v>-3.0501081313877854E-2</v>
          </cell>
        </row>
        <row r="322">
          <cell r="FJ322">
            <v>2.1095720005029239E-2</v>
          </cell>
        </row>
        <row r="323">
          <cell r="FJ323">
            <v>1.4958225629999822E-2</v>
          </cell>
        </row>
        <row r="324">
          <cell r="FJ324">
            <v>9.4549548509406112E-3</v>
          </cell>
        </row>
        <row r="325">
          <cell r="FJ325">
            <v>8.8522265707302594E-2</v>
          </cell>
        </row>
        <row r="326">
          <cell r="FJ326">
            <v>4.233178804147042E-2</v>
          </cell>
        </row>
        <row r="327">
          <cell r="FJ327">
            <v>9.8067838124367146E-3</v>
          </cell>
        </row>
      </sheetData>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s"/>
      <sheetName val="Cumul PCAP"/>
      <sheetName val="Cumul ACM"/>
      <sheetName val="Evo Mois"/>
      <sheetName val="Evo Mois-1"/>
      <sheetName val="Evo PCAP"/>
      <sheetName val="Evo ACM"/>
      <sheetName val="Poids PCAP"/>
      <sheetName val="Poids ACM"/>
      <sheetName val="Contribution PCAP"/>
      <sheetName val="Contribution ACM"/>
      <sheetName val="Base 100"/>
    </sheetNames>
    <sheetDataSet>
      <sheetData sheetId="0">
        <row r="18">
          <cell r="EA18">
            <v>52752406.030000001</v>
          </cell>
        </row>
        <row r="19">
          <cell r="EA19">
            <v>6418942.7800000003</v>
          </cell>
        </row>
        <row r="20">
          <cell r="EA20">
            <v>6531742.0999999996</v>
          </cell>
        </row>
        <row r="25">
          <cell r="EA25">
            <v>66454729.07</v>
          </cell>
        </row>
      </sheetData>
      <sheetData sheetId="1"/>
      <sheetData sheetId="2">
        <row r="18">
          <cell r="EA18">
            <v>560342336.04999995</v>
          </cell>
        </row>
        <row r="19">
          <cell r="EA19">
            <v>66995474</v>
          </cell>
        </row>
        <row r="20">
          <cell r="EA20">
            <v>68236579.829999998</v>
          </cell>
        </row>
        <row r="25">
          <cell r="EA25">
            <v>703455923.30000007</v>
          </cell>
        </row>
      </sheetData>
      <sheetData sheetId="3">
        <row r="18">
          <cell r="EA18">
            <v>8.3252219838275021E-2</v>
          </cell>
        </row>
        <row r="19">
          <cell r="EA19">
            <v>9.3767631601082924E-2</v>
          </cell>
        </row>
        <row r="20">
          <cell r="EA20">
            <v>7.9725301814023375E-2</v>
          </cell>
        </row>
        <row r="25">
          <cell r="EA25">
            <v>8.3769887561035761E-2</v>
          </cell>
        </row>
      </sheetData>
      <sheetData sheetId="4"/>
      <sheetData sheetId="5">
        <row r="18">
          <cell r="EA18">
            <v>3.9876339163610552E-2</v>
          </cell>
        </row>
        <row r="19">
          <cell r="EA19">
            <v>0.10477855181591833</v>
          </cell>
        </row>
        <row r="20">
          <cell r="EA20">
            <v>2.6912895775838885E-2</v>
          </cell>
        </row>
        <row r="25">
          <cell r="EA25">
            <v>4.165277633500053E-2</v>
          </cell>
        </row>
      </sheetData>
      <sheetData sheetId="6">
        <row r="18">
          <cell r="EA18">
            <v>3.8809551191845815E-2</v>
          </cell>
        </row>
        <row r="19">
          <cell r="EA19">
            <v>0.11831180898488225</v>
          </cell>
        </row>
        <row r="20">
          <cell r="EA20">
            <v>2.6968156452382708E-2</v>
          </cell>
        </row>
        <row r="25">
          <cell r="EA25">
            <v>4.184630481878826E-2</v>
          </cell>
        </row>
      </sheetData>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s"/>
      <sheetName val="Cumul PCAP"/>
      <sheetName val="Cumul ACM"/>
      <sheetName val="Evo Mois"/>
      <sheetName val="Evo Mois-1"/>
      <sheetName val="Evo PCAP"/>
      <sheetName val="Evo ACM"/>
      <sheetName val="Base 100"/>
      <sheetName val="Poids ACM"/>
      <sheetName val="Contribution ACM"/>
      <sheetName val="Evo PCAP moy 19-21"/>
    </sheetNames>
    <sheetDataSet>
      <sheetData sheetId="0"/>
      <sheetData sheetId="1"/>
      <sheetData sheetId="2"/>
      <sheetData sheetId="3">
        <row r="5">
          <cell r="EA5">
            <v>0.10407232667581989</v>
          </cell>
        </row>
        <row r="6">
          <cell r="EA6">
            <v>0.10926356631779277</v>
          </cell>
        </row>
        <row r="7">
          <cell r="EA7">
            <v>0.10606006734946161</v>
          </cell>
        </row>
        <row r="8">
          <cell r="EA8">
            <v>6.073552889724243E-2</v>
          </cell>
        </row>
      </sheetData>
      <sheetData sheetId="4">
        <row r="5">
          <cell r="EA5">
            <v>6.1200015302505184E-2</v>
          </cell>
        </row>
        <row r="6">
          <cell r="EA6">
            <v>5.3110047070095368E-2</v>
          </cell>
        </row>
        <row r="7">
          <cell r="EA7">
            <v>9.8550989046690241E-2</v>
          </cell>
        </row>
        <row r="8">
          <cell r="EA8">
            <v>8.9426348032613179E-2</v>
          </cell>
        </row>
      </sheetData>
      <sheetData sheetId="5">
        <row r="5">
          <cell r="EA5">
            <v>4.5461695340906605E-2</v>
          </cell>
        </row>
        <row r="6">
          <cell r="EA6">
            <v>4.2053470013361016E-2</v>
          </cell>
        </row>
        <row r="7">
          <cell r="EA7">
            <v>9.3691274457722296E-2</v>
          </cell>
        </row>
        <row r="8">
          <cell r="EA8">
            <v>2.2192388655220663E-2</v>
          </cell>
        </row>
      </sheetData>
      <sheetData sheetId="6">
        <row r="5">
          <cell r="DO5">
            <v>1.5998654911705046E-2</v>
          </cell>
          <cell r="EA5">
            <v>4.3411621253936827E-2</v>
          </cell>
        </row>
        <row r="6">
          <cell r="DO6">
            <v>1.1290512989577062E-2</v>
          </cell>
          <cell r="EA6">
            <v>3.8629732060854627E-2</v>
          </cell>
        </row>
        <row r="7">
          <cell r="DO7">
            <v>0.10146768522952931</v>
          </cell>
          <cell r="EA7">
            <v>0.10375119946119127</v>
          </cell>
        </row>
        <row r="8">
          <cell r="DO8">
            <v>-2.5775890640151178E-2</v>
          </cell>
          <cell r="EA8">
            <v>1.9474742906755438E-2</v>
          </cell>
        </row>
      </sheetData>
      <sheetData sheetId="7"/>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s"/>
      <sheetName val="Cumul PCAP"/>
      <sheetName val="Cumul ACM"/>
      <sheetName val="Evo Mois"/>
      <sheetName val="Evo Mois-1"/>
      <sheetName val="Evo PCAP"/>
      <sheetName val="Evo ACM"/>
      <sheetName val="Poids PCAP"/>
      <sheetName val="Poids ACM"/>
      <sheetName val="Contribution PCAP"/>
      <sheetName val="Contribution ACM"/>
      <sheetName val="Base 100"/>
    </sheetNames>
    <sheetDataSet>
      <sheetData sheetId="0">
        <row r="18">
          <cell r="EA18">
            <v>24465578.539999999</v>
          </cell>
        </row>
        <row r="19">
          <cell r="EA19">
            <v>2883482</v>
          </cell>
        </row>
        <row r="20">
          <cell r="EA20">
            <v>3557618.67</v>
          </cell>
        </row>
        <row r="25">
          <cell r="EA25">
            <v>31329217.350000001</v>
          </cell>
        </row>
      </sheetData>
      <sheetData sheetId="1"/>
      <sheetData sheetId="2">
        <row r="18">
          <cell r="EA18">
            <v>270019057</v>
          </cell>
        </row>
        <row r="19">
          <cell r="EA19">
            <v>29855262.440000001</v>
          </cell>
        </row>
        <row r="20">
          <cell r="EA20">
            <v>38155975.25</v>
          </cell>
        </row>
        <row r="25">
          <cell r="EA25">
            <v>341907367.23000002</v>
          </cell>
        </row>
      </sheetData>
      <sheetData sheetId="3">
        <row r="18">
          <cell r="EA18">
            <v>3.0527354226823178E-2</v>
          </cell>
        </row>
        <row r="19">
          <cell r="EA19">
            <v>9.6584569727001801E-2</v>
          </cell>
        </row>
        <row r="20">
          <cell r="EA20">
            <v>3.7785272951540216E-2</v>
          </cell>
        </row>
        <row r="25">
          <cell r="EA25">
            <v>4.2403116761366988E-2</v>
          </cell>
        </row>
      </sheetData>
      <sheetData sheetId="4"/>
      <sheetData sheetId="5">
        <row r="18">
          <cell r="EA18">
            <v>1.4230143509888826E-2</v>
          </cell>
        </row>
        <row r="19">
          <cell r="EA19">
            <v>0.10303387525307173</v>
          </cell>
        </row>
        <row r="20">
          <cell r="EA20">
            <v>-1.0513528236387626E-2</v>
          </cell>
        </row>
        <row r="25">
          <cell r="EA25">
            <v>1.9044933910615569E-2</v>
          </cell>
        </row>
      </sheetData>
      <sheetData sheetId="6">
        <row r="18">
          <cell r="EA18">
            <v>1.3024444797639312E-2</v>
          </cell>
        </row>
        <row r="19">
          <cell r="EA19">
            <v>0.12283842049308724</v>
          </cell>
        </row>
        <row r="20">
          <cell r="EA20">
            <v>-8.0007869255430686E-3</v>
          </cell>
        </row>
        <row r="25">
          <cell r="EA25">
            <v>1.9222805706911927E-2</v>
          </cell>
        </row>
      </sheetData>
      <sheetData sheetId="7"/>
      <sheetData sheetId="8"/>
      <sheetData sheetId="9"/>
      <sheetData sheetId="10"/>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s"/>
      <sheetName val="Cumul PCAP"/>
      <sheetName val="Cumul ACM"/>
      <sheetName val="Evo Mois"/>
      <sheetName val="Evo Mois-1"/>
      <sheetName val="Evo PCAP"/>
      <sheetName val="Evo ACM"/>
      <sheetName val="Base 100"/>
      <sheetName val="Poids ACM"/>
      <sheetName val="Contribution ACM"/>
      <sheetName val="Evo PCAP moy 19-21"/>
    </sheetNames>
    <sheetDataSet>
      <sheetData sheetId="0"/>
      <sheetData sheetId="1"/>
      <sheetData sheetId="2"/>
      <sheetData sheetId="3">
        <row r="5">
          <cell r="EA5">
            <v>5.2097093502998959E-2</v>
          </cell>
        </row>
        <row r="6">
          <cell r="EA6">
            <v>4.9555462097499392E-2</v>
          </cell>
        </row>
        <row r="7">
          <cell r="EA7">
            <v>0.12888360505858421</v>
          </cell>
        </row>
        <row r="8">
          <cell r="EA8">
            <v>6.5412425366291327E-3</v>
          </cell>
        </row>
      </sheetData>
      <sheetData sheetId="4">
        <row r="5">
          <cell r="EA5">
            <v>5.0899624981644465E-2</v>
          </cell>
        </row>
        <row r="6">
          <cell r="EA6">
            <v>3.7017017048611267E-2</v>
          </cell>
        </row>
        <row r="7">
          <cell r="EA7">
            <v>0.11062479264748992</v>
          </cell>
        </row>
        <row r="8">
          <cell r="EA8">
            <v>9.8051595234527111E-2</v>
          </cell>
        </row>
      </sheetData>
      <sheetData sheetId="5">
        <row r="5">
          <cell r="EA5">
            <v>1.960579727646361E-2</v>
          </cell>
        </row>
        <row r="6">
          <cell r="EA6">
            <v>1.2232823937138093E-2</v>
          </cell>
        </row>
        <row r="7">
          <cell r="EA7">
            <v>0.11649173171447935</v>
          </cell>
        </row>
        <row r="8">
          <cell r="EA8">
            <v>-6.5937003362299684E-3</v>
          </cell>
        </row>
      </sheetData>
      <sheetData sheetId="6">
        <row r="5">
          <cell r="DO5">
            <v>-1.503849918597322E-2</v>
          </cell>
          <cell r="EA5">
            <v>1.8189108364914608E-2</v>
          </cell>
        </row>
        <row r="6">
          <cell r="DO6">
            <v>-2.1711587596863979E-2</v>
          </cell>
          <cell r="EA6">
            <v>9.5131349138743992E-3</v>
          </cell>
        </row>
        <row r="7">
          <cell r="DO7">
            <v>0.12094552797190983</v>
          </cell>
          <cell r="EA7">
            <v>0.12813414553262414</v>
          </cell>
        </row>
        <row r="8">
          <cell r="DO8">
            <v>-5.9847488613906874E-2</v>
          </cell>
          <cell r="EA8">
            <v>-7.7998104797237788E-3</v>
          </cell>
        </row>
      </sheetData>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s"/>
      <sheetName val="Cumul PCAP"/>
      <sheetName val="Cumul ACM"/>
      <sheetName val="Evo Mois"/>
      <sheetName val="Evo Mois-1"/>
      <sheetName val="Evo PCAP"/>
      <sheetName val="Evo ACM"/>
      <sheetName val="Poids PCAP"/>
      <sheetName val="Poids ACM"/>
      <sheetName val="Contribution PCAP"/>
      <sheetName val="Contribution ACM"/>
      <sheetName val="Base 100"/>
    </sheetNames>
    <sheetDataSet>
      <sheetData sheetId="0">
        <row r="18">
          <cell r="EA18">
            <v>28286827.489999998</v>
          </cell>
        </row>
        <row r="19">
          <cell r="EA19">
            <v>3535460.78</v>
          </cell>
        </row>
        <row r="20">
          <cell r="EA20">
            <v>2974123.43</v>
          </cell>
        </row>
        <row r="25">
          <cell r="EA25">
            <v>35125511.719999999</v>
          </cell>
        </row>
      </sheetData>
      <sheetData sheetId="1"/>
      <sheetData sheetId="2">
        <row r="18">
          <cell r="EA18">
            <v>290323279.05000001</v>
          </cell>
        </row>
        <row r="19">
          <cell r="EA19">
            <v>37140211.559999995</v>
          </cell>
        </row>
        <row r="20">
          <cell r="EA20">
            <v>30080604.579999998</v>
          </cell>
        </row>
        <row r="25">
          <cell r="EA25">
            <v>361548556.07000005</v>
          </cell>
        </row>
      </sheetData>
      <sheetData sheetId="3">
        <row r="18">
          <cell r="EA18">
            <v>0.1334070924190518</v>
          </cell>
        </row>
        <row r="19">
          <cell r="EA19">
            <v>9.1480861406313396E-2</v>
          </cell>
        </row>
        <row r="20">
          <cell r="EA20">
            <v>0.13457242498092348</v>
          </cell>
        </row>
        <row r="25">
          <cell r="EA25">
            <v>0.1235375815669244</v>
          </cell>
        </row>
      </sheetData>
      <sheetData sheetId="4"/>
      <sheetData sheetId="5">
        <row r="18">
          <cell r="EA18">
            <v>6.4770378600991885E-2</v>
          </cell>
        </row>
        <row r="19">
          <cell r="EA19">
            <v>0.10618158319104909</v>
          </cell>
        </row>
        <row r="20">
          <cell r="EA20">
            <v>7.8102948131855587E-2</v>
          </cell>
        </row>
        <row r="25">
          <cell r="EA25">
            <v>6.3832610854029914E-2</v>
          </cell>
        </row>
      </sheetData>
      <sheetData sheetId="6">
        <row r="18">
          <cell r="EA18">
            <v>6.3998060157006709E-2</v>
          </cell>
        </row>
        <row r="19">
          <cell r="EA19">
            <v>0.11469945528333403</v>
          </cell>
        </row>
        <row r="20">
          <cell r="EA20">
            <v>7.5037763105352706E-2</v>
          </cell>
        </row>
        <row r="25">
          <cell r="EA25">
            <v>6.4184556788801084E-2</v>
          </cell>
        </row>
      </sheetData>
      <sheetData sheetId="7"/>
      <sheetData sheetId="8"/>
      <sheetData sheetId="9"/>
      <sheetData sheetId="10"/>
      <sheetData sheetId="11"/>
    </sheetDataSet>
  </externalBook>
</externalLink>
</file>

<file path=xl/theme/theme1.xml><?xml version="1.0" encoding="utf-8"?>
<a:theme xmlns:a="http://schemas.openxmlformats.org/drawingml/2006/main" name="Thèm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4E0E0-AA7C-4B1B-BCE1-B81AA51A60B4}">
  <sheetPr>
    <tabColor rgb="FF0000FF"/>
  </sheetPr>
  <dimension ref="A1:Z215"/>
  <sheetViews>
    <sheetView showGridLines="0" zoomScale="138" zoomScaleNormal="100" zoomScaleSheetLayoutView="100" workbookViewId="0">
      <pane ySplit="1" topLeftCell="A2" activePane="bottomLeft" state="frozenSplit"/>
      <selection activeCell="C101" sqref="C101"/>
      <selection pane="bottomLeft" activeCell="C101" sqref="C101"/>
    </sheetView>
  </sheetViews>
  <sheetFormatPr baseColWidth="10" defaultColWidth="11.42578125" defaultRowHeight="12.75" x14ac:dyDescent="0.2"/>
  <cols>
    <col min="1" max="7" width="14.42578125" style="5" customWidth="1"/>
    <col min="8" max="9" width="13.42578125" style="5" customWidth="1"/>
    <col min="10" max="12" width="14.42578125" style="5" customWidth="1"/>
    <col min="13" max="13" width="2.5703125" style="5" customWidth="1"/>
    <col min="14" max="14" width="11.5703125" style="5" customWidth="1"/>
    <col min="15" max="16384" width="11.42578125" style="5"/>
  </cols>
  <sheetData>
    <row r="1" spans="1:15" s="2" customFormat="1" ht="15.75" x14ac:dyDescent="0.2">
      <c r="A1" s="1" t="s">
        <v>0</v>
      </c>
      <c r="B1" s="1"/>
      <c r="C1" s="1"/>
      <c r="D1" s="1"/>
      <c r="E1" s="1" t="s">
        <v>1</v>
      </c>
      <c r="F1" s="1"/>
      <c r="G1" s="1"/>
      <c r="H1" s="1"/>
      <c r="I1" s="1" t="s">
        <v>2</v>
      </c>
      <c r="J1" s="1"/>
      <c r="K1" s="1"/>
      <c r="L1" s="1"/>
    </row>
    <row r="2" spans="1:15" ht="15.75" x14ac:dyDescent="0.2">
      <c r="A2" s="3" t="s">
        <v>3</v>
      </c>
      <c r="B2" s="3"/>
      <c r="C2" s="3"/>
      <c r="D2" s="3"/>
      <c r="E2" s="4"/>
      <c r="G2" s="6"/>
      <c r="H2" s="4"/>
      <c r="I2" s="7"/>
      <c r="J2" s="7"/>
      <c r="K2" s="7"/>
      <c r="N2" s="2"/>
      <c r="O2" s="2"/>
    </row>
    <row r="3" spans="1:15" ht="15.75" x14ac:dyDescent="0.2">
      <c r="A3" s="8" t="s">
        <v>4</v>
      </c>
      <c r="B3" s="4"/>
      <c r="C3" s="4"/>
      <c r="D3" s="4"/>
      <c r="E3" s="4"/>
      <c r="F3" s="6"/>
      <c r="G3" s="6"/>
      <c r="H3" s="4"/>
      <c r="I3" s="4"/>
      <c r="J3" s="4"/>
      <c r="K3" s="4"/>
      <c r="L3" s="9" t="s">
        <v>5</v>
      </c>
      <c r="N3" s="2"/>
      <c r="O3" s="2"/>
    </row>
    <row r="4" spans="1:15" ht="12.75" customHeight="1" x14ac:dyDescent="0.2">
      <c r="A4" s="5" t="str">
        <f>+[2]RA_INDICES!$E$134</f>
        <v xml:space="preserve">TOTAL SOINS DE VILLE </v>
      </c>
      <c r="D4" s="5" t="s">
        <v>6</v>
      </c>
      <c r="N4" s="2"/>
    </row>
    <row r="5" spans="1:15" ht="12.75" customHeight="1" x14ac:dyDescent="0.2">
      <c r="N5" s="2"/>
    </row>
    <row r="6" spans="1:15" ht="12.75" customHeight="1" x14ac:dyDescent="0.2">
      <c r="F6" s="10"/>
      <c r="G6" s="10"/>
    </row>
    <row r="7" spans="1:15" ht="12.75" customHeight="1" x14ac:dyDescent="0.2"/>
    <row r="8" spans="1:15" ht="12.75" customHeight="1" x14ac:dyDescent="0.2"/>
    <row r="9" spans="1:15" ht="12.75" customHeight="1" x14ac:dyDescent="0.2"/>
    <row r="10" spans="1:15" ht="12.75" customHeight="1" x14ac:dyDescent="0.2"/>
    <row r="11" spans="1:15" ht="12.75" customHeight="1" x14ac:dyDescent="0.2">
      <c r="C11" s="11"/>
    </row>
    <row r="12" spans="1:15" ht="12.75" customHeight="1" x14ac:dyDescent="0.2"/>
    <row r="13" spans="1:15" ht="12.75" customHeight="1" x14ac:dyDescent="0.2">
      <c r="A13" s="12"/>
    </row>
    <row r="14" spans="1:15" ht="12.75" customHeight="1" x14ac:dyDescent="0.2"/>
    <row r="15" spans="1:15" ht="12.75" customHeight="1" x14ac:dyDescent="0.2"/>
    <row r="16" spans="1:15" ht="12.75" customHeight="1" x14ac:dyDescent="0.2"/>
    <row r="17" spans="1:1" ht="12.75" customHeight="1" x14ac:dyDescent="0.2"/>
    <row r="18" spans="1:1" ht="12.75" customHeight="1" x14ac:dyDescent="0.2"/>
    <row r="19" spans="1:1" ht="12.75" customHeight="1" x14ac:dyDescent="0.2">
      <c r="A19" s="5" t="str">
        <f>[1]RA_INDICES!$E$28</f>
        <v>TOTAL généralistes</v>
      </c>
    </row>
    <row r="20" spans="1:1" ht="12.75" customHeight="1" x14ac:dyDescent="0.2"/>
    <row r="21" spans="1:1" ht="12.75" customHeight="1" x14ac:dyDescent="0.2"/>
    <row r="22" spans="1:1" ht="12.75" customHeight="1" x14ac:dyDescent="0.2"/>
    <row r="23" spans="1:1" ht="12.75" customHeight="1" x14ac:dyDescent="0.2"/>
    <row r="24" spans="1:1" ht="12.75" customHeight="1" x14ac:dyDescent="0.2"/>
    <row r="25" spans="1:1" ht="12.75" customHeight="1" x14ac:dyDescent="0.2"/>
    <row r="26" spans="1:1" ht="12.75" customHeight="1" x14ac:dyDescent="0.2"/>
    <row r="27" spans="1:1" ht="12.75" customHeight="1" x14ac:dyDescent="0.2"/>
    <row r="28" spans="1:1" ht="12.75" customHeight="1" x14ac:dyDescent="0.2"/>
    <row r="29" spans="1:1" ht="12.75" customHeight="1" x14ac:dyDescent="0.2"/>
    <row r="30" spans="1:1" ht="12.75" customHeight="1" x14ac:dyDescent="0.2"/>
    <row r="31" spans="1:1" ht="12.75" customHeight="1" x14ac:dyDescent="0.2"/>
    <row r="32" spans="1:1" ht="12.75" customHeight="1" x14ac:dyDescent="0.2"/>
    <row r="33" spans="1:26" ht="15.75" customHeight="1" x14ac:dyDescent="0.2"/>
    <row r="34" spans="1:26" ht="12.75" customHeight="1" x14ac:dyDescent="0.2">
      <c r="A34" s="5" t="str">
        <f>+[1]RA_INDICES!$E$51</f>
        <v>TOTAL spécialistes</v>
      </c>
      <c r="F34" s="13"/>
      <c r="G34" s="13"/>
    </row>
    <row r="35" spans="1:26" ht="12.75" customHeight="1" x14ac:dyDescent="0.2"/>
    <row r="36" spans="1:26" ht="12.75" customHeight="1" x14ac:dyDescent="0.2"/>
    <row r="37" spans="1:26" ht="12.75" customHeight="1" x14ac:dyDescent="0.2"/>
    <row r="38" spans="1:26" ht="12.75" customHeight="1" x14ac:dyDescent="0.2"/>
    <row r="39" spans="1:26" ht="12.75" customHeight="1" x14ac:dyDescent="0.2"/>
    <row r="40" spans="1:26" ht="12.75" customHeight="1" x14ac:dyDescent="0.2"/>
    <row r="41" spans="1:26" ht="12.75" customHeight="1" x14ac:dyDescent="0.2"/>
    <row r="42" spans="1:26" ht="12.75" customHeight="1" x14ac:dyDescent="0.2"/>
    <row r="43" spans="1:26" ht="12.75" customHeight="1" x14ac:dyDescent="0.2"/>
    <row r="44" spans="1:26" ht="12.75" customHeight="1" x14ac:dyDescent="0.2"/>
    <row r="45" spans="1:26" ht="12.75" customHeight="1" x14ac:dyDescent="0.2"/>
    <row r="46" spans="1:26" ht="12.75" customHeight="1" x14ac:dyDescent="0.2"/>
    <row r="47" spans="1:26" ht="12.75" customHeight="1" x14ac:dyDescent="0.2"/>
    <row r="48" spans="1:26" ht="12.75" customHeight="1" x14ac:dyDescent="0.2">
      <c r="Z48" s="14"/>
    </row>
    <row r="49" spans="1:12" s="13" customFormat="1" ht="12.75" customHeight="1" x14ac:dyDescent="0.2">
      <c r="A49" s="13" t="str">
        <f>+[1]RA_INDICES!$E$55</f>
        <v>Honoraires de dentistes</v>
      </c>
    </row>
    <row r="50" spans="1:12" s="15" customFormat="1" ht="12.75" customHeight="1" x14ac:dyDescent="0.2">
      <c r="E50" s="13"/>
    </row>
    <row r="51" spans="1:12" s="15" customFormat="1" ht="12.75" customHeight="1" x14ac:dyDescent="0.2">
      <c r="E51" s="13"/>
    </row>
    <row r="52" spans="1:12" s="15" customFormat="1" ht="12.75" customHeight="1" x14ac:dyDescent="0.2">
      <c r="E52" s="13"/>
    </row>
    <row r="53" spans="1:12" s="15" customFormat="1" ht="12.75" customHeight="1" x14ac:dyDescent="0.2">
      <c r="E53" s="13"/>
    </row>
    <row r="54" spans="1:12" s="15" customFormat="1" ht="12.75" customHeight="1" x14ac:dyDescent="0.2">
      <c r="E54" s="13"/>
    </row>
    <row r="55" spans="1:12" s="15" customFormat="1" ht="12.75" customHeight="1" x14ac:dyDescent="0.2">
      <c r="E55" s="13"/>
    </row>
    <row r="56" spans="1:12" s="15" customFormat="1" ht="12.75" customHeight="1" x14ac:dyDescent="0.2">
      <c r="E56" s="13"/>
    </row>
    <row r="57" spans="1:12" s="15" customFormat="1" ht="12.75" customHeight="1" x14ac:dyDescent="0.2">
      <c r="E57" s="13"/>
    </row>
    <row r="58" spans="1:12" s="15" customFormat="1" ht="12.75" customHeight="1" x14ac:dyDescent="0.2">
      <c r="E58" s="13"/>
    </row>
    <row r="59" spans="1:12" s="15" customFormat="1" ht="12.75" customHeight="1" x14ac:dyDescent="0.2">
      <c r="E59" s="13"/>
    </row>
    <row r="60" spans="1:12" s="15" customFormat="1" ht="12.75" customHeight="1" x14ac:dyDescent="0.2">
      <c r="E60" s="13"/>
    </row>
    <row r="61" spans="1:12" s="15" customFormat="1" ht="12.75" customHeight="1" x14ac:dyDescent="0.2">
      <c r="E61" s="13"/>
    </row>
    <row r="62" spans="1:12" s="15" customFormat="1" ht="12.75" customHeight="1" x14ac:dyDescent="0.2">
      <c r="E62" s="13"/>
    </row>
    <row r="63" spans="1:12" s="15" customFormat="1" ht="12.75" customHeight="1" x14ac:dyDescent="0.2">
      <c r="E63" s="13"/>
    </row>
    <row r="64" spans="1:12" ht="12.75" customHeight="1" x14ac:dyDescent="0.2">
      <c r="A64" s="5" t="str">
        <f>+[1]RA_INDICES!$E$74</f>
        <v>Montants masseurs-kiné</v>
      </c>
      <c r="E64" s="16"/>
      <c r="F64" s="16"/>
      <c r="G64" s="16"/>
      <c r="H64" s="17"/>
      <c r="L64" s="17"/>
    </row>
    <row r="65" spans="1:1" ht="12.75" customHeight="1" x14ac:dyDescent="0.2"/>
    <row r="66" spans="1:1" ht="12.75" customHeight="1" x14ac:dyDescent="0.2"/>
    <row r="67" spans="1:1" ht="12.75" customHeight="1" x14ac:dyDescent="0.2"/>
    <row r="68" spans="1:1" ht="12.75" customHeight="1" x14ac:dyDescent="0.2"/>
    <row r="69" spans="1:1" ht="12.75" customHeight="1" x14ac:dyDescent="0.2"/>
    <row r="70" spans="1:1" ht="12.75" customHeight="1" x14ac:dyDescent="0.2"/>
    <row r="71" spans="1:1" ht="12.75" customHeight="1" x14ac:dyDescent="0.2"/>
    <row r="72" spans="1:1" ht="12.75" customHeight="1" x14ac:dyDescent="0.2"/>
    <row r="73" spans="1:1" ht="12.75" customHeight="1" x14ac:dyDescent="0.2"/>
    <row r="74" spans="1:1" ht="12.75" customHeight="1" x14ac:dyDescent="0.2"/>
    <row r="75" spans="1:1" ht="12.75" customHeight="1" x14ac:dyDescent="0.2"/>
    <row r="76" spans="1:1" ht="12.75" customHeight="1" x14ac:dyDescent="0.2"/>
    <row r="77" spans="1:1" ht="12.75" customHeight="1" x14ac:dyDescent="0.2"/>
    <row r="78" spans="1:1" ht="12.75" customHeight="1" x14ac:dyDescent="0.2"/>
    <row r="79" spans="1:1" ht="12.75" customHeight="1" x14ac:dyDescent="0.2">
      <c r="A79" s="5" t="str">
        <f>+[2]RA_INDICES!$E$69</f>
        <v>TOTAL Infirmiers</v>
      </c>
    </row>
    <row r="80" spans="1:1" ht="12.75" customHeight="1" x14ac:dyDescent="0.2"/>
    <row r="81" spans="1:1" ht="12.75" customHeight="1" x14ac:dyDescent="0.2"/>
    <row r="82" spans="1:1" ht="12.75" customHeight="1" x14ac:dyDescent="0.2"/>
    <row r="83" spans="1:1" ht="12.75" customHeight="1" x14ac:dyDescent="0.2"/>
    <row r="84" spans="1:1" ht="12.75" customHeight="1" x14ac:dyDescent="0.2"/>
    <row r="85" spans="1:1" ht="12.75" customHeight="1" x14ac:dyDescent="0.2"/>
    <row r="86" spans="1:1" ht="12.75" customHeight="1" x14ac:dyDescent="0.2"/>
    <row r="87" spans="1:1" ht="12.75" customHeight="1" x14ac:dyDescent="0.2"/>
    <row r="88" spans="1:1" ht="12.75" customHeight="1" x14ac:dyDescent="0.2"/>
    <row r="89" spans="1:1" ht="12.75" customHeight="1" x14ac:dyDescent="0.2"/>
    <row r="90" spans="1:1" ht="12.75" customHeight="1" x14ac:dyDescent="0.2"/>
    <row r="91" spans="1:1" ht="12.75" customHeight="1" x14ac:dyDescent="0.2"/>
    <row r="92" spans="1:1" ht="12.75" customHeight="1" x14ac:dyDescent="0.2"/>
    <row r="93" spans="1:1" ht="12.75" customHeight="1" x14ac:dyDescent="0.2"/>
    <row r="94" spans="1:1" ht="12.75" customHeight="1" x14ac:dyDescent="0.2">
      <c r="A94" s="5" t="str">
        <f>+[2]RA_INDICES!$E$83</f>
        <v>TOTAL Laboratoires</v>
      </c>
    </row>
    <row r="95" spans="1:1" ht="12.75" customHeight="1" x14ac:dyDescent="0.2"/>
    <row r="96" spans="1:1" ht="12.75" customHeight="1" x14ac:dyDescent="0.2"/>
    <row r="97" spans="1:1" ht="12.75" customHeight="1" x14ac:dyDescent="0.2"/>
    <row r="98" spans="1:1" ht="12.75" customHeight="1" x14ac:dyDescent="0.2"/>
    <row r="99" spans="1:1" ht="12.75" customHeight="1" x14ac:dyDescent="0.2"/>
    <row r="100" spans="1:1" ht="12.75" customHeight="1" x14ac:dyDescent="0.2"/>
    <row r="101" spans="1:1" ht="12.75" customHeight="1" x14ac:dyDescent="0.2"/>
    <row r="102" spans="1:1" ht="12.75" customHeight="1" x14ac:dyDescent="0.2"/>
    <row r="103" spans="1:1" ht="12.75" customHeight="1" x14ac:dyDescent="0.2"/>
    <row r="104" spans="1:1" ht="12.75" customHeight="1" x14ac:dyDescent="0.2"/>
    <row r="105" spans="1:1" ht="12.75" customHeight="1" x14ac:dyDescent="0.2"/>
    <row r="106" spans="1:1" ht="12.75" customHeight="1" x14ac:dyDescent="0.2"/>
    <row r="107" spans="1:1" ht="12.75" customHeight="1" x14ac:dyDescent="0.2"/>
    <row r="108" spans="1:1" ht="12.75" customHeight="1" x14ac:dyDescent="0.2"/>
    <row r="109" spans="1:1" s="13" customFormat="1" ht="12.75" customHeight="1" x14ac:dyDescent="0.2">
      <c r="A109" s="13" t="str">
        <f>+[1]RA_INDICES!$E$89</f>
        <v>TOTAL transports</v>
      </c>
    </row>
    <row r="110" spans="1:1" s="15" customFormat="1" ht="12.75" customHeight="1" x14ac:dyDescent="0.2"/>
    <row r="111" spans="1:1" s="15" customFormat="1" ht="12.75" customHeight="1" x14ac:dyDescent="0.2"/>
    <row r="112" spans="1:1" s="15" customFormat="1" ht="12.75" customHeight="1" x14ac:dyDescent="0.2"/>
    <row r="113" spans="1:1" s="15" customFormat="1" ht="12.75" customHeight="1" x14ac:dyDescent="0.2"/>
    <row r="114" spans="1:1" s="15" customFormat="1" ht="12.75" customHeight="1" x14ac:dyDescent="0.2"/>
    <row r="115" spans="1:1" s="15" customFormat="1" ht="12.75" customHeight="1" x14ac:dyDescent="0.2"/>
    <row r="116" spans="1:1" s="15" customFormat="1" ht="12.75" customHeight="1" x14ac:dyDescent="0.2"/>
    <row r="117" spans="1:1" s="15" customFormat="1" ht="12.75" customHeight="1" x14ac:dyDescent="0.2"/>
    <row r="118" spans="1:1" s="15" customFormat="1" ht="12.75" customHeight="1" x14ac:dyDescent="0.2"/>
    <row r="119" spans="1:1" s="15" customFormat="1" ht="12.75" customHeight="1" x14ac:dyDescent="0.2"/>
    <row r="120" spans="1:1" s="15" customFormat="1" ht="12.75" customHeight="1" x14ac:dyDescent="0.2"/>
    <row r="121" spans="1:1" s="15" customFormat="1" ht="12.75" customHeight="1" x14ac:dyDescent="0.2"/>
    <row r="122" spans="1:1" s="15" customFormat="1" ht="12.75" customHeight="1" x14ac:dyDescent="0.2"/>
    <row r="123" spans="1:1" s="15" customFormat="1" ht="12.75" customHeight="1" x14ac:dyDescent="0.2"/>
    <row r="124" spans="1:1" ht="12.75" customHeight="1" x14ac:dyDescent="0.2">
      <c r="A124" s="5" t="str">
        <f>+[2]RA_INDICES!$E$90</f>
        <v>IJ maladie</v>
      </c>
    </row>
    <row r="125" spans="1:1" ht="12.75" customHeight="1" x14ac:dyDescent="0.2"/>
    <row r="126" spans="1:1" ht="12.75" customHeight="1" x14ac:dyDescent="0.2"/>
    <row r="127" spans="1:1" ht="12.75" customHeight="1" x14ac:dyDescent="0.2"/>
    <row r="128" spans="1:1" ht="12.75" customHeight="1" x14ac:dyDescent="0.2"/>
    <row r="129" spans="1:8" ht="12.75" customHeight="1" x14ac:dyDescent="0.2"/>
    <row r="130" spans="1:8" s="18" customFormat="1" ht="12.75" customHeight="1" x14ac:dyDescent="0.2">
      <c r="H130" s="19"/>
    </row>
    <row r="131" spans="1:8" ht="12.75" customHeight="1" x14ac:dyDescent="0.2"/>
    <row r="132" spans="1:8" ht="12.75" customHeight="1" x14ac:dyDescent="0.2"/>
    <row r="133" spans="1:8" ht="12.75" customHeight="1" x14ac:dyDescent="0.2"/>
    <row r="134" spans="1:8" ht="12.75" customHeight="1" x14ac:dyDescent="0.2"/>
    <row r="135" spans="1:8" ht="12.75" customHeight="1" x14ac:dyDescent="0.2"/>
    <row r="136" spans="1:8" ht="12.75" customHeight="1" x14ac:dyDescent="0.2"/>
    <row r="137" spans="1:8" ht="12.75" customHeight="1" x14ac:dyDescent="0.2"/>
    <row r="138" spans="1:8" ht="12.75" customHeight="1" x14ac:dyDescent="0.2"/>
    <row r="139" spans="1:8" s="13" customFormat="1" ht="12.75" customHeight="1" x14ac:dyDescent="0.2">
      <c r="A139" s="13" t="str">
        <f>+[1]RA_INDICES!$E$91</f>
        <v>IJ AT</v>
      </c>
    </row>
    <row r="140" spans="1:8" s="15" customFormat="1" ht="12.75" customHeight="1" x14ac:dyDescent="0.2"/>
    <row r="141" spans="1:8" s="15" customFormat="1" ht="12.75" customHeight="1" x14ac:dyDescent="0.2"/>
    <row r="142" spans="1:8" s="15" customFormat="1" ht="12.75" customHeight="1" x14ac:dyDescent="0.2"/>
    <row r="143" spans="1:8" s="15" customFormat="1" ht="12.75" customHeight="1" x14ac:dyDescent="0.2"/>
    <row r="144" spans="1:8" s="15" customFormat="1" ht="12.75" customHeight="1" x14ac:dyDescent="0.2"/>
    <row r="145" spans="1:4" s="15" customFormat="1" ht="12.75" customHeight="1" x14ac:dyDescent="0.2"/>
    <row r="146" spans="1:4" s="15" customFormat="1" ht="12.75" customHeight="1" x14ac:dyDescent="0.2"/>
    <row r="147" spans="1:4" s="15" customFormat="1" ht="12.75" customHeight="1" x14ac:dyDescent="0.2"/>
    <row r="148" spans="1:4" s="15" customFormat="1" ht="12.75" customHeight="1" x14ac:dyDescent="0.2"/>
    <row r="149" spans="1:4" s="15" customFormat="1" ht="12.75" customHeight="1" x14ac:dyDescent="0.2"/>
    <row r="150" spans="1:4" s="15" customFormat="1" ht="12.75" customHeight="1" x14ac:dyDescent="0.2"/>
    <row r="151" spans="1:4" s="15" customFormat="1" ht="12.75" customHeight="1" x14ac:dyDescent="0.2"/>
    <row r="152" spans="1:4" s="15" customFormat="1" ht="12.75" customHeight="1" x14ac:dyDescent="0.2"/>
    <row r="153" spans="1:4" s="15" customFormat="1" ht="12.75" customHeight="1" x14ac:dyDescent="0.2"/>
    <row r="154" spans="1:4" s="20" customFormat="1" ht="12.75" customHeight="1" x14ac:dyDescent="0.2">
      <c r="A154" s="20" t="str">
        <f>+[2]RA_INDICES!$E$107</f>
        <v>Médicaments de ville</v>
      </c>
      <c r="D154" s="21"/>
    </row>
    <row r="155" spans="1:4" ht="12.75" customHeight="1" x14ac:dyDescent="0.2"/>
    <row r="156" spans="1:4" ht="12.75" customHeight="1" x14ac:dyDescent="0.2"/>
    <row r="157" spans="1:4" ht="12.75" customHeight="1" x14ac:dyDescent="0.2"/>
    <row r="158" spans="1:4" ht="12.75" customHeight="1" x14ac:dyDescent="0.2"/>
    <row r="159" spans="1:4" ht="12.75" customHeight="1" x14ac:dyDescent="0.2"/>
    <row r="160" spans="1:4" ht="12.75" customHeight="1" x14ac:dyDescent="0.2"/>
    <row r="161" spans="1:1" ht="12.75" customHeight="1" x14ac:dyDescent="0.2"/>
    <row r="162" spans="1:1" ht="12.75" customHeight="1" x14ac:dyDescent="0.2"/>
    <row r="163" spans="1:1" ht="12.75" customHeight="1" x14ac:dyDescent="0.2"/>
    <row r="164" spans="1:1" ht="12.75" customHeight="1" x14ac:dyDescent="0.2"/>
    <row r="165" spans="1:1" ht="12.75" customHeight="1" x14ac:dyDescent="0.2"/>
    <row r="166" spans="1:1" ht="12.75" customHeight="1" x14ac:dyDescent="0.2"/>
    <row r="167" spans="1:1" ht="12.75" customHeight="1" x14ac:dyDescent="0.2"/>
    <row r="168" spans="1:1" ht="12.75" customHeight="1" x14ac:dyDescent="0.2"/>
    <row r="169" spans="1:1" s="13" customFormat="1" ht="12.75" customHeight="1" x14ac:dyDescent="0.2">
      <c r="A169" s="13" t="str">
        <f>+[1]RA_INDICES!$E$108</f>
        <v>Médicaments rétrocédés</v>
      </c>
    </row>
    <row r="170" spans="1:1" s="15" customFormat="1" ht="12.75" customHeight="1" x14ac:dyDescent="0.2"/>
    <row r="171" spans="1:1" s="15" customFormat="1" ht="12.75" customHeight="1" x14ac:dyDescent="0.2"/>
    <row r="172" spans="1:1" s="15" customFormat="1" ht="12.75" customHeight="1" x14ac:dyDescent="0.2"/>
    <row r="173" spans="1:1" s="15" customFormat="1" ht="12.75" customHeight="1" x14ac:dyDescent="0.2"/>
    <row r="174" spans="1:1" s="15" customFormat="1" ht="12.75" customHeight="1" x14ac:dyDescent="0.2"/>
    <row r="175" spans="1:1" s="15" customFormat="1" ht="12.75" customHeight="1" x14ac:dyDescent="0.2"/>
    <row r="176" spans="1:1" s="15" customFormat="1" ht="12.75" customHeight="1" x14ac:dyDescent="0.2"/>
    <row r="177" spans="1:8" s="15" customFormat="1" ht="12.75" customHeight="1" x14ac:dyDescent="0.2"/>
    <row r="178" spans="1:8" s="15" customFormat="1" ht="12.75" customHeight="1" x14ac:dyDescent="0.2"/>
    <row r="179" spans="1:8" s="15" customFormat="1" ht="12.75" customHeight="1" x14ac:dyDescent="0.2"/>
    <row r="180" spans="1:8" s="15" customFormat="1" ht="12.75" customHeight="1" x14ac:dyDescent="0.2"/>
    <row r="181" spans="1:8" s="15" customFormat="1" ht="12.75" customHeight="1" x14ac:dyDescent="0.2"/>
    <row r="182" spans="1:8" s="15" customFormat="1" ht="12.75" customHeight="1" x14ac:dyDescent="0.2"/>
    <row r="183" spans="1:8" s="20" customFormat="1" ht="12.75" customHeight="1" x14ac:dyDescent="0.2">
      <c r="A183" s="20" t="str">
        <f>+[2]RA_INDICES!$E$118</f>
        <v>TOTAL médicaments</v>
      </c>
      <c r="D183" s="21"/>
      <c r="H183" s="5"/>
    </row>
    <row r="184" spans="1:8" ht="12.75" customHeight="1" x14ac:dyDescent="0.2"/>
    <row r="185" spans="1:8" ht="12.75" customHeight="1" x14ac:dyDescent="0.2"/>
    <row r="186" spans="1:8" ht="12.75" customHeight="1" x14ac:dyDescent="0.2"/>
    <row r="187" spans="1:8" ht="12.75" customHeight="1" x14ac:dyDescent="0.2"/>
    <row r="188" spans="1:8" ht="12.75" customHeight="1" x14ac:dyDescent="0.2"/>
    <row r="189" spans="1:8" ht="12.75" customHeight="1" x14ac:dyDescent="0.2"/>
    <row r="190" spans="1:8" ht="12.75" customHeight="1" x14ac:dyDescent="0.2"/>
    <row r="191" spans="1:8" ht="12.75" customHeight="1" x14ac:dyDescent="0.2"/>
    <row r="192" spans="1:8" ht="12.75" customHeight="1" x14ac:dyDescent="0.2"/>
    <row r="193" spans="1:12" ht="12.75" customHeight="1" x14ac:dyDescent="0.2"/>
    <row r="194" spans="1:12" ht="12.75" customHeight="1" x14ac:dyDescent="0.2"/>
    <row r="195" spans="1:12" ht="12.75" customHeight="1" x14ac:dyDescent="0.2"/>
    <row r="196" spans="1:12" ht="12.75" customHeight="1" x14ac:dyDescent="0.2"/>
    <row r="197" spans="1:12" ht="12.75" customHeight="1" x14ac:dyDescent="0.2"/>
    <row r="198" spans="1:12" s="15" customFormat="1" ht="12.75" customHeight="1" x14ac:dyDescent="0.2">
      <c r="A198" s="13" t="str">
        <f>+[1]RA_INDICES!$E$126</f>
        <v>Produits de LPP</v>
      </c>
      <c r="B198" s="13"/>
      <c r="C198" s="13"/>
      <c r="D198" s="17"/>
      <c r="E198" s="13"/>
      <c r="F198" s="13"/>
      <c r="G198" s="13"/>
      <c r="H198" s="13"/>
      <c r="I198" s="13"/>
      <c r="J198" s="13"/>
      <c r="K198" s="13"/>
      <c r="L198" s="13"/>
    </row>
    <row r="199" spans="1:12" s="15" customFormat="1" ht="12.75" customHeight="1" x14ac:dyDescent="0.2"/>
    <row r="200" spans="1:12" s="15" customFormat="1" ht="12.75" customHeight="1" x14ac:dyDescent="0.2"/>
    <row r="201" spans="1:12" s="15" customFormat="1" ht="12.75" customHeight="1" x14ac:dyDescent="0.2"/>
    <row r="202" spans="1:12" s="15" customFormat="1" ht="12.75" customHeight="1" x14ac:dyDescent="0.2"/>
    <row r="203" spans="1:12" s="15" customFormat="1" ht="12.75" customHeight="1" x14ac:dyDescent="0.2"/>
    <row r="204" spans="1:12" s="15" customFormat="1" ht="12.75" customHeight="1" x14ac:dyDescent="0.2"/>
    <row r="205" spans="1:12" s="15" customFormat="1" ht="12.75" customHeight="1" x14ac:dyDescent="0.2"/>
    <row r="206" spans="1:12" s="15" customFormat="1" ht="12.75" customHeight="1" x14ac:dyDescent="0.2"/>
    <row r="207" spans="1:12" s="15" customFormat="1" ht="12.75" customHeight="1" x14ac:dyDescent="0.2"/>
    <row r="208" spans="1:12" s="15" customFormat="1" ht="12.75" customHeight="1" x14ac:dyDescent="0.2"/>
    <row r="209" spans="1:1" s="15" customFormat="1" ht="12.75" customHeight="1" x14ac:dyDescent="0.2"/>
    <row r="210" spans="1:1" s="15" customFormat="1" ht="12.75" customHeight="1" x14ac:dyDescent="0.2"/>
    <row r="211" spans="1:1" s="15" customFormat="1" ht="12.75" customHeight="1" x14ac:dyDescent="0.2"/>
    <row r="212" spans="1:1" s="15" customFormat="1" ht="12.75" customHeight="1" x14ac:dyDescent="0.2">
      <c r="A212" s="13"/>
    </row>
    <row r="213" spans="1:1" ht="12.75" customHeight="1" x14ac:dyDescent="0.2"/>
    <row r="214" spans="1:1" ht="12.75" customHeight="1" x14ac:dyDescent="0.2"/>
    <row r="215" spans="1:1" ht="12.75" customHeight="1" x14ac:dyDescent="0.2"/>
  </sheetData>
  <mergeCells count="3">
    <mergeCell ref="A1:D1"/>
    <mergeCell ref="E1:H1"/>
    <mergeCell ref="I1:L1"/>
  </mergeCells>
  <pageMargins left="0" right="0" top="0.19685039370078741" bottom="0.19685039370078741" header="0.15748031496062992" footer="0.15748031496062992"/>
  <pageSetup paperSize="9" scale="86" orientation="landscape" r:id="rId1"/>
  <headerFooter>
    <oddHeader xml:space="preserve">&amp;L&amp;"Arial,Gras"&amp;9
</oddHeader>
    <oddFooter>&amp;CPage &amp;P&amp;R&amp;Z&amp;F</oddFooter>
  </headerFooter>
  <rowBreaks count="4" manualBreakCount="4">
    <brk id="48" max="11" man="1"/>
    <brk id="93" max="11" man="1"/>
    <brk id="138" max="11" man="1"/>
    <brk id="182"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33BD3-E95F-423C-B33D-57ABC78444B7}">
  <sheetPr>
    <tabColor rgb="FF0000FF"/>
  </sheetPr>
  <dimension ref="A1:GH104"/>
  <sheetViews>
    <sheetView zoomScale="90" zoomScaleNormal="90" workbookViewId="0">
      <selection activeCell="C101" sqref="C101"/>
    </sheetView>
  </sheetViews>
  <sheetFormatPr baseColWidth="10" defaultColWidth="11.42578125" defaultRowHeight="12" x14ac:dyDescent="0.2"/>
  <cols>
    <col min="1" max="2" width="2.42578125" style="23" customWidth="1"/>
    <col min="3" max="3" width="44.5703125" style="23" bestFit="1" customWidth="1"/>
    <col min="4" max="4" width="10.42578125" style="23" customWidth="1"/>
    <col min="5" max="6" width="9.5703125" style="23" customWidth="1"/>
    <col min="7" max="7" width="11.42578125" style="23" bestFit="1" customWidth="1"/>
    <col min="8" max="8" width="9.5703125" style="23" customWidth="1"/>
    <col min="9" max="9" width="10.5703125" style="23" customWidth="1"/>
    <col min="10" max="13" width="9.5703125" style="23" customWidth="1"/>
    <col min="14" max="190" width="11.42578125" style="23"/>
    <col min="191" max="16384" width="11.42578125" style="121"/>
  </cols>
  <sheetData>
    <row r="1" spans="1:13" s="23" customFormat="1" x14ac:dyDescent="0.2">
      <c r="A1" s="22"/>
      <c r="C1" s="24"/>
      <c r="E1" s="25"/>
      <c r="G1" s="26"/>
    </row>
    <row r="2" spans="1:13" s="25" customFormat="1" x14ac:dyDescent="0.2">
      <c r="A2" s="22"/>
      <c r="G2" s="27"/>
    </row>
    <row r="3" spans="1:13" s="25" customFormat="1" x14ac:dyDescent="0.2">
      <c r="A3" s="22"/>
    </row>
    <row r="4" spans="1:13" s="25" customFormat="1" ht="24" customHeight="1" x14ac:dyDescent="0.2">
      <c r="A4" s="22"/>
      <c r="C4" s="28" t="s">
        <v>7</v>
      </c>
      <c r="D4" s="29" t="s">
        <v>6</v>
      </c>
      <c r="E4" s="30"/>
      <c r="F4" s="30"/>
      <c r="G4" s="31"/>
      <c r="H4" s="29" t="s">
        <v>8</v>
      </c>
      <c r="I4" s="30"/>
      <c r="J4" s="30"/>
      <c r="K4" s="31"/>
      <c r="L4" s="29" t="s">
        <v>9</v>
      </c>
      <c r="M4" s="31"/>
    </row>
    <row r="5" spans="1:13" s="25" customFormat="1" ht="53.25" customHeight="1" x14ac:dyDescent="0.2">
      <c r="A5" s="22"/>
      <c r="C5" s="32"/>
      <c r="D5" s="33" t="str">
        <f>"Données brutes  "&amp;[3]Titres!A9&amp;" "&amp;[3]Titres!A19</f>
        <v>Données brutes  octobre 2025</v>
      </c>
      <c r="E5" s="34" t="str">
        <f>"Taux de croissance  "&amp;[3]Titres!B9&amp;" "&amp;[3]Titres!$A$19&amp;" / "&amp;[3]Titres!B9&amp;" "&amp;[3]Titres!$A$19-1</f>
        <v>Taux de croissance  oct 2025 / oct 2024</v>
      </c>
      <c r="F5" s="35"/>
      <c r="G5" s="36" t="str">
        <f>"Taux de croissance  "&amp;[3]Titres!B9&amp;" "&amp;[3]Titres!A19&amp;" / "&amp;[3]Titres!B8&amp;" "&amp;[3]Titres!A23</f>
        <v>Taux de croissance  oct 2025 / sept 2025</v>
      </c>
      <c r="H5" s="37" t="str">
        <f>"Rappel :
Taux ACM CVS-CJO à fin "&amp;[3]Titres!A9&amp;" "&amp;[3]Titres!$A$19-1</f>
        <v>Rappel :
Taux ACM CVS-CJO à fin octobre 2024</v>
      </c>
      <c r="I5" s="38" t="str">
        <f>"Données brutes "&amp;[3]Titres!B10&amp; " "&amp;[3]Titres!A21&amp;" - "&amp;[3]Titres!B9&amp;" "&amp;[3]Titres!$A$19</f>
        <v>Données brutes nov 2024 - oct 2025</v>
      </c>
      <c r="J5" s="34" t="str">
        <f>"Taux ACM ("&amp;[3]Titres!B10&amp; " "&amp;[3]Titres!A21&amp;" - "&amp;[3]Titres!B9&amp;" "&amp;[3]Titres!$A$19&amp;" / "&amp;[3]Titres!B10&amp; " "&amp;[3]Titres!A21-1&amp;" - "&amp;[3]Titres!B9&amp; " "&amp;[3]Titres!$A$19-1&amp;")"</f>
        <v>Taux ACM (nov 2024 - oct 2025 / nov 2023 - oct 2024)</v>
      </c>
      <c r="K5" s="39"/>
      <c r="L5" s="34" t="str">
        <f>"( janv à "&amp;[3]Titres!B9&amp;" "&amp;[3]Titres!$A$19&amp;" ) /
( janv à "&amp;[3]Titres!B9&amp;" "&amp;[3]Titres!$A$19-1&amp;" )"</f>
        <v>( janv à oct 2025 ) /
( janv à oct 2024 )</v>
      </c>
      <c r="M5" s="40"/>
    </row>
    <row r="6" spans="1:13" s="25" customFormat="1" ht="36" customHeight="1" x14ac:dyDescent="0.2">
      <c r="A6" s="22"/>
      <c r="C6" s="41"/>
      <c r="D6" s="42"/>
      <c r="E6" s="36" t="s">
        <v>10</v>
      </c>
      <c r="F6" s="43" t="s">
        <v>11</v>
      </c>
      <c r="G6" s="36" t="s">
        <v>11</v>
      </c>
      <c r="H6" s="44"/>
      <c r="I6" s="45"/>
      <c r="J6" s="36" t="s">
        <v>10</v>
      </c>
      <c r="K6" s="36" t="s">
        <v>11</v>
      </c>
      <c r="L6" s="36" t="s">
        <v>10</v>
      </c>
      <c r="M6" s="36" t="s">
        <v>11</v>
      </c>
    </row>
    <row r="7" spans="1:13" s="25" customFormat="1" ht="14.25" x14ac:dyDescent="0.2">
      <c r="A7" s="22"/>
      <c r="C7" s="46" t="s">
        <v>12</v>
      </c>
      <c r="D7" s="47">
        <f>[4]RA_DTR!$FL5</f>
        <v>485.65291365999997</v>
      </c>
      <c r="E7" s="48">
        <f>[4]RA_DTR!$FL55</f>
        <v>5.4516404472337188E-2</v>
      </c>
      <c r="F7" s="49">
        <f>[4]RA_DTR!$FL80</f>
        <v>6.181843719618807E-2</v>
      </c>
      <c r="G7" s="50">
        <f>[4]RA_DTR!$FL305</f>
        <v>1.2025330282276148E-2</v>
      </c>
      <c r="H7" s="51">
        <f>[4]RA_DTR!$FL255</f>
        <v>1.5202935756717384E-2</v>
      </c>
      <c r="I7" s="52">
        <f>[4]RA_DTR!$FL130</f>
        <v>5329.4270641100002</v>
      </c>
      <c r="J7" s="48">
        <f>[4]RA_DTR!$FL155</f>
        <v>2.8150055126962226E-2</v>
      </c>
      <c r="K7" s="50">
        <f>[4]RA_DTR!$FL180</f>
        <v>3.559165970866407E-2</v>
      </c>
      <c r="L7" s="48">
        <f>[4]RA_DTR!$FL205</f>
        <v>3.1202185901027635E-2</v>
      </c>
      <c r="M7" s="48">
        <f>[4]RA_DTR!$FL230</f>
        <v>4.0223639423492275E-2</v>
      </c>
    </row>
    <row r="8" spans="1:13" s="25" customFormat="1" x14ac:dyDescent="0.2">
      <c r="A8" s="22"/>
      <c r="C8" s="53" t="s">
        <v>13</v>
      </c>
      <c r="D8" s="54">
        <f>[4]RA_DTR!$FL6</f>
        <v>295.95778558999996</v>
      </c>
      <c r="E8" s="55">
        <f>[4]RA_DTR!$FL56</f>
        <v>3.2266108736421106E-2</v>
      </c>
      <c r="F8" s="56">
        <f>[4]RA_DTR!$FL81</f>
        <v>4.2332065939453489E-2</v>
      </c>
      <c r="G8" s="57">
        <f>[4]RA_DTR!$FL306</f>
        <v>1.4532931629599233E-2</v>
      </c>
      <c r="H8" s="58">
        <f>[4]RA_DTR!$FL256</f>
        <v>6.221331194378843E-3</v>
      </c>
      <c r="I8" s="59">
        <f>[4]RA_DTR!$FL131</f>
        <v>3288.7182001399997</v>
      </c>
      <c r="J8" s="57">
        <f>[4]RA_DTR!$FL156</f>
        <v>1.8052405456190801E-2</v>
      </c>
      <c r="K8" s="56">
        <f>[4]RA_DTR!$FL181</f>
        <v>2.6350959590136336E-2</v>
      </c>
      <c r="L8" s="57">
        <f>[4]RA_DTR!$FL206</f>
        <v>1.9496941878220042E-2</v>
      </c>
      <c r="M8" s="57">
        <f>[4]RA_DTR!$FL231</f>
        <v>3.0135847476512323E-2</v>
      </c>
    </row>
    <row r="9" spans="1:13" s="25" customFormat="1" x14ac:dyDescent="0.2">
      <c r="A9" s="22"/>
      <c r="C9" s="60" t="s">
        <v>14</v>
      </c>
      <c r="D9" s="61">
        <f>[4]RA_DTR!$FL7</f>
        <v>98.119948120000004</v>
      </c>
      <c r="E9" s="62">
        <f>[4]RA_DTR!$FL58</f>
        <v>3.8047631672819104E-2</v>
      </c>
      <c r="F9" s="63">
        <f>[4]RA_DTR!$FL82</f>
        <v>7.9951258870687436E-2</v>
      </c>
      <c r="G9" s="64">
        <f>[4]RA_DTR!$FL307</f>
        <v>7.989319755193236E-3</v>
      </c>
      <c r="H9" s="65">
        <f>[4]RA_DTR!$FL257</f>
        <v>-2.847606503405653E-3</v>
      </c>
      <c r="I9" s="66">
        <f>[4]RA_DTR!$FL132</f>
        <v>1067.0369655300001</v>
      </c>
      <c r="J9" s="64">
        <f>[4]RA_DTR!$FL157</f>
        <v>4.2330186677067561E-2</v>
      </c>
      <c r="K9" s="63">
        <f>[4]RA_DTR!$FL182</f>
        <v>5.2676040414928904E-2</v>
      </c>
      <c r="L9" s="64">
        <f>[4]RA_DTR!$FL207</f>
        <v>5.2880593966412093E-2</v>
      </c>
      <c r="M9" s="64">
        <f>[4]RA_DTR!$FL232</f>
        <v>6.3395968505322253E-2</v>
      </c>
    </row>
    <row r="10" spans="1:13" s="25" customFormat="1" x14ac:dyDescent="0.2">
      <c r="A10" s="22"/>
      <c r="C10" s="67" t="s">
        <v>15</v>
      </c>
      <c r="D10" s="61">
        <f>[4]RA_DTR!$FL8</f>
        <v>24.683431969999997</v>
      </c>
      <c r="E10" s="62">
        <f>[4]RA_DTR!$FL58</f>
        <v>3.8047631672819104E-2</v>
      </c>
      <c r="F10" s="63">
        <f>[4]RA_DTR!$FL83</f>
        <v>6.3692693066413009E-2</v>
      </c>
      <c r="G10" s="64">
        <f>[4]RA_DTR!$FL308</f>
        <v>-1.7353849353827666E-2</v>
      </c>
      <c r="H10" s="65">
        <f>[4]RA_DTR!$FL258</f>
        <v>1.0544579145705946E-3</v>
      </c>
      <c r="I10" s="66">
        <f>[4]RA_DTR!$FL133</f>
        <v>276.94386579999997</v>
      </c>
      <c r="J10" s="64">
        <f>[4]RA_DTR!$FL158</f>
        <v>1.6863734669257946E-2</v>
      </c>
      <c r="K10" s="63">
        <f>[4]RA_DTR!$FL183</f>
        <v>2.6705253525816541E-2</v>
      </c>
      <c r="L10" s="64">
        <f>[4]RA_DTR!$FL208</f>
        <v>3.7162246704379065E-2</v>
      </c>
      <c r="M10" s="64">
        <f>[4]RA_DTR!$FL233</f>
        <v>4.7107217247587707E-2</v>
      </c>
    </row>
    <row r="11" spans="1:13" s="25" customFormat="1" x14ac:dyDescent="0.2">
      <c r="A11" s="22"/>
      <c r="C11" s="68" t="s">
        <v>16</v>
      </c>
      <c r="D11" s="61">
        <f>[4]RA_DTR!$FL9</f>
        <v>57.080282730000008</v>
      </c>
      <c r="E11" s="62">
        <f>[4]RA_DTR!$FL59</f>
        <v>9.4007944660142062E-2</v>
      </c>
      <c r="F11" s="63">
        <f>[4]RA_DTR!$FL84</f>
        <v>8.9116463646815136E-2</v>
      </c>
      <c r="G11" s="64">
        <f>[4]RA_DTR!$FL309</f>
        <v>2.5556569119531636E-2</v>
      </c>
      <c r="H11" s="65">
        <f>[4]RA_DTR!$FL259</f>
        <v>1.9275344242134285E-2</v>
      </c>
      <c r="I11" s="66">
        <f>[4]RA_DTR!$FL134</f>
        <v>618.4023842900001</v>
      </c>
      <c r="J11" s="64">
        <f>[4]RA_DTR!$FL159</f>
        <v>4.9711468499750611E-2</v>
      </c>
      <c r="K11" s="63">
        <f>[4]RA_DTR!$FL184</f>
        <v>5.9878154210268431E-2</v>
      </c>
      <c r="L11" s="64">
        <f>[4]RA_DTR!$FL209</f>
        <v>5.6585134140845428E-2</v>
      </c>
      <c r="M11" s="64">
        <f>[4]RA_DTR!$FL234</f>
        <v>6.755440659507439E-2</v>
      </c>
    </row>
    <row r="12" spans="1:13" s="25" customFormat="1" x14ac:dyDescent="0.2">
      <c r="C12" s="67" t="s">
        <v>17</v>
      </c>
      <c r="D12" s="61">
        <f>[4]RA_DTR!$FL10</f>
        <v>15.104994140000001</v>
      </c>
      <c r="E12" s="62">
        <f>[4]RA_DTR!$FL60</f>
        <v>7.2878779502855151E-2</v>
      </c>
      <c r="F12" s="63">
        <f>[4]RA_DTR!$FL85</f>
        <v>7.4882683703335617E-2</v>
      </c>
      <c r="G12" s="64">
        <f>[4]RA_DTR!$FL310</f>
        <v>-1.2141174681072675E-2</v>
      </c>
      <c r="H12" s="65">
        <f>[4]RA_DTR!$FL260</f>
        <v>-9.4363257270773215E-2</v>
      </c>
      <c r="I12" s="66">
        <f>[4]RA_DTR!$FL135</f>
        <v>157.51449774</v>
      </c>
      <c r="J12" s="64">
        <f>[4]RA_DTR!$FL160</f>
        <v>5.4925440445661389E-2</v>
      </c>
      <c r="K12" s="63">
        <f>[4]RA_DTR!$FL185</f>
        <v>6.6978695595683924E-2</v>
      </c>
      <c r="L12" s="64">
        <f>[4]RA_DTR!$FL210</f>
        <v>6.3064662363342405E-2</v>
      </c>
      <c r="M12" s="64">
        <f>[4]RA_DTR!$FL235</f>
        <v>7.3082504985874763E-2</v>
      </c>
    </row>
    <row r="13" spans="1:13" s="25" customFormat="1" ht="12.75" x14ac:dyDescent="0.2">
      <c r="A13" s="69"/>
      <c r="C13" s="70" t="s">
        <v>18</v>
      </c>
      <c r="D13" s="61">
        <f>[4]RA_DTR!$FL12</f>
        <v>85.020250340000004</v>
      </c>
      <c r="E13" s="62">
        <f>[4]RA_DTR!$FL62</f>
        <v>1.854397450214984E-2</v>
      </c>
      <c r="F13" s="63">
        <f>[4]RA_DTR!$FL87</f>
        <v>2.3907797795672314E-2</v>
      </c>
      <c r="G13" s="64">
        <f>[4]RA_DTR!$FL312</f>
        <v>3.7701649429459527E-2</v>
      </c>
      <c r="H13" s="65">
        <f>[4]RA_DTR!$FL262</f>
        <v>8.821503145747922E-3</v>
      </c>
      <c r="I13" s="66">
        <f>[4]RA_DTR!$FL137</f>
        <v>958.98101351999992</v>
      </c>
      <c r="J13" s="64">
        <f>[4]RA_DTR!$FL162</f>
        <v>6.5161570825751358E-3</v>
      </c>
      <c r="K13" s="63">
        <f>[4]RA_DTR!$FL187</f>
        <v>1.0632232056423163E-2</v>
      </c>
      <c r="L13" s="64">
        <f>[4]RA_DTR!$FL212</f>
        <v>5.396715753982706E-3</v>
      </c>
      <c r="M13" s="64">
        <f>[4]RA_DTR!$FL237</f>
        <v>1.5222937618157628E-2</v>
      </c>
    </row>
    <row r="14" spans="1:13" s="25" customFormat="1" x14ac:dyDescent="0.2">
      <c r="C14" s="71" t="s">
        <v>19</v>
      </c>
      <c r="D14" s="61">
        <f>[4]RA_DTR!$FL13</f>
        <v>22.281760470000002</v>
      </c>
      <c r="E14" s="62">
        <f>[4]RA_DTR!$FL63</f>
        <v>6.3703424881813131E-2</v>
      </c>
      <c r="F14" s="63">
        <f>[4]RA_DTR!$FL88</f>
        <v>2.9976786279017897E-2</v>
      </c>
      <c r="G14" s="64">
        <f>[4]RA_DTR!$FL313</f>
        <v>3.8380859685260171E-2</v>
      </c>
      <c r="H14" s="65">
        <f>[4]RA_DTR!$FL263</f>
        <v>1.9577678706865331E-2</v>
      </c>
      <c r="I14" s="66">
        <f>[4]RA_DTR!$FL138</f>
        <v>234.10256657000005</v>
      </c>
      <c r="J14" s="64">
        <f>[4]RA_DTR!$FL163</f>
        <v>1.5410094431461685E-2</v>
      </c>
      <c r="K14" s="63">
        <f>[4]RA_DTR!$FL188</f>
        <v>1.8609572189244972E-2</v>
      </c>
      <c r="L14" s="64">
        <f>[4]RA_DTR!$FL213</f>
        <v>1.5432515223201548E-2</v>
      </c>
      <c r="M14" s="64">
        <f>[4]RA_DTR!$FL238</f>
        <v>2.0416112398752739E-2</v>
      </c>
    </row>
    <row r="15" spans="1:13" s="25" customFormat="1" x14ac:dyDescent="0.2">
      <c r="C15" s="71" t="s">
        <v>20</v>
      </c>
      <c r="D15" s="61">
        <f>[4]RA_DTR!$FL14</f>
        <v>58.185927060000004</v>
      </c>
      <c r="E15" s="62">
        <f>[4]RA_DTR!$FL64</f>
        <v>-3.2124277030494142E-3</v>
      </c>
      <c r="F15" s="63">
        <f>[4]RA_DTR!$FL89</f>
        <v>1.7066774038037247E-2</v>
      </c>
      <c r="G15" s="64">
        <f>[4]RA_DTR!$FL314</f>
        <v>4.0258807766168747E-2</v>
      </c>
      <c r="H15" s="65">
        <f>[4]RA_DTR!$FL264</f>
        <v>5.2182365211295156E-4</v>
      </c>
      <c r="I15" s="66">
        <f>[4]RA_DTR!$FL139</f>
        <v>678.21054962000005</v>
      </c>
      <c r="J15" s="64">
        <f>[4]RA_DTR!$FL164</f>
        <v>-3.7972616536747772E-3</v>
      </c>
      <c r="K15" s="63">
        <f>[4]RA_DTR!$FL189</f>
        <v>3.2652323777293546E-4</v>
      </c>
      <c r="L15" s="64">
        <f>[4]RA_DTR!$FL214</f>
        <v>-5.1001688690019975E-3</v>
      </c>
      <c r="M15" s="64">
        <f>[4]RA_DTR!$FL239</f>
        <v>6.293360946768356E-3</v>
      </c>
    </row>
    <row r="16" spans="1:13" s="25" customFormat="1" x14ac:dyDescent="0.2">
      <c r="C16" s="72" t="s">
        <v>21</v>
      </c>
      <c r="D16" s="61">
        <f>[4]RA_DTR!$FL16</f>
        <v>12.516768319999999</v>
      </c>
      <c r="E16" s="62">
        <f>[4]RA_DTR!$FL66</f>
        <v>2.3084041929821941E-2</v>
      </c>
      <c r="F16" s="63">
        <f>[4]RA_DTR!$FL91</f>
        <v>2.8021324448337603E-2</v>
      </c>
      <c r="G16" s="64">
        <f>[4]RA_DTR!$FL316</f>
        <v>-5.4405393675588054E-2</v>
      </c>
      <c r="H16" s="65">
        <f>[4]RA_DTR!$FL266</f>
        <v>-0.11630719536879686</v>
      </c>
      <c r="I16" s="66">
        <f>[4]RA_DTR!$FL141</f>
        <v>134.67514478000001</v>
      </c>
      <c r="J16" s="64">
        <f>[4]RA_DTR!$FL166</f>
        <v>-8.3165407239225386E-2</v>
      </c>
      <c r="K16" s="63">
        <f>[4]RA_DTR!$FL191</f>
        <v>-7.3687609914784846E-2</v>
      </c>
      <c r="L16" s="64">
        <f>[4]RA_DTR!$FL216</f>
        <v>-7.3515802397985275E-2</v>
      </c>
      <c r="M16" s="64">
        <f>[4]RA_DTR!$FL241</f>
        <v>-6.5854027241467272E-2</v>
      </c>
    </row>
    <row r="17" spans="1:14" s="25" customFormat="1" x14ac:dyDescent="0.2">
      <c r="C17" s="60" t="s">
        <v>22</v>
      </c>
      <c r="D17" s="61">
        <f>[4]RA_DTR!$FL17</f>
        <v>30.264135000000003</v>
      </c>
      <c r="E17" s="62">
        <f>[4]RA_DTR!$FL67</f>
        <v>-4.617833411607597E-4</v>
      </c>
      <c r="F17" s="63">
        <f>[4]RA_DTR!$FL92</f>
        <v>5.9407646685061266E-4</v>
      </c>
      <c r="G17" s="64">
        <f>[4]RA_DTR!$FL317</f>
        <v>-4.24282916571872E-3</v>
      </c>
      <c r="H17" s="73">
        <f>[4]RA_DTR!$FL267</f>
        <v>2.9257423836451801E-2</v>
      </c>
      <c r="I17" s="66">
        <f>[4]RA_DTR!$FL142</f>
        <v>326.91362637000003</v>
      </c>
      <c r="J17" s="74">
        <f>[4]RA_DTR!$FL167</f>
        <v>1.0068092544365248E-2</v>
      </c>
      <c r="K17" s="63">
        <f>[4]RA_DTR!$FL192</f>
        <v>1.451148124662649E-2</v>
      </c>
      <c r="L17" s="64">
        <f>[4]RA_DTR!$FL217</f>
        <v>7.636929825310057E-3</v>
      </c>
      <c r="M17" s="64">
        <f>[4]RA_DTR!$FL242</f>
        <v>1.4672823481910902E-2</v>
      </c>
    </row>
    <row r="18" spans="1:14" s="25" customFormat="1" x14ac:dyDescent="0.2">
      <c r="C18" s="60" t="s">
        <v>23</v>
      </c>
      <c r="D18" s="61">
        <f>[4]RA_DTR!$FL18</f>
        <v>63.388257329999995</v>
      </c>
      <c r="E18" s="62">
        <f>[4]RA_DTR!$FL68</f>
        <v>1.2079099197812582E-3</v>
      </c>
      <c r="F18" s="63">
        <f>[4]RA_DTR!$FL93</f>
        <v>3.1064763434673459E-2</v>
      </c>
      <c r="G18" s="64">
        <f>[4]RA_DTR!$FL318</f>
        <v>1.5316157919504914E-2</v>
      </c>
      <c r="H18" s="65">
        <f>[4]RA_DTR!$FL268</f>
        <v>3.1297261272188681E-2</v>
      </c>
      <c r="I18" s="66">
        <f>[4]RA_DTR!$FL143</f>
        <v>735.90784879</v>
      </c>
      <c r="J18" s="64">
        <f>[4]RA_DTR!$FL168</f>
        <v>1.8671645085049482E-2</v>
      </c>
      <c r="K18" s="63">
        <f>[4]RA_DTR!$FL193</f>
        <v>3.1454212532816994E-2</v>
      </c>
      <c r="L18" s="64">
        <f>[4]RA_DTR!$FL218</f>
        <v>1.0595500937682578E-2</v>
      </c>
      <c r="M18" s="64">
        <f>[4]RA_DTR!$FL243</f>
        <v>2.545150290563214E-2</v>
      </c>
    </row>
    <row r="19" spans="1:14" s="25" customFormat="1" x14ac:dyDescent="0.2">
      <c r="A19" s="23"/>
      <c r="C19" s="67" t="s">
        <v>24</v>
      </c>
      <c r="D19" s="61">
        <f>[4]RA_DTR!$FL19</f>
        <v>39.950209409999999</v>
      </c>
      <c r="E19" s="62">
        <f>[4]RA_DTR!$FL69</f>
        <v>2.576892185892854E-3</v>
      </c>
      <c r="F19" s="63">
        <f>[4]RA_DTR!$FL94</f>
        <v>4.0441409312762078E-2</v>
      </c>
      <c r="G19" s="64">
        <f>[4]RA_DTR!$FL319</f>
        <v>1.7223557212865837E-2</v>
      </c>
      <c r="H19" s="65">
        <f>[4]RA_DTR!$FL269</f>
        <v>3.0711229339922541E-2</v>
      </c>
      <c r="I19" s="66">
        <f>[4]RA_DTR!$FL144</f>
        <v>472.20236601000005</v>
      </c>
      <c r="J19" s="64">
        <f>[4]RA_DTR!$FL169</f>
        <v>2.2063480352996656E-2</v>
      </c>
      <c r="K19" s="63">
        <f>[4]RA_DTR!$FL194</f>
        <v>3.5191738877142775E-2</v>
      </c>
      <c r="L19" s="64">
        <f>[4]RA_DTR!$FL219</f>
        <v>1.3947932158269172E-2</v>
      </c>
      <c r="M19" s="64">
        <f>[4]RA_DTR!$FL244</f>
        <v>2.9954741993662548E-2</v>
      </c>
    </row>
    <row r="20" spans="1:14" s="25" customFormat="1" x14ac:dyDescent="0.2">
      <c r="A20" s="23"/>
      <c r="C20" s="67" t="s">
        <v>25</v>
      </c>
      <c r="D20" s="61">
        <f>[4]RA_DTR!$FL20</f>
        <v>23.438047920000002</v>
      </c>
      <c r="E20" s="62">
        <f>[4]RA_DTR!$FL70</f>
        <v>-1.1169265395370997E-3</v>
      </c>
      <c r="F20" s="63">
        <f>[4]RA_DTR!$FL95</f>
        <v>1.473828693621182E-2</v>
      </c>
      <c r="G20" s="64">
        <f>[4]RA_DTR!$FL320</f>
        <v>1.1928624224404327E-2</v>
      </c>
      <c r="H20" s="65">
        <f>[4]RA_DTR!$FL270</f>
        <v>3.2333274781642718E-2</v>
      </c>
      <c r="I20" s="66">
        <f>[4]RA_DTR!$FL145</f>
        <v>263.70548278000001</v>
      </c>
      <c r="J20" s="64">
        <f>[4]RA_DTR!$FL170</f>
        <v>1.2653994587141337E-2</v>
      </c>
      <c r="K20" s="63">
        <f>[4]RA_DTR!$FL195</f>
        <v>2.4857227758033451E-2</v>
      </c>
      <c r="L20" s="64">
        <f>[4]RA_DTR!$FL220</f>
        <v>4.6230724253439881E-3</v>
      </c>
      <c r="M20" s="64">
        <f>[4]RA_DTR!$FL245</f>
        <v>1.7509619222134898E-2</v>
      </c>
    </row>
    <row r="21" spans="1:14" s="25" customFormat="1" x14ac:dyDescent="0.2">
      <c r="C21" s="75" t="s">
        <v>26</v>
      </c>
      <c r="D21" s="54">
        <f>[4]RA_DTR!$FL22</f>
        <v>189.69512807000001</v>
      </c>
      <c r="E21" s="55">
        <f>[4]RA_DTR!$FL72</f>
        <v>9.1213128281384614E-2</v>
      </c>
      <c r="F21" s="56">
        <f>[4]RA_DTR!$FL97</f>
        <v>9.4025816370036264E-2</v>
      </c>
      <c r="G21" s="57">
        <f>[4]RA_DTR!$FL322</f>
        <v>8.1015959930121895E-3</v>
      </c>
      <c r="H21" s="76">
        <f>[4]RA_DTR!$FL272</f>
        <v>3.04341795543428E-2</v>
      </c>
      <c r="I21" s="59">
        <f>[4]RA_DTR!$FL147</f>
        <v>2040.70886397</v>
      </c>
      <c r="J21" s="57">
        <f>[4]RA_DTR!$FL172</f>
        <v>4.4851355469198717E-2</v>
      </c>
      <c r="K21" s="56">
        <f>[4]RA_DTR!$FL197</f>
        <v>5.0894060765020344E-2</v>
      </c>
      <c r="L21" s="57">
        <f>[4]RA_DTR!$FL222</f>
        <v>5.0673503723879021E-2</v>
      </c>
      <c r="M21" s="57">
        <f>[4]RA_DTR!$FL247</f>
        <v>5.6895582980016846E-2</v>
      </c>
    </row>
    <row r="22" spans="1:14" s="25" customFormat="1" ht="12.75" customHeight="1" x14ac:dyDescent="0.2">
      <c r="C22" s="77" t="s">
        <v>27</v>
      </c>
      <c r="D22" s="61">
        <f>[4]RA_DTR!$FL23</f>
        <v>146.17728907</v>
      </c>
      <c r="E22" s="62">
        <f>[4]RA_DTR!$FL73</f>
        <v>9.3088411060848086E-2</v>
      </c>
      <c r="F22" s="63">
        <f>[4]RA_DTR!$FL98</f>
        <v>9.8465572530744838E-2</v>
      </c>
      <c r="G22" s="64">
        <f>[4]RA_DTR!$FL323</f>
        <v>7.2642895780483663E-4</v>
      </c>
      <c r="H22" s="65">
        <f>[4]RA_DTR!$FL273</f>
        <v>3.3965460303435835E-2</v>
      </c>
      <c r="I22" s="66">
        <f>[4]RA_DTR!$FL148</f>
        <v>1562.29437508</v>
      </c>
      <c r="J22" s="64">
        <f>[4]RA_DTR!$FL173</f>
        <v>4.9487806005796386E-2</v>
      </c>
      <c r="K22" s="63">
        <f>[4]RA_DTR!$FL198</f>
        <v>5.5046916610488106E-2</v>
      </c>
      <c r="L22" s="64">
        <f>[4]RA_DTR!$FL223</f>
        <v>5.681398861075615E-2</v>
      </c>
      <c r="M22" s="64">
        <f>[4]RA_DTR!$FL248</f>
        <v>6.2589487510717134E-2</v>
      </c>
    </row>
    <row r="23" spans="1:14" s="25" customFormat="1" ht="12.75" customHeight="1" x14ac:dyDescent="0.2">
      <c r="C23" s="78" t="s">
        <v>28</v>
      </c>
      <c r="D23" s="61">
        <f>[4]RA_DTR!$FL24</f>
        <v>138.15773027999998</v>
      </c>
      <c r="E23" s="62">
        <f>[4]RA_DTR!$FL74</f>
        <v>9.2439940467317072E-2</v>
      </c>
      <c r="F23" s="63">
        <f>[4]RA_DTR!$FL99</f>
        <v>9.7586967372854883E-2</v>
      </c>
      <c r="G23" s="64">
        <f>[4]RA_DTR!$FL324</f>
        <v>2.8854575904424529E-3</v>
      </c>
      <c r="H23" s="65">
        <f>[4]RA_DTR!$FL274</f>
        <v>3.908548321921379E-2</v>
      </c>
      <c r="I23" s="66">
        <f>[4]RA_DTR!$FL149</f>
        <v>1474.7429251900001</v>
      </c>
      <c r="J23" s="64">
        <f>[4]RA_DTR!$FL174</f>
        <v>5.279850345219006E-2</v>
      </c>
      <c r="K23" s="63">
        <f>[4]RA_DTR!$FL199</f>
        <v>5.855580047366904E-2</v>
      </c>
      <c r="L23" s="64">
        <f>[4]RA_DTR!$FL224</f>
        <v>5.9133186262016579E-2</v>
      </c>
      <c r="M23" s="64">
        <f>[4]RA_DTR!$FL249</f>
        <v>6.5160161295531038E-2</v>
      </c>
    </row>
    <row r="24" spans="1:14" s="25" customFormat="1" ht="12.75" customHeight="1" x14ac:dyDescent="0.2">
      <c r="A24" s="23"/>
      <c r="C24" s="71" t="s">
        <v>29</v>
      </c>
      <c r="D24" s="79">
        <f>[4]RA_DTR!$FL25</f>
        <v>8.0195587899999996</v>
      </c>
      <c r="E24" s="62">
        <f>[4]RA_DTR!$FL75</f>
        <v>0.10438212543910574</v>
      </c>
      <c r="F24" s="63">
        <f>[4]RA_DTR!$FL100</f>
        <v>0.11360395600234119</v>
      </c>
      <c r="G24" s="64">
        <f>[4]RA_DTR!$FL325</f>
        <v>-3.4569295886440976E-2</v>
      </c>
      <c r="H24" s="65">
        <f>[4]RA_DTR!$FL275</f>
        <v>-4.1136946188234935E-2</v>
      </c>
      <c r="I24" s="66">
        <f>[4]RA_DTR!$FL150</f>
        <v>87.551449890000015</v>
      </c>
      <c r="J24" s="64">
        <f>[4]RA_DTR!$FL175</f>
        <v>-3.3067025400426164E-3</v>
      </c>
      <c r="K24" s="63">
        <f>[4]RA_DTR!$FL200</f>
        <v>-7.288611646275589E-4</v>
      </c>
      <c r="L24" s="64">
        <f>[4]RA_DTR!$FL225</f>
        <v>1.9323274993895412E-2</v>
      </c>
      <c r="M24" s="64">
        <f>[4]RA_DTR!$FL250</f>
        <v>2.1537911814987654E-2</v>
      </c>
    </row>
    <row r="25" spans="1:14" s="25" customFormat="1" ht="12.75" customHeight="1" x14ac:dyDescent="0.2">
      <c r="C25" s="77" t="s">
        <v>30</v>
      </c>
      <c r="D25" s="61">
        <f>[4]RA_DTR!$FL26</f>
        <v>43.517839000000002</v>
      </c>
      <c r="E25" s="62">
        <f>[4]RA_DTR!$FL76</f>
        <v>8.4960852497787842E-2</v>
      </c>
      <c r="F25" s="63">
        <f>[4]RA_DTR!$FL101</f>
        <v>7.9671866590174778E-2</v>
      </c>
      <c r="G25" s="64">
        <f>[4]RA_DTR!$FL326</f>
        <v>3.3146854463628639E-2</v>
      </c>
      <c r="H25" s="65">
        <f>[4]RA_DTR!$FL276</f>
        <v>1.9292878964080717E-2</v>
      </c>
      <c r="I25" s="66">
        <f>[4]RA_DTR!$FL151</f>
        <v>478.41448889000003</v>
      </c>
      <c r="J25" s="64">
        <f>[4]RA_DTR!$FL176</f>
        <v>2.999197778357332E-2</v>
      </c>
      <c r="K25" s="63">
        <f>[4]RA_DTR!$FL201</f>
        <v>3.7603064314451817E-2</v>
      </c>
      <c r="L25" s="64">
        <f>[4]RA_DTR!$FL226</f>
        <v>3.1166169240056885E-2</v>
      </c>
      <c r="M25" s="64">
        <f>[4]RA_DTR!$FL251</f>
        <v>3.8701358840777633E-2</v>
      </c>
    </row>
    <row r="26" spans="1:14" s="25" customFormat="1" ht="12.75" customHeight="1" x14ac:dyDescent="0.2">
      <c r="C26" s="80" t="s">
        <v>31</v>
      </c>
      <c r="D26" s="81">
        <f>[4]RA_DTR!$FL27</f>
        <v>422.26465632999998</v>
      </c>
      <c r="E26" s="82">
        <f>[4]RA_DTR!$FL77</f>
        <v>6.3012799967097521E-2</v>
      </c>
      <c r="F26" s="83">
        <f>[4]RA_DTR!$FL102</f>
        <v>6.681041548655875E-2</v>
      </c>
      <c r="G26" s="84">
        <f>[4]RA_DTR!$FL327</f>
        <v>1.151099202641559E-2</v>
      </c>
      <c r="H26" s="85">
        <f>[4]RA_DTR!$FL277</f>
        <v>1.2646651133969788E-2</v>
      </c>
      <c r="I26" s="86">
        <f>[4]RA_DTR!$FL152</f>
        <v>4593.5192153200005</v>
      </c>
      <c r="J26" s="84">
        <f>[4]RA_DTR!$FL177</f>
        <v>2.9684967351034874E-2</v>
      </c>
      <c r="K26" s="83">
        <f>[4]RA_DTR!$FL202</f>
        <v>3.6260919636585287E-2</v>
      </c>
      <c r="L26" s="84">
        <f>[4]RA_DTR!$FL227</f>
        <v>3.4583545759486078E-2</v>
      </c>
      <c r="M26" s="84">
        <f>[4]RA_DTR!$FL252</f>
        <v>4.2628519662347042E-2</v>
      </c>
    </row>
    <row r="27" spans="1:14" s="25" customFormat="1" ht="12.75" hidden="1" customHeight="1" x14ac:dyDescent="0.2">
      <c r="C27" s="60"/>
      <c r="D27" s="61"/>
      <c r="E27" s="62"/>
      <c r="F27" s="63"/>
      <c r="G27" s="64"/>
      <c r="H27" s="87"/>
      <c r="I27" s="88"/>
      <c r="J27" s="89"/>
      <c r="K27" s="90"/>
      <c r="L27" s="89"/>
      <c r="M27" s="89"/>
    </row>
    <row r="28" spans="1:14" s="25" customFormat="1" ht="12.75" hidden="1" customHeight="1" x14ac:dyDescent="0.2">
      <c r="C28" s="60"/>
      <c r="D28" s="61"/>
      <c r="E28" s="62"/>
      <c r="F28" s="63"/>
      <c r="G28" s="64"/>
      <c r="H28" s="87"/>
      <c r="I28" s="88"/>
      <c r="J28" s="89"/>
      <c r="K28" s="90"/>
      <c r="L28" s="89"/>
      <c r="M28" s="89"/>
    </row>
    <row r="29" spans="1:14" s="25" customFormat="1" ht="12.75" hidden="1" customHeight="1" x14ac:dyDescent="0.2">
      <c r="C29" s="60"/>
      <c r="D29" s="61"/>
      <c r="E29" s="62"/>
      <c r="F29" s="63"/>
      <c r="G29" s="64"/>
      <c r="H29" s="87"/>
      <c r="I29" s="88"/>
      <c r="J29" s="89"/>
      <c r="K29" s="90"/>
      <c r="L29" s="89"/>
      <c r="M29" s="89"/>
    </row>
    <row r="30" spans="1:14" s="25" customFormat="1" ht="12.75" customHeight="1" x14ac:dyDescent="0.2">
      <c r="C30" s="91"/>
      <c r="D30" s="47"/>
      <c r="E30" s="48"/>
      <c r="F30" s="92"/>
      <c r="G30" s="48"/>
      <c r="H30" s="51"/>
      <c r="I30" s="93"/>
      <c r="J30" s="92"/>
      <c r="K30" s="48"/>
      <c r="L30" s="94"/>
      <c r="M30" s="48"/>
    </row>
    <row r="31" spans="1:14" s="25" customFormat="1" ht="12.75" customHeight="1" x14ac:dyDescent="0.2">
      <c r="C31" s="95" t="s">
        <v>32</v>
      </c>
      <c r="D31" s="96">
        <f>[5]Mois!$EA$25/1000000</f>
        <v>66.454729069999999</v>
      </c>
      <c r="E31" s="64">
        <f>'[5]Evo Mois'!$EA$25</f>
        <v>8.3769887561035761E-2</v>
      </c>
      <c r="F31" s="97">
        <f>'[6]Evo Mois'!$EA$5</f>
        <v>0.10407232667581989</v>
      </c>
      <c r="G31" s="98">
        <f>IF('[6]Evo Mois-1'!$EA$5&gt;500%," ns",'[6]Evo Mois-1'!$EA$5)</f>
        <v>6.1200015302505184E-2</v>
      </c>
      <c r="H31" s="62">
        <f>'[6]Evo ACM'!$DO$5</f>
        <v>1.5998654911705046E-2</v>
      </c>
      <c r="I31" s="99">
        <f>'[5]Cumul ACM'!$EA$25/1000000</f>
        <v>703.45592330000011</v>
      </c>
      <c r="J31" s="64">
        <f>'[5]Evo ACM'!$EA$25</f>
        <v>4.184630481878826E-2</v>
      </c>
      <c r="K31" s="64">
        <f>'[6]Evo ACM'!$EA$5</f>
        <v>4.3411621253936827E-2</v>
      </c>
      <c r="L31" s="64">
        <f>'[5]Evo PCAP'!$EA$25</f>
        <v>4.165277633500053E-2</v>
      </c>
      <c r="M31" s="64">
        <f>'[6]Evo PCAP'!$EA$5</f>
        <v>4.5461695340906605E-2</v>
      </c>
      <c r="N31" s="100"/>
    </row>
    <row r="32" spans="1:14" s="25" customFormat="1" ht="12.75" customHeight="1" x14ac:dyDescent="0.2">
      <c r="C32" s="101" t="s">
        <v>33</v>
      </c>
      <c r="D32" s="61">
        <f>[5]Mois!$EA$18/1000000</f>
        <v>52.752406030000003</v>
      </c>
      <c r="E32" s="64">
        <f>'[5]Evo Mois'!$EA$18</f>
        <v>8.3252219838275021E-2</v>
      </c>
      <c r="F32" s="97">
        <f>'[6]Evo Mois'!$EA$6</f>
        <v>0.10926356631779277</v>
      </c>
      <c r="G32" s="64">
        <f>IF('[6]Evo Mois-1'!$EA$6&gt;500%," ns",'[6]Evo Mois-1'!$EA$6)</f>
        <v>5.3110047070095368E-2</v>
      </c>
      <c r="H32" s="62">
        <f>'[6]Evo ACM'!$DO$6</f>
        <v>1.1290512989577062E-2</v>
      </c>
      <c r="I32" s="99">
        <f>'[5]Cumul ACM'!$EA$18/1000000</f>
        <v>560.34233604999997</v>
      </c>
      <c r="J32" s="64">
        <f>'[5]Evo ACM'!$EA$18</f>
        <v>3.8809551191845815E-2</v>
      </c>
      <c r="K32" s="64">
        <f>'[6]Evo ACM'!$EA$6</f>
        <v>3.8629732060854627E-2</v>
      </c>
      <c r="L32" s="64">
        <f>'[5]Evo PCAP'!$EA$18</f>
        <v>3.9876339163610552E-2</v>
      </c>
      <c r="M32" s="64">
        <f>'[6]Evo PCAP'!$EA$6</f>
        <v>4.2053470013361016E-2</v>
      </c>
      <c r="N32" s="100"/>
    </row>
    <row r="33" spans="2:14" s="25" customFormat="1" ht="12.75" customHeight="1" x14ac:dyDescent="0.2">
      <c r="C33" s="101" t="s">
        <v>34</v>
      </c>
      <c r="D33" s="61">
        <f>[5]Mois!$EA$19/1000000</f>
        <v>6.4189427800000001</v>
      </c>
      <c r="E33" s="64">
        <f>'[5]Evo Mois'!$EA$19</f>
        <v>9.3767631601082924E-2</v>
      </c>
      <c r="F33" s="97">
        <f>'[6]Evo Mois'!$EA$7</f>
        <v>0.10606006734946161</v>
      </c>
      <c r="G33" s="64" t="str">
        <f>IF('[6]Evo Mois-1'!$EA$7&lt;500%," ns",'[6]Evo Mois-1'!$EA$7)</f>
        <v xml:space="preserve"> ns</v>
      </c>
      <c r="H33" s="62">
        <f>'[6]Evo ACM'!$DO$7</f>
        <v>0.10146768522952931</v>
      </c>
      <c r="I33" s="99">
        <f>'[5]Cumul ACM'!$EA$19/1000000</f>
        <v>66.995474000000002</v>
      </c>
      <c r="J33" s="64">
        <f>'[5]Evo ACM'!$EA$19</f>
        <v>0.11831180898488225</v>
      </c>
      <c r="K33" s="64">
        <f>'[6]Evo ACM'!$EA$7</f>
        <v>0.10375119946119127</v>
      </c>
      <c r="L33" s="64">
        <f>'[5]Evo PCAP'!$EA$19</f>
        <v>0.10477855181591833</v>
      </c>
      <c r="M33" s="64">
        <f>'[6]Evo PCAP'!$EA$7</f>
        <v>9.3691274457722296E-2</v>
      </c>
      <c r="N33" s="100"/>
    </row>
    <row r="34" spans="2:14" s="25" customFormat="1" ht="12.75" customHeight="1" x14ac:dyDescent="0.2">
      <c r="C34" s="102" t="s">
        <v>35</v>
      </c>
      <c r="D34" s="103">
        <f>[5]Mois!$EA$20/1000000</f>
        <v>6.5317420999999998</v>
      </c>
      <c r="E34" s="104">
        <f>'[5]Evo Mois'!$EA$20</f>
        <v>7.9725301814023375E-2</v>
      </c>
      <c r="F34" s="105">
        <f>'[6]Evo Mois'!$EA$8</f>
        <v>6.073552889724243E-2</v>
      </c>
      <c r="G34" s="104">
        <f>IF('[6]Evo Mois-1'!$EA$8&gt;500%," ns",'[6]Evo Mois-1'!$EA$8)</f>
        <v>8.9426348032613179E-2</v>
      </c>
      <c r="H34" s="106">
        <f>'[6]Evo ACM'!$DO$8</f>
        <v>-2.5775890640151178E-2</v>
      </c>
      <c r="I34" s="107">
        <f>'[5]Cumul ACM'!$EA$20/1000000</f>
        <v>68.236579829999997</v>
      </c>
      <c r="J34" s="104">
        <f>'[5]Evo ACM'!$EA$20</f>
        <v>2.6968156452382708E-2</v>
      </c>
      <c r="K34" s="104">
        <f>'[6]Evo ACM'!$EA$8</f>
        <v>1.9474742906755438E-2</v>
      </c>
      <c r="L34" s="104">
        <f>'[5]Evo PCAP'!$EA$20</f>
        <v>2.6912895775838885E-2</v>
      </c>
      <c r="M34" s="104">
        <f>'[6]Evo PCAP'!$EA$8</f>
        <v>2.2192388655220663E-2</v>
      </c>
      <c r="N34" s="100"/>
    </row>
    <row r="35" spans="2:14" s="25" customFormat="1" ht="12.75" customHeight="1" x14ac:dyDescent="0.2">
      <c r="C35" s="108"/>
      <c r="D35" s="66"/>
      <c r="E35" s="90"/>
      <c r="F35" s="90"/>
      <c r="G35" s="90"/>
      <c r="H35" s="90"/>
      <c r="I35" s="66"/>
      <c r="J35" s="90"/>
      <c r="K35" s="90"/>
      <c r="L35" s="90"/>
      <c r="M35" s="90"/>
      <c r="N35" s="100"/>
    </row>
    <row r="36" spans="2:14" s="25" customFormat="1" ht="12.75" customHeight="1" x14ac:dyDescent="0.2">
      <c r="B36" s="69"/>
      <c r="C36" s="109"/>
      <c r="E36" s="110"/>
      <c r="F36" s="110"/>
      <c r="G36" s="110"/>
      <c r="H36" s="110"/>
      <c r="I36" s="111"/>
      <c r="J36" s="110"/>
      <c r="K36" s="110"/>
      <c r="L36" s="110"/>
      <c r="M36" s="110"/>
    </row>
    <row r="37" spans="2:14" s="25" customFormat="1" ht="29.25" customHeight="1" x14ac:dyDescent="0.2">
      <c r="B37" s="69"/>
      <c r="C37" s="28" t="s">
        <v>36</v>
      </c>
      <c r="D37" s="29" t="s">
        <v>6</v>
      </c>
      <c r="E37" s="30"/>
      <c r="F37" s="30"/>
      <c r="G37" s="31"/>
      <c r="H37" s="29" t="s">
        <v>8</v>
      </c>
      <c r="I37" s="30"/>
      <c r="J37" s="30"/>
      <c r="K37" s="31"/>
      <c r="L37" s="29" t="s">
        <v>9</v>
      </c>
      <c r="M37" s="31"/>
    </row>
    <row r="38" spans="2:14" s="25" customFormat="1" ht="53.25" customHeight="1" x14ac:dyDescent="0.2">
      <c r="B38" s="69"/>
      <c r="C38" s="32"/>
      <c r="D38" s="33" t="str">
        <f>D5</f>
        <v>Données brutes  octobre 2025</v>
      </c>
      <c r="E38" s="112" t="str">
        <f>E5</f>
        <v>Taux de croissance  oct 2025 / oct 2024</v>
      </c>
      <c r="F38" s="113"/>
      <c r="G38" s="36" t="str">
        <f>G5</f>
        <v>Taux de croissance  oct 2025 / sept 2025</v>
      </c>
      <c r="H38" s="37" t="str">
        <f>H5</f>
        <v>Rappel :
Taux ACM CVS-CJO à fin octobre 2024</v>
      </c>
      <c r="I38" s="38" t="str">
        <f>I5</f>
        <v>Données brutes nov 2024 - oct 2025</v>
      </c>
      <c r="J38" s="112" t="str">
        <f>J5</f>
        <v>Taux ACM (nov 2024 - oct 2025 / nov 2023 - oct 2024)</v>
      </c>
      <c r="K38" s="114"/>
      <c r="L38" s="34" t="str">
        <f>L5</f>
        <v>( janv à oct 2025 ) /
( janv à oct 2024 )</v>
      </c>
      <c r="M38" s="40"/>
    </row>
    <row r="39" spans="2:14" s="25" customFormat="1" ht="40.5" customHeight="1" x14ac:dyDescent="0.2">
      <c r="B39" s="69"/>
      <c r="C39" s="41"/>
      <c r="D39" s="42"/>
      <c r="E39" s="36" t="s">
        <v>10</v>
      </c>
      <c r="F39" s="43" t="s">
        <v>11</v>
      </c>
      <c r="G39" s="36" t="s">
        <v>11</v>
      </c>
      <c r="H39" s="44"/>
      <c r="I39" s="45"/>
      <c r="J39" s="36" t="s">
        <v>10</v>
      </c>
      <c r="K39" s="36" t="s">
        <v>11</v>
      </c>
      <c r="L39" s="36" t="s">
        <v>10</v>
      </c>
      <c r="M39" s="36" t="s">
        <v>11</v>
      </c>
    </row>
    <row r="40" spans="2:14" s="25" customFormat="1" ht="12.75" customHeight="1" x14ac:dyDescent="0.2">
      <c r="B40" s="69"/>
      <c r="C40" s="46" t="s">
        <v>12</v>
      </c>
      <c r="D40" s="47">
        <f>[4]NSA_DTR!$FL5</f>
        <v>217.24737931999999</v>
      </c>
      <c r="E40" s="48">
        <f>[4]NSA_DTR!$FL55</f>
        <v>3.0563202470904827E-2</v>
      </c>
      <c r="F40" s="49">
        <f>[4]NSA_DTR!$FL80</f>
        <v>3.2549155417814113E-2</v>
      </c>
      <c r="G40" s="50">
        <f>[4]NSA_DTR!$FL305</f>
        <v>1.6295721024654375E-2</v>
      </c>
      <c r="H40" s="51">
        <f>[4]NSA_DTR!$FL255</f>
        <v>-5.7969442542671334E-3</v>
      </c>
      <c r="I40" s="115">
        <f>[4]NSA_DTR!$FL130</f>
        <v>2403.71579815</v>
      </c>
      <c r="J40" s="48">
        <f>[4]NSA_DTR!$FL155</f>
        <v>1.9612483374917833E-3</v>
      </c>
      <c r="K40" s="50">
        <f>[4]NSA_DTR!$FL180</f>
        <v>7.80011663050173E-3</v>
      </c>
      <c r="L40" s="48">
        <f>[4]NSA_DTR!$FL205</f>
        <v>5.4077350968675386E-3</v>
      </c>
      <c r="M40" s="48">
        <f>[4]NSA_DTR!$FL230</f>
        <v>1.4122184028189766E-2</v>
      </c>
    </row>
    <row r="41" spans="2:14" s="25" customFormat="1" ht="12.75" customHeight="1" x14ac:dyDescent="0.2">
      <c r="B41" s="69"/>
      <c r="C41" s="53" t="s">
        <v>13</v>
      </c>
      <c r="D41" s="54">
        <f>[4]NSA_DTR!$FL6</f>
        <v>122.61598081</v>
      </c>
      <c r="E41" s="55">
        <f>[4]NSA_DTR!$FL56</f>
        <v>2.8067691258912841E-3</v>
      </c>
      <c r="F41" s="56">
        <f>[4]NSA_DTR!$FL81</f>
        <v>8.2292524141243106E-3</v>
      </c>
      <c r="G41" s="57">
        <f>[4]NSA_DTR!$FL306</f>
        <v>1.6312594875260045E-2</v>
      </c>
      <c r="H41" s="58">
        <f>[4]NSA_DTR!$FL256</f>
        <v>-1.8689034103011704E-2</v>
      </c>
      <c r="I41" s="59">
        <f>[4]NSA_DTR!$FL131</f>
        <v>1381.3500008199999</v>
      </c>
      <c r="J41" s="57">
        <f>[4]NSA_DTR!$FL156</f>
        <v>-1.1960569399561916E-2</v>
      </c>
      <c r="K41" s="56">
        <f>[4]NSA_DTR!$FL181</f>
        <v>-5.1411142376818209E-3</v>
      </c>
      <c r="L41" s="57">
        <f>[4]NSA_DTR!$FL206</f>
        <v>-1.012087615880819E-2</v>
      </c>
      <c r="M41" s="57">
        <f>[4]NSA_DTR!$FL231</f>
        <v>6.3303097759925819E-5</v>
      </c>
    </row>
    <row r="42" spans="2:14" s="25" customFormat="1" ht="12.75" customHeight="1" x14ac:dyDescent="0.2">
      <c r="B42" s="69"/>
      <c r="C42" s="60" t="s">
        <v>14</v>
      </c>
      <c r="D42" s="61">
        <f>[4]NSA_DTR!$FL7</f>
        <v>40.172528800000002</v>
      </c>
      <c r="E42" s="62">
        <f>[4]NSA_DTR!$FL57</f>
        <v>4.1549861255701925E-2</v>
      </c>
      <c r="F42" s="63">
        <f>[4]NSA_DTR!$FL82</f>
        <v>4.4863445375533439E-2</v>
      </c>
      <c r="G42" s="64">
        <f>[4]NSA_DTR!$FL307</f>
        <v>1.0799626903148951E-2</v>
      </c>
      <c r="H42" s="65">
        <f>[4]NSA_DTR!$FL257</f>
        <v>-2.9495422127105653E-2</v>
      </c>
      <c r="I42" s="66">
        <f>[4]NSA_DTR!$FL132</f>
        <v>445.27759481999999</v>
      </c>
      <c r="J42" s="64">
        <f>[4]NSA_DTR!$FL157</f>
        <v>7.0859687919555547E-3</v>
      </c>
      <c r="K42" s="63">
        <f>[4]NSA_DTR!$FL182</f>
        <v>1.7112396277711772E-2</v>
      </c>
      <c r="L42" s="64">
        <f>[4]NSA_DTR!$FL207</f>
        <v>1.6412785613234115E-2</v>
      </c>
      <c r="M42" s="64">
        <f>[4]NSA_DTR!$FL232</f>
        <v>2.6538543993389618E-2</v>
      </c>
    </row>
    <row r="43" spans="2:14" s="25" customFormat="1" ht="12.75" customHeight="1" x14ac:dyDescent="0.2">
      <c r="B43" s="69"/>
      <c r="C43" s="67" t="s">
        <v>15</v>
      </c>
      <c r="D43" s="61">
        <f>[4]NSA_DTR!$FL8</f>
        <v>10.41129997</v>
      </c>
      <c r="E43" s="62">
        <f>[4]NSA_DTR!$FL58</f>
        <v>-2.2304562102084535E-3</v>
      </c>
      <c r="F43" s="63">
        <f>[4]NSA_DTR!$FL83</f>
        <v>1.7859293437488155E-2</v>
      </c>
      <c r="G43" s="64">
        <f>[4]NSA_DTR!$FL308</f>
        <v>-1.9636249998223221E-2</v>
      </c>
      <c r="H43" s="65">
        <f>[4]NSA_DTR!$FL258</f>
        <v>-2.8394355888855416E-2</v>
      </c>
      <c r="I43" s="66">
        <f>[4]NSA_DTR!$FL133</f>
        <v>119.37983473999999</v>
      </c>
      <c r="J43" s="64">
        <f>[4]NSA_DTR!$FL158</f>
        <v>-2.2871374060838945E-2</v>
      </c>
      <c r="K43" s="63">
        <f>[4]NSA_DTR!$FL183</f>
        <v>-1.4672757068334596E-2</v>
      </c>
      <c r="L43" s="64">
        <f>[4]NSA_DTR!$FL208</f>
        <v>-4.9541053768262788E-3</v>
      </c>
      <c r="M43" s="64">
        <f>[4]NSA_DTR!$FL233</f>
        <v>2.2599106896075138E-3</v>
      </c>
    </row>
    <row r="44" spans="2:14" s="25" customFormat="1" ht="12.75" customHeight="1" x14ac:dyDescent="0.2">
      <c r="B44" s="69"/>
      <c r="C44" s="67" t="s">
        <v>16</v>
      </c>
      <c r="D44" s="61">
        <f>[4]NSA_DTR!$FL9</f>
        <v>23.909443880000001</v>
      </c>
      <c r="E44" s="62">
        <f>[4]NSA_DTR!$FL59</f>
        <v>6.6333218579949449E-2</v>
      </c>
      <c r="F44" s="63">
        <f>[4]NSA_DTR!$FL84</f>
        <v>6.0849392202936281E-2</v>
      </c>
      <c r="G44" s="64">
        <f>[4]NSA_DTR!$FL309</f>
        <v>2.9262069199739837E-2</v>
      </c>
      <c r="H44" s="65">
        <f>[4]NSA_DTR!$FL259</f>
        <v>-7.3974437673114402E-3</v>
      </c>
      <c r="I44" s="66">
        <f>[4]NSA_DTR!$FL134</f>
        <v>263.45067035</v>
      </c>
      <c r="J44" s="64">
        <f>[4]NSA_DTR!$FL159</f>
        <v>2.0140384150807655E-2</v>
      </c>
      <c r="K44" s="63">
        <f>[4]NSA_DTR!$FL184</f>
        <v>3.0018700880818594E-2</v>
      </c>
      <c r="L44" s="64">
        <f>[4]NSA_DTR!$FL209</f>
        <v>2.6003465144291305E-2</v>
      </c>
      <c r="M44" s="64">
        <f>[4]NSA_DTR!$FL234</f>
        <v>3.7033395237295208E-2</v>
      </c>
    </row>
    <row r="45" spans="2:14" s="25" customFormat="1" ht="12.75" customHeight="1" x14ac:dyDescent="0.2">
      <c r="B45" s="69"/>
      <c r="C45" s="67" t="s">
        <v>17</v>
      </c>
      <c r="D45" s="61">
        <f>[4]NSA_DTR!$FL10</f>
        <v>5.6587818199999997</v>
      </c>
      <c r="E45" s="62">
        <f>[4]NSA_DTR!$FL60</f>
        <v>2.4038916673009947E-2</v>
      </c>
      <c r="F45" s="63">
        <f>[4]NSA_DTR!$FL85</f>
        <v>2.8451440925823857E-2</v>
      </c>
      <c r="G45" s="64">
        <f>[4]NSA_DTR!$FL310</f>
        <v>-8.2939160125969913E-3</v>
      </c>
      <c r="H45" s="65">
        <f>[4]NSA_DTR!$FL260</f>
        <v>-0.1206570713723546</v>
      </c>
      <c r="I45" s="66">
        <f>[4]NSA_DTR!$FL135</f>
        <v>60.243610750000002</v>
      </c>
      <c r="J45" s="64">
        <f>[4]NSA_DTR!$FL160</f>
        <v>9.5523987915560049E-3</v>
      </c>
      <c r="K45" s="63">
        <f>[4]NSA_DTR!$FL185</f>
        <v>2.402182584082424E-2</v>
      </c>
      <c r="L45" s="64">
        <f>[4]NSA_DTR!$FL210</f>
        <v>1.6214582958876012E-2</v>
      </c>
      <c r="M45" s="64">
        <f>[4]NSA_DTR!$FL235</f>
        <v>2.860725455214097E-2</v>
      </c>
    </row>
    <row r="46" spans="2:14" s="25" customFormat="1" ht="12.75" customHeight="1" x14ac:dyDescent="0.2">
      <c r="B46" s="69"/>
      <c r="C46" s="70" t="s">
        <v>18</v>
      </c>
      <c r="D46" s="61">
        <f>[4]NSA_DTR!$FL12</f>
        <v>49.508900999999994</v>
      </c>
      <c r="E46" s="62">
        <f>[4]NSA_DTR!$FL62</f>
        <v>-1.5935789087334062E-2</v>
      </c>
      <c r="F46" s="63">
        <f>[4]NSA_DTR!$FL87</f>
        <v>-1.1214195361987978E-2</v>
      </c>
      <c r="G46" s="64">
        <f>[4]NSA_DTR!$FL312</f>
        <v>3.6828924404579633E-2</v>
      </c>
      <c r="H46" s="65">
        <f>[4]NSA_DTR!$FL262</f>
        <v>-1.3439640466978431E-2</v>
      </c>
      <c r="I46" s="66">
        <f>[4]NSA_DTR!$FL137</f>
        <v>568.31159839000009</v>
      </c>
      <c r="J46" s="64">
        <f>[4]NSA_DTR!$FL162</f>
        <v>-2.1701884458690701E-2</v>
      </c>
      <c r="K46" s="63">
        <f>[4]NSA_DTR!$FL187</f>
        <v>-1.7339762760139932E-2</v>
      </c>
      <c r="L46" s="64">
        <f>[4]NSA_DTR!$FL212</f>
        <v>-2.2768144121503187E-2</v>
      </c>
      <c r="M46" s="64">
        <f>[4]NSA_DTR!$FL237</f>
        <v>-1.0798696257274809E-2</v>
      </c>
    </row>
    <row r="47" spans="2:14" s="25" customFormat="1" ht="12.75" customHeight="1" x14ac:dyDescent="0.2">
      <c r="B47" s="69"/>
      <c r="C47" s="71" t="s">
        <v>19</v>
      </c>
      <c r="D47" s="61">
        <f>[4]NSA_DTR!$FL13</f>
        <v>11.37466304</v>
      </c>
      <c r="E47" s="62">
        <f>[4]NSA_DTR!$FL63</f>
        <v>3.0918767911367828E-2</v>
      </c>
      <c r="F47" s="63">
        <f>[4]NSA_DTR!$FL88</f>
        <v>1.6749249810963374E-3</v>
      </c>
      <c r="G47" s="64">
        <f>[4]NSA_DTR!$FL313</f>
        <v>3.0536147798125857E-2</v>
      </c>
      <c r="H47" s="65">
        <f>[4]NSA_DTR!$FL263</f>
        <v>-7.0956600183451624E-3</v>
      </c>
      <c r="I47" s="66">
        <f>[4]NSA_DTR!$FL138</f>
        <v>120.39400813</v>
      </c>
      <c r="J47" s="64">
        <f>[4]NSA_DTR!$FL163</f>
        <v>-1.8358072763882238E-2</v>
      </c>
      <c r="K47" s="63">
        <f>[4]NSA_DTR!$FL188</f>
        <v>-9.7706416020888476E-3</v>
      </c>
      <c r="L47" s="64">
        <f>[4]NSA_DTR!$FL213</f>
        <v>-1.7521381880510001E-2</v>
      </c>
      <c r="M47" s="64">
        <f>[4]NSA_DTR!$FL238</f>
        <v>-7.9570508248073546E-3</v>
      </c>
    </row>
    <row r="48" spans="2:14" s="25" customFormat="1" ht="12.75" customHeight="1" x14ac:dyDescent="0.2">
      <c r="B48" s="69"/>
      <c r="C48" s="71" t="s">
        <v>20</v>
      </c>
      <c r="D48" s="61">
        <f>[4]NSA_DTR!$FL14</f>
        <v>36.501698650000002</v>
      </c>
      <c r="E48" s="62">
        <f>[4]NSA_DTR!$FL64</f>
        <v>-3.2229744805193916E-2</v>
      </c>
      <c r="F48" s="63">
        <f>[4]NSA_DTR!$FL89</f>
        <v>-1.7091001557275165E-2</v>
      </c>
      <c r="G48" s="64">
        <f>[4]NSA_DTR!$FL314</f>
        <v>3.9345827361972008E-2</v>
      </c>
      <c r="H48" s="65">
        <f>[4]NSA_DTR!$FL264</f>
        <v>-1.8056430863903072E-2</v>
      </c>
      <c r="I48" s="66">
        <f>[4]NSA_DTR!$FL139</f>
        <v>430.80782120000003</v>
      </c>
      <c r="J48" s="64">
        <f>[4]NSA_DTR!$FL164</f>
        <v>-2.6042975647991073E-2</v>
      </c>
      <c r="K48" s="63">
        <f>[4]NSA_DTR!$FL189</f>
        <v>-2.2937811980881295E-2</v>
      </c>
      <c r="L48" s="64">
        <f>[4]NSA_DTR!$FL214</f>
        <v>-2.7398602744754696E-2</v>
      </c>
      <c r="M48" s="64">
        <f>[4]NSA_DTR!$FL239</f>
        <v>-1.4586261437124937E-2</v>
      </c>
    </row>
    <row r="49" spans="2:13" s="25" customFormat="1" ht="12.75" customHeight="1" x14ac:dyDescent="0.2">
      <c r="B49" s="69"/>
      <c r="C49" s="72" t="s">
        <v>21</v>
      </c>
      <c r="D49" s="61">
        <f>[4]NSA_DTR!$FL16</f>
        <v>5.3039584400000006</v>
      </c>
      <c r="E49" s="62">
        <f>[4]NSA_DTR!$FL66</f>
        <v>-1.6919689809041349E-2</v>
      </c>
      <c r="F49" s="63">
        <f>[4]NSA_DTR!$FL91</f>
        <v>-1.4128185415247296E-2</v>
      </c>
      <c r="G49" s="64">
        <f>[4]NSA_DTR!$FL316</f>
        <v>-4.7169060751554359E-2</v>
      </c>
      <c r="H49" s="65">
        <f>[4]NSA_DTR!$FL266</f>
        <v>-0.14329951458357981</v>
      </c>
      <c r="I49" s="66">
        <f>[4]NSA_DTR!$FL141</f>
        <v>58.696682590000009</v>
      </c>
      <c r="J49" s="64">
        <f>[4]NSA_DTR!$FL166</f>
        <v>-0.12591315338284581</v>
      </c>
      <c r="K49" s="63">
        <f>[4]NSA_DTR!$FL191</f>
        <v>-0.11910013473402536</v>
      </c>
      <c r="L49" s="64">
        <f>[4]NSA_DTR!$FL216</f>
        <v>-0.11792607395334875</v>
      </c>
      <c r="M49" s="64">
        <f>[4]NSA_DTR!$FL241</f>
        <v>-0.11328470419674819</v>
      </c>
    </row>
    <row r="50" spans="2:13" s="25" customFormat="1" ht="12.75" customHeight="1" x14ac:dyDescent="0.2">
      <c r="B50" s="69"/>
      <c r="C50" s="60" t="s">
        <v>22</v>
      </c>
      <c r="D50" s="61">
        <f>[4]NSA_DTR!$FL17</f>
        <v>14.96507525</v>
      </c>
      <c r="E50" s="62">
        <f>[4]NSA_DTR!$FL67</f>
        <v>-2.7909715626267984E-2</v>
      </c>
      <c r="F50" s="63">
        <f>[4]NSA_DTR!$FL92</f>
        <v>-2.5526262752618933E-2</v>
      </c>
      <c r="G50" s="64">
        <f>[4]NSA_DTR!$FL317</f>
        <v>-3.5231029622851961E-3</v>
      </c>
      <c r="H50" s="73">
        <f>[4]NSA_DTR!$FL267</f>
        <v>6.0353322355841676E-3</v>
      </c>
      <c r="I50" s="66">
        <f>[4]NSA_DTR!$FL142</f>
        <v>163.52121222000002</v>
      </c>
      <c r="J50" s="74">
        <f>[4]NSA_DTR!$FL167</f>
        <v>-1.2899767617151614E-2</v>
      </c>
      <c r="K50" s="63">
        <f>[4]NSA_DTR!$FL192</f>
        <v>-7.9045641036453729E-3</v>
      </c>
      <c r="L50" s="64">
        <f>[4]NSA_DTR!$FL217</f>
        <v>-1.4743731487578349E-2</v>
      </c>
      <c r="M50" s="64">
        <f>[4]NSA_DTR!$FL242</f>
        <v>-7.5928178778804645E-3</v>
      </c>
    </row>
    <row r="51" spans="2:13" s="25" customFormat="1" ht="12.75" customHeight="1" x14ac:dyDescent="0.2">
      <c r="B51" s="69"/>
      <c r="C51" s="60" t="s">
        <v>23</v>
      </c>
      <c r="D51" s="61">
        <f>[4]NSA_DTR!$FL18</f>
        <v>9.8776255299999995</v>
      </c>
      <c r="E51" s="62">
        <f>[4]NSA_DTR!$FL68</f>
        <v>6.0338121350069773E-3</v>
      </c>
      <c r="F51" s="63">
        <f>[4]NSA_DTR!$FL93</f>
        <v>2.6460443278100598E-2</v>
      </c>
      <c r="G51" s="64">
        <f>[4]NSA_DTR!$FL318</f>
        <v>8.5827415897183901E-3</v>
      </c>
      <c r="H51" s="65">
        <f>[4]NSA_DTR!$FL268</f>
        <v>4.1708400192864259E-2</v>
      </c>
      <c r="I51" s="66">
        <f>[4]NSA_DTR!$FL143</f>
        <v>116.67435324</v>
      </c>
      <c r="J51" s="64">
        <f>[4]NSA_DTR!$FL168</f>
        <v>2.6824772793093254E-2</v>
      </c>
      <c r="K51" s="63">
        <f>[4]NSA_DTR!$FL193</f>
        <v>3.7290487254171278E-2</v>
      </c>
      <c r="L51" s="64">
        <f>[4]NSA_DTR!$FL218</f>
        <v>1.498122677947844E-2</v>
      </c>
      <c r="M51" s="64">
        <f>[4]NSA_DTR!$FL243</f>
        <v>2.6760424775448266E-2</v>
      </c>
    </row>
    <row r="52" spans="2:13" s="25" customFormat="1" ht="12.75" customHeight="1" x14ac:dyDescent="0.2">
      <c r="B52" s="69"/>
      <c r="C52" s="67" t="s">
        <v>24</v>
      </c>
      <c r="D52" s="61">
        <f>[4]NSA_DTR!$FL19</f>
        <v>6.3999602300000005</v>
      </c>
      <c r="E52" s="62">
        <f>[4]NSA_DTR!$FL69</f>
        <v>2.205088976310976E-2</v>
      </c>
      <c r="F52" s="63">
        <f>[4]NSA_DTR!$FL94</f>
        <v>4.2881365231438817E-2</v>
      </c>
      <c r="G52" s="64">
        <f>[4]NSA_DTR!$FL319</f>
        <v>1.6353488669553773E-3</v>
      </c>
      <c r="H52" s="65">
        <f>[4]NSA_DTR!$FL269</f>
        <v>5.3332225689021628E-2</v>
      </c>
      <c r="I52" s="66">
        <f>[4]NSA_DTR!$FL144</f>
        <v>76.66573025000001</v>
      </c>
      <c r="J52" s="64">
        <f>[4]NSA_DTR!$FL169</f>
        <v>3.7257039211246568E-2</v>
      </c>
      <c r="K52" s="63">
        <f>[4]NSA_DTR!$FL194</f>
        <v>4.9119463460458812E-2</v>
      </c>
      <c r="L52" s="64">
        <f>[4]NSA_DTR!$FL219</f>
        <v>2.2519449932127511E-2</v>
      </c>
      <c r="M52" s="64">
        <f>[4]NSA_DTR!$FL244</f>
        <v>3.4591785888330673E-2</v>
      </c>
    </row>
    <row r="53" spans="2:13" s="25" customFormat="1" ht="12.75" customHeight="1" x14ac:dyDescent="0.2">
      <c r="B53" s="69"/>
      <c r="C53" s="67" t="s">
        <v>25</v>
      </c>
      <c r="D53" s="61">
        <f>[4]NSA_DTR!$FL20</f>
        <v>3.4776652999999995</v>
      </c>
      <c r="E53" s="62">
        <f>[4]NSA_DTR!$FL70</f>
        <v>-2.2167210007032145E-2</v>
      </c>
      <c r="F53" s="63">
        <f>[4]NSA_DTR!$FL95</f>
        <v>-3.7621789631776537E-3</v>
      </c>
      <c r="G53" s="64">
        <f>[4]NSA_DTR!$FL320</f>
        <v>2.2243443931939888E-2</v>
      </c>
      <c r="H53" s="65">
        <f>[4]NSA_DTR!$FL270</f>
        <v>2.0923375312586812E-2</v>
      </c>
      <c r="I53" s="66">
        <f>[4]NSA_DTR!$FL145</f>
        <v>40.008622989999999</v>
      </c>
      <c r="J53" s="64">
        <f>[4]NSA_DTR!$FL170</f>
        <v>7.4093905111574099E-3</v>
      </c>
      <c r="K53" s="63">
        <f>[4]NSA_DTR!$FL195</f>
        <v>1.5467165837993901E-2</v>
      </c>
      <c r="L53" s="64">
        <f>[4]NSA_DTR!$FL220</f>
        <v>8.9201619890033612E-4</v>
      </c>
      <c r="M53" s="64">
        <f>[4]NSA_DTR!$FL245</f>
        <v>1.224936725826864E-2</v>
      </c>
    </row>
    <row r="54" spans="2:13" s="25" customFormat="1" ht="12.75" customHeight="1" x14ac:dyDescent="0.2">
      <c r="B54" s="69"/>
      <c r="C54" s="75" t="s">
        <v>26</v>
      </c>
      <c r="D54" s="54">
        <f>[4]NSA_DTR!$FL22</f>
        <v>94.631398509999997</v>
      </c>
      <c r="E54" s="55">
        <f>[4]NSA_DTR!$FL72</f>
        <v>6.8898120036859023E-2</v>
      </c>
      <c r="F54" s="56">
        <f>[4]NSA_DTR!$FL97</f>
        <v>6.6443587275564209E-2</v>
      </c>
      <c r="G54" s="57">
        <f>[4]NSA_DTR!$FL322</f>
        <v>1.627348867238454E-2</v>
      </c>
      <c r="H54" s="76">
        <f>[4]NSA_DTR!$FL272</f>
        <v>1.2843865578267888E-2</v>
      </c>
      <c r="I54" s="59">
        <f>[4]NSA_DTR!$FL147</f>
        <v>1022.3657973300001</v>
      </c>
      <c r="J54" s="57">
        <f>[4]NSA_DTR!$FL172</f>
        <v>2.1406688798881746E-2</v>
      </c>
      <c r="K54" s="56">
        <f>[4]NSA_DTR!$FL197</f>
        <v>2.5929422959811044E-2</v>
      </c>
      <c r="L54" s="57">
        <f>[4]NSA_DTR!$FL222</f>
        <v>2.7179384321083688E-2</v>
      </c>
      <c r="M54" s="57">
        <f>[4]NSA_DTR!$FL247</f>
        <v>3.3754198988660944E-2</v>
      </c>
    </row>
    <row r="55" spans="2:13" s="25" customFormat="1" ht="12.75" customHeight="1" x14ac:dyDescent="0.2">
      <c r="B55" s="69"/>
      <c r="C55" s="77" t="s">
        <v>27</v>
      </c>
      <c r="D55" s="61">
        <f>[4]NSA_DTR!$FL23</f>
        <v>72.388731319999991</v>
      </c>
      <c r="E55" s="62">
        <f>[4]NSA_DTR!$FL73</f>
        <v>7.6403205565952037E-2</v>
      </c>
      <c r="F55" s="63">
        <f>[4]NSA_DTR!$FL98</f>
        <v>7.7529429632541058E-2</v>
      </c>
      <c r="G55" s="64">
        <f>[4]NSA_DTR!$FL323</f>
        <v>6.7593075147522885E-3</v>
      </c>
      <c r="H55" s="65">
        <f>[4]NSA_DTR!$FL273</f>
        <v>1.9354254265640414E-2</v>
      </c>
      <c r="I55" s="66">
        <f>[4]NSA_DTR!$FL148</f>
        <v>774.67360242999996</v>
      </c>
      <c r="J55" s="64">
        <f>[4]NSA_DTR!$FL173</f>
        <v>3.0368138375236775E-2</v>
      </c>
      <c r="K55" s="63">
        <f>[4]NSA_DTR!$FL198</f>
        <v>3.3959645549853423E-2</v>
      </c>
      <c r="L55" s="64">
        <f>[4]NSA_DTR!$FL223</f>
        <v>3.7020908648748074E-2</v>
      </c>
      <c r="M55" s="64">
        <f>[4]NSA_DTR!$FL248</f>
        <v>4.2988886042602203E-2</v>
      </c>
    </row>
    <row r="56" spans="2:13" s="25" customFormat="1" ht="12.75" customHeight="1" x14ac:dyDescent="0.2">
      <c r="B56" s="69"/>
      <c r="C56" s="78" t="s">
        <v>28</v>
      </c>
      <c r="D56" s="61">
        <f>[4]NSA_DTR!$FL24</f>
        <v>69.271865609999992</v>
      </c>
      <c r="E56" s="62">
        <f>[4]NSA_DTR!$FL74</f>
        <v>7.4249443322399244E-2</v>
      </c>
      <c r="F56" s="63">
        <f>[4]NSA_DTR!$FL99</f>
        <v>7.4060381401130471E-2</v>
      </c>
      <c r="G56" s="64">
        <f>[4]NSA_DTR!$FL324</f>
        <v>8.7321520112273454E-3</v>
      </c>
      <c r="H56" s="65">
        <f>[4]NSA_DTR!$FL274</f>
        <v>2.855079839215402E-2</v>
      </c>
      <c r="I56" s="66">
        <f>[4]NSA_DTR!$FL149</f>
        <v>741.89891479999983</v>
      </c>
      <c r="J56" s="64">
        <f>[4]NSA_DTR!$FL174</f>
        <v>3.3940754748673196E-2</v>
      </c>
      <c r="K56" s="63">
        <f>[4]NSA_DTR!$FL199</f>
        <v>3.7147842325163438E-2</v>
      </c>
      <c r="L56" s="64">
        <f>[4]NSA_DTR!$FL224</f>
        <v>3.9652736772378017E-2</v>
      </c>
      <c r="M56" s="64">
        <f>[4]NSA_DTR!$FL249</f>
        <v>4.5230709665496915E-2</v>
      </c>
    </row>
    <row r="57" spans="2:13" s="25" customFormat="1" ht="12.75" customHeight="1" x14ac:dyDescent="0.2">
      <c r="B57" s="69"/>
      <c r="C57" s="71" t="s">
        <v>29</v>
      </c>
      <c r="D57" s="79">
        <f>[4]NSA_DTR!$FL25</f>
        <v>3.1168657099999999</v>
      </c>
      <c r="E57" s="62">
        <f>[4]NSA_DTR!$FL75</f>
        <v>0.12660304592515237</v>
      </c>
      <c r="F57" s="63">
        <f>[4]NSA_DTR!$FL100</f>
        <v>0.16334437553548398</v>
      </c>
      <c r="G57" s="64">
        <f>[4]NSA_DTR!$FL325</f>
        <v>-3.6287171000445984E-2</v>
      </c>
      <c r="H57" s="65">
        <f>[4]NSA_DTR!$FL275</f>
        <v>-0.14129002211323571</v>
      </c>
      <c r="I57" s="66">
        <f>[4]NSA_DTR!$FL150</f>
        <v>32.774687630000003</v>
      </c>
      <c r="J57" s="64">
        <f>[4]NSA_DTR!$FL175</f>
        <v>-4.4377087521291547E-2</v>
      </c>
      <c r="K57" s="63">
        <f>[4]NSA_DTR!$FL200</f>
        <v>-3.2746362595170608E-2</v>
      </c>
      <c r="L57" s="64">
        <f>[4]NSA_DTR!$FL225</f>
        <v>-1.8825468714348426E-2</v>
      </c>
      <c r="M57" s="64">
        <f>[4]NSA_DTR!$FL250</f>
        <v>-4.3228543567110922E-3</v>
      </c>
    </row>
    <row r="58" spans="2:13" s="25" customFormat="1" ht="12.75" customHeight="1" x14ac:dyDescent="0.2">
      <c r="B58" s="69"/>
      <c r="C58" s="77" t="s">
        <v>30</v>
      </c>
      <c r="D58" s="61">
        <f>[4]NSA_DTR!$FL26</f>
        <v>22.242667189999999</v>
      </c>
      <c r="E58" s="62">
        <f>[4]NSA_DTR!$FL76</f>
        <v>4.5181303323314159E-2</v>
      </c>
      <c r="F58" s="63">
        <f>[4]NSA_DTR!$FL101</f>
        <v>3.2848191038863828E-2</v>
      </c>
      <c r="G58" s="64">
        <f>[4]NSA_DTR!$FL326</f>
        <v>4.7572719109391981E-2</v>
      </c>
      <c r="H58" s="65">
        <f>[4]NSA_DTR!$FL276</f>
        <v>-6.2713624215626762E-3</v>
      </c>
      <c r="I58" s="66">
        <f>[4]NSA_DTR!$FL151</f>
        <v>247.69219489999998</v>
      </c>
      <c r="J58" s="64">
        <f>[4]NSA_DTR!$FL176</f>
        <v>-5.641323065576298E-3</v>
      </c>
      <c r="K58" s="63">
        <f>[4]NSA_DTR!$FL201</f>
        <v>1.743788624382514E-3</v>
      </c>
      <c r="L58" s="64">
        <f>[4]NSA_DTR!$FL226</f>
        <v>-2.36373291083114E-3</v>
      </c>
      <c r="M58" s="64">
        <f>[4]NSA_DTR!$FL251</f>
        <v>5.8965801836965426E-3</v>
      </c>
    </row>
    <row r="59" spans="2:13" s="25" customFormat="1" ht="12.75" customHeight="1" x14ac:dyDescent="0.2">
      <c r="B59" s="69"/>
      <c r="C59" s="80" t="s">
        <v>31</v>
      </c>
      <c r="D59" s="81">
        <f>[4]NSA_DTR!$FL27</f>
        <v>207.36975379</v>
      </c>
      <c r="E59" s="82">
        <f>[4]NSA_DTR!$FL77</f>
        <v>3.1761488886664635E-2</v>
      </c>
      <c r="F59" s="83">
        <f>[4]NSA_DTR!$FL102</f>
        <v>3.2858683039504344E-2</v>
      </c>
      <c r="G59" s="84">
        <f>[4]NSA_DTR!$FL327</f>
        <v>1.668852316306535E-2</v>
      </c>
      <c r="H59" s="85">
        <f>[4]NSA_DTR!$FL277</f>
        <v>-8.0483415439152051E-3</v>
      </c>
      <c r="I59" s="86">
        <f>[4]NSA_DTR!$FL152</f>
        <v>2287.0414449099999</v>
      </c>
      <c r="J59" s="84">
        <f>[4]NSA_DTR!$FL177</f>
        <v>7.2506610141154226E-4</v>
      </c>
      <c r="K59" s="83">
        <f>[4]NSA_DTR!$FL202</f>
        <v>6.3323887075836804E-3</v>
      </c>
      <c r="L59" s="84">
        <f>[4]NSA_DTR!$FL227</f>
        <v>4.9230304201992592E-3</v>
      </c>
      <c r="M59" s="84">
        <f>[4]NSA_DTR!$FL252</f>
        <v>1.3487331623936782E-2</v>
      </c>
    </row>
    <row r="60" spans="2:13" s="25" customFormat="1" ht="12.75" hidden="1" customHeight="1" x14ac:dyDescent="0.2">
      <c r="B60" s="69"/>
      <c r="C60" s="60"/>
      <c r="D60" s="61"/>
      <c r="E60" s="62"/>
      <c r="F60" s="63"/>
      <c r="G60" s="64"/>
      <c r="H60" s="64"/>
      <c r="I60" s="88"/>
      <c r="J60" s="89"/>
      <c r="K60" s="90"/>
      <c r="L60" s="89"/>
      <c r="M60" s="89"/>
    </row>
    <row r="61" spans="2:13" s="25" customFormat="1" ht="12.75" hidden="1" customHeight="1" x14ac:dyDescent="0.2">
      <c r="B61" s="69"/>
      <c r="C61" s="60"/>
      <c r="D61" s="61"/>
      <c r="E61" s="62"/>
      <c r="F61" s="63"/>
      <c r="G61" s="64"/>
      <c r="H61" s="64"/>
      <c r="I61" s="88"/>
      <c r="J61" s="89"/>
      <c r="K61" s="90"/>
      <c r="L61" s="89"/>
      <c r="M61" s="89"/>
    </row>
    <row r="62" spans="2:13" s="25" customFormat="1" ht="57" hidden="1" customHeight="1" x14ac:dyDescent="0.2">
      <c r="B62" s="69"/>
      <c r="C62" s="60"/>
      <c r="D62" s="61"/>
      <c r="E62" s="62"/>
      <c r="F62" s="63"/>
      <c r="G62" s="64"/>
      <c r="H62" s="64"/>
      <c r="I62" s="88"/>
      <c r="J62" s="89"/>
      <c r="K62" s="90"/>
      <c r="L62" s="89"/>
      <c r="M62" s="89"/>
    </row>
    <row r="63" spans="2:13" s="25" customFormat="1" ht="12.75" customHeight="1" x14ac:dyDescent="0.2">
      <c r="C63" s="91"/>
      <c r="D63" s="47"/>
      <c r="E63" s="48"/>
      <c r="F63" s="92"/>
      <c r="G63" s="48"/>
      <c r="H63" s="51"/>
      <c r="I63" s="93"/>
      <c r="J63" s="92"/>
      <c r="K63" s="48"/>
      <c r="L63" s="94"/>
      <c r="M63" s="48"/>
    </row>
    <row r="64" spans="2:13" s="25" customFormat="1" ht="12.75" customHeight="1" x14ac:dyDescent="0.2">
      <c r="B64" s="69"/>
      <c r="C64" s="95" t="s">
        <v>32</v>
      </c>
      <c r="D64" s="96">
        <f>[7]Mois!$EA$25/1000000</f>
        <v>31.32921735</v>
      </c>
      <c r="E64" s="64">
        <f>'[7]Evo Mois'!$EA$25</f>
        <v>4.2403116761366988E-2</v>
      </c>
      <c r="F64" s="97">
        <f>'[8]Evo Mois'!$EA$5</f>
        <v>5.2097093502998959E-2</v>
      </c>
      <c r="G64" s="98">
        <f>IF('[8]Evo Mois-1'!$EA$5&gt;500%," ns",'[8]Evo Mois-1'!$EA$5)</f>
        <v>5.0899624981644465E-2</v>
      </c>
      <c r="H64" s="62">
        <f>'[8]Evo ACM'!$DO$5</f>
        <v>-1.503849918597322E-2</v>
      </c>
      <c r="I64" s="99">
        <f>'[7]Cumul ACM'!$EA$25/1000000</f>
        <v>341.90736723000003</v>
      </c>
      <c r="J64" s="64">
        <f>'[7]Evo ACM'!$EA$25</f>
        <v>1.9222805706911927E-2</v>
      </c>
      <c r="K64" s="64">
        <f>'[8]Evo ACM'!$EA$5</f>
        <v>1.8189108364914608E-2</v>
      </c>
      <c r="L64" s="64">
        <f>'[7]Evo PCAP'!$EA$25</f>
        <v>1.9044933910615569E-2</v>
      </c>
      <c r="M64" s="64">
        <f>'[8]Evo PCAP'!$EA$5</f>
        <v>1.960579727646361E-2</v>
      </c>
    </row>
    <row r="65" spans="2:14" s="25" customFormat="1" ht="12.75" customHeight="1" x14ac:dyDescent="0.2">
      <c r="B65" s="69"/>
      <c r="C65" s="101" t="s">
        <v>33</v>
      </c>
      <c r="D65" s="61">
        <f>[7]Mois!$EA$18/1000000</f>
        <v>24.465578539999999</v>
      </c>
      <c r="E65" s="64">
        <f>'[7]Evo Mois'!$EA$18</f>
        <v>3.0527354226823178E-2</v>
      </c>
      <c r="F65" s="97">
        <f>'[8]Evo Mois'!$EA$6</f>
        <v>4.9555462097499392E-2</v>
      </c>
      <c r="G65" s="64">
        <f>IF('[8]Evo Mois-1'!$EA$6&gt;500%," ns",'[8]Evo Mois-1'!$EA$6)</f>
        <v>3.7017017048611267E-2</v>
      </c>
      <c r="H65" s="62">
        <f>'[8]Evo ACM'!$DO$6</f>
        <v>-2.1711587596863979E-2</v>
      </c>
      <c r="I65" s="99">
        <f>'[7]Cumul ACM'!$EA$18/1000000</f>
        <v>270.01905699999998</v>
      </c>
      <c r="J65" s="64">
        <f>'[7]Evo ACM'!$EA$18</f>
        <v>1.3024444797639312E-2</v>
      </c>
      <c r="K65" s="64">
        <f>'[8]Evo ACM'!$EA$6</f>
        <v>9.5131349138743992E-3</v>
      </c>
      <c r="L65" s="64">
        <f>'[7]Evo PCAP'!$EA$18</f>
        <v>1.4230143509888826E-2</v>
      </c>
      <c r="M65" s="64">
        <f>'[8]Evo PCAP'!$EA$6</f>
        <v>1.2232823937138093E-2</v>
      </c>
    </row>
    <row r="66" spans="2:14" s="25" customFormat="1" ht="12.75" customHeight="1" x14ac:dyDescent="0.2">
      <c r="B66" s="69"/>
      <c r="C66" s="101" t="s">
        <v>34</v>
      </c>
      <c r="D66" s="61">
        <f>[7]Mois!$EA$19/1000000</f>
        <v>2.8834819999999999</v>
      </c>
      <c r="E66" s="64">
        <f>'[7]Evo Mois'!$EA$19</f>
        <v>9.6584569727001801E-2</v>
      </c>
      <c r="F66" s="97">
        <f>'[8]Evo Mois'!$EA$7</f>
        <v>0.12888360505858421</v>
      </c>
      <c r="G66" s="64" t="str">
        <f>IF('[8]Evo Mois-1'!$EA$7&lt;500%," ns",'[8]Evo Mois-1'!$EA$7)</f>
        <v xml:space="preserve"> ns</v>
      </c>
      <c r="H66" s="62">
        <f>'[8]Evo ACM'!$DO$7</f>
        <v>0.12094552797190983</v>
      </c>
      <c r="I66" s="99">
        <f>'[7]Cumul ACM'!$EA$19/1000000</f>
        <v>29.855262440000001</v>
      </c>
      <c r="J66" s="64">
        <f>'[7]Evo ACM'!$EA$19</f>
        <v>0.12283842049308724</v>
      </c>
      <c r="K66" s="64">
        <f>'[8]Evo ACM'!$EA$7</f>
        <v>0.12813414553262414</v>
      </c>
      <c r="L66" s="64">
        <f>'[7]Evo PCAP'!$EA$19</f>
        <v>0.10303387525307173</v>
      </c>
      <c r="M66" s="64">
        <f>'[8]Evo PCAP'!$EA$7</f>
        <v>0.11649173171447935</v>
      </c>
    </row>
    <row r="67" spans="2:14" s="25" customFormat="1" ht="12.75" customHeight="1" x14ac:dyDescent="0.2">
      <c r="B67" s="69"/>
      <c r="C67" s="102" t="s">
        <v>35</v>
      </c>
      <c r="D67" s="103">
        <f>[7]Mois!$EA$20/1000000</f>
        <v>3.5576186700000001</v>
      </c>
      <c r="E67" s="104">
        <f>'[7]Evo Mois'!$EA$20</f>
        <v>3.7785272951540216E-2</v>
      </c>
      <c r="F67" s="105">
        <f>'[8]Evo Mois'!$EA$8</f>
        <v>6.5412425366291327E-3</v>
      </c>
      <c r="G67" s="104">
        <f>IF('[8]Evo Mois-1'!$EA$8&gt;500%," ns",'[8]Evo Mois-1'!$EA$8)</f>
        <v>9.8051595234527111E-2</v>
      </c>
      <c r="H67" s="106">
        <f>'[8]Evo ACM'!$DO$8</f>
        <v>-5.9847488613906874E-2</v>
      </c>
      <c r="I67" s="107">
        <f>'[7]Cumul ACM'!$EA$20/1000000</f>
        <v>38.155975249999997</v>
      </c>
      <c r="J67" s="104">
        <f>'[7]Evo ACM'!$EA$20</f>
        <v>-8.0007869255430686E-3</v>
      </c>
      <c r="K67" s="104">
        <f>'[8]Evo ACM'!$EA$8</f>
        <v>-7.7998104797237788E-3</v>
      </c>
      <c r="L67" s="104">
        <f>'[7]Evo PCAP'!$EA$20</f>
        <v>-1.0513528236387626E-2</v>
      </c>
      <c r="M67" s="104">
        <f>'[8]Evo PCAP'!$EA$8</f>
        <v>-6.5937003362299684E-3</v>
      </c>
    </row>
    <row r="68" spans="2:14" s="25" customFormat="1" ht="12.75" customHeight="1" x14ac:dyDescent="0.2">
      <c r="C68" s="108"/>
      <c r="D68" s="66"/>
      <c r="E68" s="90"/>
      <c r="F68" s="90"/>
      <c r="G68" s="90"/>
      <c r="H68" s="90"/>
      <c r="I68" s="66"/>
      <c r="J68" s="90"/>
      <c r="K68" s="90"/>
      <c r="L68" s="90"/>
      <c r="M68" s="90"/>
      <c r="N68" s="100"/>
    </row>
    <row r="69" spans="2:14" s="25" customFormat="1" ht="12.75" customHeight="1" x14ac:dyDescent="0.2">
      <c r="B69" s="69"/>
      <c r="C69" s="109"/>
      <c r="D69" s="116"/>
      <c r="E69" s="110"/>
      <c r="F69" s="110"/>
      <c r="G69" s="110"/>
      <c r="H69" s="110"/>
      <c r="I69" s="111"/>
      <c r="J69" s="110"/>
      <c r="K69" s="110"/>
      <c r="L69" s="110"/>
      <c r="M69" s="110"/>
    </row>
    <row r="70" spans="2:14" s="25" customFormat="1" ht="27" customHeight="1" x14ac:dyDescent="0.2">
      <c r="B70" s="69"/>
      <c r="C70" s="28" t="s">
        <v>37</v>
      </c>
      <c r="D70" s="29" t="s">
        <v>6</v>
      </c>
      <c r="E70" s="30"/>
      <c r="F70" s="30"/>
      <c r="G70" s="31"/>
      <c r="H70" s="29" t="s">
        <v>8</v>
      </c>
      <c r="I70" s="30"/>
      <c r="J70" s="30"/>
      <c r="K70" s="31"/>
      <c r="L70" s="29" t="s">
        <v>9</v>
      </c>
      <c r="M70" s="31"/>
    </row>
    <row r="71" spans="2:14" s="25" customFormat="1" ht="53.25" customHeight="1" x14ac:dyDescent="0.2">
      <c r="B71" s="69"/>
      <c r="C71" s="32"/>
      <c r="D71" s="33" t="str">
        <f>D38</f>
        <v>Données brutes  octobre 2025</v>
      </c>
      <c r="E71" s="34" t="str">
        <f>E38</f>
        <v>Taux de croissance  oct 2025 / oct 2024</v>
      </c>
      <c r="F71" s="117"/>
      <c r="G71" s="36" t="str">
        <f>G5</f>
        <v>Taux de croissance  oct 2025 / sept 2025</v>
      </c>
      <c r="H71" s="37" t="str">
        <f>H38</f>
        <v>Rappel :
Taux ACM CVS-CJO à fin octobre 2024</v>
      </c>
      <c r="I71" s="38" t="str">
        <f>I38</f>
        <v>Données brutes nov 2024 - oct 2025</v>
      </c>
      <c r="J71" s="34" t="str">
        <f>J38</f>
        <v>Taux ACM (nov 2024 - oct 2025 / nov 2023 - oct 2024)</v>
      </c>
      <c r="K71" s="40"/>
      <c r="L71" s="34" t="str">
        <f>L38</f>
        <v>( janv à oct 2025 ) /
( janv à oct 2024 )</v>
      </c>
      <c r="M71" s="40"/>
    </row>
    <row r="72" spans="2:14" s="25" customFormat="1" ht="38.25" customHeight="1" x14ac:dyDescent="0.2">
      <c r="B72" s="69"/>
      <c r="C72" s="41"/>
      <c r="D72" s="42"/>
      <c r="E72" s="36" t="s">
        <v>10</v>
      </c>
      <c r="F72" s="43" t="s">
        <v>11</v>
      </c>
      <c r="G72" s="36" t="s">
        <v>11</v>
      </c>
      <c r="H72" s="44"/>
      <c r="I72" s="45"/>
      <c r="J72" s="36" t="s">
        <v>10</v>
      </c>
      <c r="K72" s="36" t="s">
        <v>11</v>
      </c>
      <c r="L72" s="36" t="s">
        <v>10</v>
      </c>
      <c r="M72" s="36" t="s">
        <v>11</v>
      </c>
    </row>
    <row r="73" spans="2:14" s="25" customFormat="1" ht="12.75" customHeight="1" x14ac:dyDescent="0.2">
      <c r="B73" s="69"/>
      <c r="C73" s="46" t="s">
        <v>12</v>
      </c>
      <c r="D73" s="47">
        <f>[4]SA_DTR!$FL5</f>
        <v>268.40553434000003</v>
      </c>
      <c r="E73" s="48">
        <f>[4]SA_DTR!$FL55</f>
        <v>7.4735115462907231E-2</v>
      </c>
      <c r="F73" s="49">
        <f>[4]SA_DTR!$FL80</f>
        <v>8.6788233232605982E-2</v>
      </c>
      <c r="G73" s="50">
        <f>[4]SA_DTR!$FL305</f>
        <v>8.5902962769033309E-3</v>
      </c>
      <c r="H73" s="51">
        <f>[4]SA_DTR!$FL255</f>
        <v>3.4032901505216984E-2</v>
      </c>
      <c r="I73" s="115">
        <f>[4]SA_DTR!$FL130</f>
        <v>2925.7112659599998</v>
      </c>
      <c r="J73" s="48">
        <f>[4]SA_DTR!$FL155</f>
        <v>5.0713252913901607E-2</v>
      </c>
      <c r="K73" s="50">
        <f>[4]SA_DTR!$FL180</f>
        <v>5.9551621087900353E-2</v>
      </c>
      <c r="L73" s="48">
        <f>[4]SA_DTR!$FL205</f>
        <v>5.3299346970260952E-2</v>
      </c>
      <c r="M73" s="48">
        <f>[4]SA_DTR!$FL230</f>
        <v>6.2592755295795888E-2</v>
      </c>
    </row>
    <row r="74" spans="2:14" s="25" customFormat="1" ht="12.75" customHeight="1" x14ac:dyDescent="0.2">
      <c r="B74" s="69"/>
      <c r="C74" s="53" t="s">
        <v>13</v>
      </c>
      <c r="D74" s="54">
        <f>[4]SA_DTR!$FL6</f>
        <v>173.34180478000002</v>
      </c>
      <c r="E74" s="55">
        <f>[4]SA_DTR!$FL56</f>
        <v>5.4172003178732497E-2</v>
      </c>
      <c r="F74" s="56">
        <f>[4]SA_DTR!$FL81</f>
        <v>6.8081140789779226E-2</v>
      </c>
      <c r="G74" s="57">
        <f>[4]SA_DTR!$FL306</f>
        <v>1.3268307543282676E-2</v>
      </c>
      <c r="H74" s="58">
        <f>[4]SA_DTR!$FL256</f>
        <v>2.6135985571671849E-2</v>
      </c>
      <c r="I74" s="59">
        <f>[4]SA_DTR!$FL131</f>
        <v>1907.36819932</v>
      </c>
      <c r="J74" s="57">
        <f>[4]SA_DTR!$FL156</f>
        <v>4.0952370580922937E-2</v>
      </c>
      <c r="K74" s="56">
        <f>[4]SA_DTR!$FL181</f>
        <v>5.042758810783976E-2</v>
      </c>
      <c r="L74" s="57">
        <f>[4]SA_DTR!$FL206</f>
        <v>4.1950795295982779E-2</v>
      </c>
      <c r="M74" s="57">
        <f>[4]SA_DTR!$FL231</f>
        <v>5.2974101358318038E-2</v>
      </c>
    </row>
    <row r="75" spans="2:14" s="25" customFormat="1" ht="12.75" customHeight="1" x14ac:dyDescent="0.2">
      <c r="B75" s="69"/>
      <c r="C75" s="60" t="s">
        <v>14</v>
      </c>
      <c r="D75" s="61">
        <f>[4]SA_DTR!$FL7</f>
        <v>57.947419319999995</v>
      </c>
      <c r="E75" s="62">
        <f>[4]SA_DTR!$FL57</f>
        <v>0.10005225674558238</v>
      </c>
      <c r="F75" s="63">
        <f>[4]SA_DTR!$FL82</f>
        <v>0.10618126540433859</v>
      </c>
      <c r="G75" s="64">
        <f>[4]SA_DTR!$FL307</f>
        <v>6.0143147294868804E-3</v>
      </c>
      <c r="H75" s="65">
        <f>[4]SA_DTR!$FL257</f>
        <v>1.8415466318847384E-2</v>
      </c>
      <c r="I75" s="66">
        <f>[4]SA_DTR!$FL132</f>
        <v>621.75937070999998</v>
      </c>
      <c r="J75" s="64">
        <f>[4]SA_DTR!$FL157</f>
        <v>6.9125480031434039E-2</v>
      </c>
      <c r="K75" s="63">
        <f>[4]SA_DTR!$FL182</f>
        <v>7.9718318207006922E-2</v>
      </c>
      <c r="L75" s="64">
        <f>[4]SA_DTR!$FL207</f>
        <v>8.0505919536011383E-2</v>
      </c>
      <c r="M75" s="64">
        <f>[4]SA_DTR!$FL232</f>
        <v>9.1305963649503497E-2</v>
      </c>
    </row>
    <row r="76" spans="2:14" s="25" customFormat="1" ht="12.75" customHeight="1" x14ac:dyDescent="0.2">
      <c r="B76" s="69"/>
      <c r="C76" s="67" t="s">
        <v>15</v>
      </c>
      <c r="D76" s="61">
        <f>[4]SA_DTR!$FL8</f>
        <v>14.272131999999997</v>
      </c>
      <c r="E76" s="62">
        <f>[4]SA_DTR!$FL58</f>
        <v>6.9543468184141144E-2</v>
      </c>
      <c r="F76" s="63">
        <f>[4]SA_DTR!$FL83</f>
        <v>0.10071438053285409</v>
      </c>
      <c r="G76" s="64">
        <f>[4]SA_DTR!$FL308</f>
        <v>-1.564208128573441E-2</v>
      </c>
      <c r="H76" s="65">
        <f>[4]SA_DTR!$FL258</f>
        <v>2.6393279412174842E-2</v>
      </c>
      <c r="I76" s="66">
        <f>[4]SA_DTR!$FL133</f>
        <v>157.56403105999999</v>
      </c>
      <c r="J76" s="64">
        <f>[4]SA_DTR!$FL158</f>
        <v>4.9189628964031229E-2</v>
      </c>
      <c r="K76" s="63">
        <f>[4]SA_DTR!$FL183</f>
        <v>6.0407933901214461E-2</v>
      </c>
      <c r="L76" s="64">
        <f>[4]SA_DTR!$FL208</f>
        <v>7.140612312327943E-2</v>
      </c>
      <c r="M76" s="64">
        <f>[4]SA_DTR!$FL233</f>
        <v>8.3539693019042183E-2</v>
      </c>
    </row>
    <row r="77" spans="2:14" s="25" customFormat="1" ht="12.75" customHeight="1" x14ac:dyDescent="0.2">
      <c r="B77" s="69"/>
      <c r="C77" s="67" t="s">
        <v>16</v>
      </c>
      <c r="D77" s="61">
        <f>[4]SA_DTR!$FL9</f>
        <v>33.170838850000003</v>
      </c>
      <c r="E77" s="62">
        <f>[4]SA_DTR!$FL59</f>
        <v>0.11486366399751335</v>
      </c>
      <c r="F77" s="63">
        <f>[4]SA_DTR!$FL84</f>
        <v>0.11081244087472886</v>
      </c>
      <c r="G77" s="64">
        <f>[4]SA_DTR!$FL309</f>
        <v>2.285729306923967E-2</v>
      </c>
      <c r="H77" s="65">
        <f>[4]SA_DTR!$FL259</f>
        <v>4.1101629896223013E-2</v>
      </c>
      <c r="I77" s="66">
        <f>[4]SA_DTR!$FL134</f>
        <v>354.95171393999999</v>
      </c>
      <c r="J77" s="64">
        <f>[4]SA_DTR!$FL159</f>
        <v>7.2792383503807345E-2</v>
      </c>
      <c r="K77" s="63">
        <f>[4]SA_DTR!$FL184</f>
        <v>8.3173841974365281E-2</v>
      </c>
      <c r="L77" s="64">
        <f>[4]SA_DTR!$FL209</f>
        <v>8.0357097404684552E-2</v>
      </c>
      <c r="M77" s="64">
        <f>[4]SA_DTR!$FL234</f>
        <v>9.1260249581745612E-2</v>
      </c>
    </row>
    <row r="78" spans="2:14" s="25" customFormat="1" ht="12.75" customHeight="1" x14ac:dyDescent="0.2">
      <c r="B78" s="69"/>
      <c r="C78" s="67" t="s">
        <v>17</v>
      </c>
      <c r="D78" s="61">
        <f>[4]SA_DTR!$FL10</f>
        <v>9.4462123200000008</v>
      </c>
      <c r="E78" s="62">
        <f>[4]SA_DTR!$FL60</f>
        <v>0.10443338439821859</v>
      </c>
      <c r="F78" s="63">
        <f>[4]SA_DTR!$FL85</f>
        <v>0.10503881979622753</v>
      </c>
      <c r="G78" s="64">
        <f>[4]SA_DTR!$FL310</f>
        <v>-1.4452269234487503E-2</v>
      </c>
      <c r="H78" s="65">
        <f>[4]SA_DTR!$FL260</f>
        <v>-7.5958150603071539E-2</v>
      </c>
      <c r="I78" s="66">
        <f>[4]SA_DTR!$FL135</f>
        <v>97.270886990000008</v>
      </c>
      <c r="J78" s="64">
        <f>[4]SA_DTR!$FL160</f>
        <v>8.5130458547234555E-2</v>
      </c>
      <c r="K78" s="63">
        <f>[4]SA_DTR!$FL185</f>
        <v>9.5593053998367372E-2</v>
      </c>
      <c r="L78" s="64">
        <f>[4]SA_DTR!$FL210</f>
        <v>9.4081880074333935E-2</v>
      </c>
      <c r="M78" s="64">
        <f>[4]SA_DTR!$FL235</f>
        <v>0.10258736355370557</v>
      </c>
    </row>
    <row r="79" spans="2:14" s="25" customFormat="1" ht="12.75" customHeight="1" x14ac:dyDescent="0.2">
      <c r="B79" s="69"/>
      <c r="C79" s="70" t="s">
        <v>18</v>
      </c>
      <c r="D79" s="61">
        <f>[4]SA_DTR!$FL12</f>
        <v>35.511349340000002</v>
      </c>
      <c r="E79" s="62">
        <f>[4]SA_DTR!$FL62</f>
        <v>7.0854289339174148E-2</v>
      </c>
      <c r="F79" s="63">
        <f>[4]SA_DTR!$FL87</f>
        <v>7.7706551120189093E-2</v>
      </c>
      <c r="G79" s="64">
        <f>[4]SA_DTR!$FL312</f>
        <v>3.8930648745975072E-2</v>
      </c>
      <c r="H79" s="65">
        <f>[4]SA_DTR!$FL262</f>
        <v>4.5742983658281222E-2</v>
      </c>
      <c r="I79" s="66">
        <f>[4]SA_DTR!$FL137</f>
        <v>390.66941512999995</v>
      </c>
      <c r="J79" s="64">
        <f>[4]SA_DTR!$FL162</f>
        <v>5.0599015590249596E-2</v>
      </c>
      <c r="K79" s="63">
        <f>[4]SA_DTR!$FL187</f>
        <v>5.4399937306741863E-2</v>
      </c>
      <c r="L79" s="64">
        <f>[4]SA_DTR!$FL212</f>
        <v>4.9215928462050362E-2</v>
      </c>
      <c r="M79" s="64">
        <f>[4]SA_DTR!$FL237</f>
        <v>5.559007780840397E-2</v>
      </c>
    </row>
    <row r="80" spans="2:14" s="25" customFormat="1" ht="12.75" customHeight="1" x14ac:dyDescent="0.2">
      <c r="B80" s="69"/>
      <c r="C80" s="71" t="s">
        <v>19</v>
      </c>
      <c r="D80" s="61">
        <f>[4]SA_DTR!$FL13</f>
        <v>10.90709743</v>
      </c>
      <c r="E80" s="62">
        <f>[4]SA_DTR!$FL63</f>
        <v>0.10019088105971719</v>
      </c>
      <c r="F80" s="63">
        <f>[4]SA_DTR!$FL88</f>
        <v>6.1011850013761748E-2</v>
      </c>
      <c r="G80" s="64">
        <f>[4]SA_DTR!$FL313</f>
        <v>4.662889859338204E-2</v>
      </c>
      <c r="H80" s="65">
        <f>[4]SA_DTR!$FL263</f>
        <v>5.1638040516315931E-2</v>
      </c>
      <c r="I80" s="66">
        <f>[4]SA_DTR!$FL138</f>
        <v>113.70855844000002</v>
      </c>
      <c r="J80" s="64">
        <f>[4]SA_DTR!$FL163</f>
        <v>5.3791493177424599E-2</v>
      </c>
      <c r="K80" s="63">
        <f>[4]SA_DTR!$FL188</f>
        <v>5.0816390514719867E-2</v>
      </c>
      <c r="L80" s="64">
        <f>[4]SA_DTR!$FL213</f>
        <v>5.278730741680282E-2</v>
      </c>
      <c r="M80" s="64">
        <f>[4]SA_DTR!$FL238</f>
        <v>5.248295112521828E-2</v>
      </c>
    </row>
    <row r="81" spans="2:13" s="25" customFormat="1" ht="12.75" customHeight="1" x14ac:dyDescent="0.2">
      <c r="B81" s="69"/>
      <c r="C81" s="71" t="s">
        <v>20</v>
      </c>
      <c r="D81" s="61">
        <f>[4]SA_DTR!$FL14</f>
        <v>21.684228409999999</v>
      </c>
      <c r="E81" s="62">
        <f>[4]SA_DTR!$FL64</f>
        <v>4.9772106021402029E-2</v>
      </c>
      <c r="F81" s="63">
        <f>[4]SA_DTR!$FL89</f>
        <v>7.9786962052903032E-2</v>
      </c>
      <c r="G81" s="64">
        <f>[4]SA_DTR!$FL314</f>
        <v>4.1788393753505959E-2</v>
      </c>
      <c r="H81" s="65">
        <f>[4]SA_DTR!$FL264</f>
        <v>3.7005979155911639E-2</v>
      </c>
      <c r="I81" s="66">
        <f>[4]SA_DTR!$FL139</f>
        <v>247.40272841999999</v>
      </c>
      <c r="J81" s="64">
        <f>[4]SA_DTR!$FL164</f>
        <v>3.746560110642827E-2</v>
      </c>
      <c r="K81" s="63">
        <f>[4]SA_DTR!$FL189</f>
        <v>4.3587398972093627E-2</v>
      </c>
      <c r="L81" s="64">
        <f>[4]SA_DTR!$FL214</f>
        <v>3.5966082564852897E-2</v>
      </c>
      <c r="M81" s="64">
        <f>[4]SA_DTR!$FL239</f>
        <v>4.4754592141051264E-2</v>
      </c>
    </row>
    <row r="82" spans="2:13" s="25" customFormat="1" ht="12.75" customHeight="1" x14ac:dyDescent="0.2">
      <c r="B82" s="69"/>
      <c r="C82" s="72" t="s">
        <v>21</v>
      </c>
      <c r="D82" s="61">
        <f>[4]SA_DTR!$FL16</f>
        <v>7.21280988</v>
      </c>
      <c r="E82" s="62">
        <f>[4]SA_DTR!$FL66</f>
        <v>5.4642247476163863E-2</v>
      </c>
      <c r="F82" s="63">
        <f>[4]SA_DTR!$FL91</f>
        <v>6.272365495629173E-2</v>
      </c>
      <c r="G82" s="64">
        <f>[4]SA_DTR!$FL316</f>
        <v>-5.9858726747939794E-2</v>
      </c>
      <c r="H82" s="65">
        <f>[4]SA_DTR!$FL266</f>
        <v>-9.2143444973323718E-2</v>
      </c>
      <c r="I82" s="66">
        <f>[4]SA_DTR!$FL141</f>
        <v>75.978462190000002</v>
      </c>
      <c r="J82" s="64">
        <f>[4]SA_DTR!$FL166</f>
        <v>-4.7165690731893029E-2</v>
      </c>
      <c r="K82" s="63">
        <f>[4]SA_DTR!$FL191</f>
        <v>-3.5324697774689939E-2</v>
      </c>
      <c r="L82" s="64">
        <f>[4]SA_DTR!$FL216</f>
        <v>-3.648190039748922E-2</v>
      </c>
      <c r="M82" s="64">
        <f>[4]SA_DTR!$FL241</f>
        <v>-2.6014471394874894E-2</v>
      </c>
    </row>
    <row r="83" spans="2:13" s="25" customFormat="1" ht="12.75" customHeight="1" x14ac:dyDescent="0.2">
      <c r="B83" s="69"/>
      <c r="C83" s="60" t="s">
        <v>22</v>
      </c>
      <c r="D83" s="61">
        <f>[4]SA_DTR!$FL17</f>
        <v>15.29905975</v>
      </c>
      <c r="E83" s="62">
        <f>[4]SA_DTR!$FL67</f>
        <v>2.7929197545418782E-2</v>
      </c>
      <c r="F83" s="63">
        <f>[4]SA_DTR!$FL92</f>
        <v>2.7545135593312509E-2</v>
      </c>
      <c r="G83" s="64">
        <f>[4]SA_DTR!$FL317</f>
        <v>-4.9460843605688698E-3</v>
      </c>
      <c r="H83" s="73">
        <f>[4]SA_DTR!$FL267</f>
        <v>5.482304000442495E-2</v>
      </c>
      <c r="I83" s="66">
        <f>[4]SA_DTR!$FL142</f>
        <v>163.39241415000001</v>
      </c>
      <c r="J83" s="74">
        <f>[4]SA_DTR!$FL167</f>
        <v>3.4149667470261491E-2</v>
      </c>
      <c r="K83" s="63">
        <f>[4]SA_DTR!$FL192</f>
        <v>3.8048288630959659E-2</v>
      </c>
      <c r="L83" s="64">
        <f>[4]SA_DTR!$FL217</f>
        <v>3.0959089982871779E-2</v>
      </c>
      <c r="M83" s="64">
        <f>[4]SA_DTR!$FL242</f>
        <v>3.7959493199046346E-2</v>
      </c>
    </row>
    <row r="84" spans="2:13" s="25" customFormat="1" ht="12.75" customHeight="1" x14ac:dyDescent="0.2">
      <c r="B84" s="69"/>
      <c r="C84" s="60" t="s">
        <v>23</v>
      </c>
      <c r="D84" s="61">
        <f>[4]SA_DTR!$FL18</f>
        <v>53.510631799999999</v>
      </c>
      <c r="E84" s="62">
        <f>[4]SA_DTR!$FL68</f>
        <v>3.2214535389085697E-4</v>
      </c>
      <c r="F84" s="63">
        <f>[4]SA_DTR!$FL93</f>
        <v>3.1938351962933709E-2</v>
      </c>
      <c r="G84" s="64">
        <f>[4]SA_DTR!$FL318</f>
        <v>1.6597020801804474E-2</v>
      </c>
      <c r="H84" s="65">
        <f>[4]SA_DTR!$FL268</f>
        <v>2.9371875386863033E-2</v>
      </c>
      <c r="I84" s="66">
        <f>[4]SA_DTR!$FL143</f>
        <v>619.23349555000004</v>
      </c>
      <c r="J84" s="64">
        <f>[4]SA_DTR!$FL168</f>
        <v>1.7149928261397829E-2</v>
      </c>
      <c r="K84" s="63">
        <f>[4]SA_DTR!$FL193</f>
        <v>3.0361944717866685E-2</v>
      </c>
      <c r="L84" s="64">
        <f>[4]SA_DTR!$FL218</f>
        <v>9.7741436891369826E-3</v>
      </c>
      <c r="M84" s="64">
        <f>[4]SA_DTR!$FL243</f>
        <v>2.5206510481828648E-2</v>
      </c>
    </row>
    <row r="85" spans="2:13" s="25" customFormat="1" ht="12.75" customHeight="1" x14ac:dyDescent="0.2">
      <c r="B85" s="69"/>
      <c r="C85" s="67" t="s">
        <v>24</v>
      </c>
      <c r="D85" s="61">
        <f>[4]SA_DTR!$FL19</f>
        <v>33.550249180000002</v>
      </c>
      <c r="E85" s="62">
        <f>[4]SA_DTR!$FL69</f>
        <v>-1.0539398154439938E-3</v>
      </c>
      <c r="F85" s="63">
        <f>[4]SA_DTR!$FL94</f>
        <v>3.9967369182092538E-2</v>
      </c>
      <c r="G85" s="64">
        <f>[4]SA_DTR!$FL319</f>
        <v>2.0317199460570423E-2</v>
      </c>
      <c r="H85" s="65">
        <f>[4]SA_DTR!$FL269</f>
        <v>2.6507385075785983E-2</v>
      </c>
      <c r="I85" s="66">
        <f>[4]SA_DTR!$FL144</f>
        <v>395.53663575999997</v>
      </c>
      <c r="J85" s="64">
        <f>[4]SA_DTR!$FL169</f>
        <v>1.9169908470532127E-2</v>
      </c>
      <c r="K85" s="63">
        <f>[4]SA_DTR!$FL194</f>
        <v>3.2535798311132735E-2</v>
      </c>
      <c r="L85" s="64">
        <f>[4]SA_DTR!$FL219</f>
        <v>1.2309923459528527E-2</v>
      </c>
      <c r="M85" s="64">
        <f>[4]SA_DTR!$FL244</f>
        <v>2.9068462729954225E-2</v>
      </c>
    </row>
    <row r="86" spans="2:13" s="25" customFormat="1" ht="12.75" customHeight="1" x14ac:dyDescent="0.2">
      <c r="B86" s="69"/>
      <c r="C86" s="67" t="s">
        <v>25</v>
      </c>
      <c r="D86" s="61">
        <f>[4]SA_DTR!$FL20</f>
        <v>19.960382620000001</v>
      </c>
      <c r="E86" s="62">
        <f>[4]SA_DTR!$FL70</f>
        <v>2.6436886543765858E-3</v>
      </c>
      <c r="F86" s="63">
        <f>[4]SA_DTR!$FL95</f>
        <v>1.8103380019206528E-2</v>
      </c>
      <c r="G86" s="64">
        <f>[4]SA_DTR!$FL320</f>
        <v>1.011451479148584E-2</v>
      </c>
      <c r="H86" s="65">
        <f>[4]SA_DTR!$FL270</f>
        <v>3.4425191154956902E-2</v>
      </c>
      <c r="I86" s="66">
        <f>[4]SA_DTR!$FL145</f>
        <v>223.69685978999999</v>
      </c>
      <c r="J86" s="64">
        <f>[4]SA_DTR!$FL170</f>
        <v>1.3597764382354161E-2</v>
      </c>
      <c r="K86" s="63">
        <f>[4]SA_DTR!$FL195</f>
        <v>2.655635153250735E-2</v>
      </c>
      <c r="L86" s="64">
        <f>[4]SA_DTR!$FL220</f>
        <v>5.2966613606255653E-3</v>
      </c>
      <c r="M86" s="64">
        <f>[4]SA_DTR!$FL245</f>
        <v>1.8457794000979577E-2</v>
      </c>
    </row>
    <row r="87" spans="2:13" s="25" customFormat="1" ht="12.75" customHeight="1" x14ac:dyDescent="0.2">
      <c r="B87" s="69"/>
      <c r="C87" s="75" t="s">
        <v>26</v>
      </c>
      <c r="D87" s="54">
        <f>[4]SA_DTR!$FL22</f>
        <v>95.063729560000013</v>
      </c>
      <c r="E87" s="55">
        <f>[4]SA_DTR!$FL72</f>
        <v>0.11437167012292293</v>
      </c>
      <c r="F87" s="56">
        <f>[4]SA_DTR!$FL97</f>
        <v>0.12275699939167728</v>
      </c>
      <c r="G87" s="57">
        <f>[4]SA_DTR!$FL322</f>
        <v>1.445640749826449E-4</v>
      </c>
      <c r="H87" s="76">
        <f>[4]SA_DTR!$FL272</f>
        <v>4.9571877200447867E-2</v>
      </c>
      <c r="I87" s="59">
        <f>[4]SA_DTR!$FL147</f>
        <v>1018.34306664</v>
      </c>
      <c r="J87" s="57">
        <f>[4]SA_DTR!$FL172</f>
        <v>6.9496823207705782E-2</v>
      </c>
      <c r="K87" s="56">
        <f>[4]SA_DTR!$FL197</f>
        <v>7.7104342167220397E-2</v>
      </c>
      <c r="L87" s="57">
        <f>[4]SA_DTR!$FL222</f>
        <v>7.528538145974828E-2</v>
      </c>
      <c r="M87" s="57">
        <f>[4]SA_DTR!$FL247</f>
        <v>8.1063714350762872E-2</v>
      </c>
    </row>
    <row r="88" spans="2:13" s="25" customFormat="1" ht="12.75" customHeight="1" x14ac:dyDescent="0.2">
      <c r="B88" s="69"/>
      <c r="C88" s="77" t="s">
        <v>27</v>
      </c>
      <c r="D88" s="61">
        <f>[4]SA_DTR!$FL23</f>
        <v>73.78855775000001</v>
      </c>
      <c r="E88" s="62">
        <f>[4]SA_DTR!$FL73</f>
        <v>0.10996749139665507</v>
      </c>
      <c r="F88" s="63">
        <f>[4]SA_DTR!$FL98</f>
        <v>0.11959268220005548</v>
      </c>
      <c r="G88" s="64">
        <f>[4]SA_DTR!$FL323</f>
        <v>-5.0639448481055727E-3</v>
      </c>
      <c r="H88" s="65">
        <f>[4]SA_DTR!$FL273</f>
        <v>4.928788239981996E-2</v>
      </c>
      <c r="I88" s="66">
        <f>[4]SA_DTR!$FL148</f>
        <v>787.62077265000005</v>
      </c>
      <c r="J88" s="64">
        <f>[4]SA_DTR!$FL173</f>
        <v>6.8998220481633066E-2</v>
      </c>
      <c r="K88" s="63">
        <f>[4]SA_DTR!$FL198</f>
        <v>7.6529782629080945E-2</v>
      </c>
      <c r="L88" s="64">
        <f>[4]SA_DTR!$FL223</f>
        <v>7.6972789372519612E-2</v>
      </c>
      <c r="M88" s="64">
        <f>[4]SA_DTR!$FL248</f>
        <v>8.2485236187745059E-2</v>
      </c>
    </row>
    <row r="89" spans="2:13" s="25" customFormat="1" ht="12.75" customHeight="1" x14ac:dyDescent="0.2">
      <c r="B89" s="69"/>
      <c r="C89" s="78" t="s">
        <v>28</v>
      </c>
      <c r="D89" s="61">
        <f>[4]SA_DTR!$FL24</f>
        <v>68.885864669999989</v>
      </c>
      <c r="E89" s="62">
        <f>[4]SA_DTR!$FL74</f>
        <v>0.11136436439910136</v>
      </c>
      <c r="F89" s="63">
        <f>[4]SA_DTR!$FL99</f>
        <v>0.1221496844381369</v>
      </c>
      <c r="G89" s="64">
        <f>[4]SA_DTR!$FL324</f>
        <v>-2.8898229141414156E-3</v>
      </c>
      <c r="H89" s="65">
        <f>[4]SA_DTR!$FL274</f>
        <v>5.0369412625107524E-2</v>
      </c>
      <c r="I89" s="66">
        <f>[4]SA_DTR!$FL149</f>
        <v>732.84401038999999</v>
      </c>
      <c r="J89" s="64">
        <f>[4]SA_DTR!$FL174</f>
        <v>7.2603120037821878E-2</v>
      </c>
      <c r="K89" s="63">
        <f>[4]SA_DTR!$FL199</f>
        <v>8.1010008391945165E-2</v>
      </c>
      <c r="L89" s="64">
        <f>[4]SA_DTR!$FL224</f>
        <v>7.9545290248063782E-2</v>
      </c>
      <c r="M89" s="64">
        <f>[4]SA_DTR!$FL249</f>
        <v>8.5991597340595582E-2</v>
      </c>
    </row>
    <row r="90" spans="2:13" s="25" customFormat="1" ht="12.75" customHeight="1" x14ac:dyDescent="0.2">
      <c r="B90" s="69"/>
      <c r="C90" s="71" t="s">
        <v>29</v>
      </c>
      <c r="D90" s="79">
        <f>[4]SA_DTR!$FL25</f>
        <v>4.9026930799999997</v>
      </c>
      <c r="E90" s="62">
        <f>[4]SA_DTR!$FL75</f>
        <v>9.0705404855247362E-2</v>
      </c>
      <c r="F90" s="63">
        <f>[4]SA_DTR!$FL100</f>
        <v>8.6136083109955575E-2</v>
      </c>
      <c r="G90" s="64">
        <f>[4]SA_DTR!$FL325</f>
        <v>-3.3550322523848042E-2</v>
      </c>
      <c r="H90" s="65">
        <f>[4]SA_DTR!$FL275</f>
        <v>3.5747931721602066E-2</v>
      </c>
      <c r="I90" s="66">
        <f>[4]SA_DTR!$FL150</f>
        <v>54.776762260000005</v>
      </c>
      <c r="J90" s="64">
        <f>[4]SA_DTR!$FL175</f>
        <v>2.2999604720814304E-2</v>
      </c>
      <c r="K90" s="63">
        <f>[4]SA_DTR!$FL200</f>
        <v>1.9648901941225816E-2</v>
      </c>
      <c r="L90" s="64">
        <f>[4]SA_DTR!$FL225</f>
        <v>4.3693193233111938E-2</v>
      </c>
      <c r="M90" s="64">
        <f>[4]SA_DTR!$FL250</f>
        <v>3.7844757516643179E-2</v>
      </c>
    </row>
    <row r="91" spans="2:13" s="25" customFormat="1" ht="12.75" customHeight="1" x14ac:dyDescent="0.2">
      <c r="B91" s="69"/>
      <c r="C91" s="77" t="s">
        <v>30</v>
      </c>
      <c r="D91" s="61">
        <f>[4]SA_DTR!$FL26</f>
        <v>21.27517181</v>
      </c>
      <c r="E91" s="62">
        <f>[4]SA_DTR!$FL76</f>
        <v>0.12992125500826823</v>
      </c>
      <c r="F91" s="63">
        <f>[4]SA_DTR!$FL101</f>
        <v>0.13372739478391038</v>
      </c>
      <c r="G91" s="64">
        <f>[4]SA_DTR!$FL326</f>
        <v>1.8397351010726926E-2</v>
      </c>
      <c r="H91" s="65">
        <f>[4]SA_DTR!$FL276</f>
        <v>5.0543891791390072E-2</v>
      </c>
      <c r="I91" s="66">
        <f>[4]SA_DTR!$FL151</f>
        <v>230.72229399</v>
      </c>
      <c r="J91" s="64">
        <f>[4]SA_DTR!$FL176</f>
        <v>7.1202421736762167E-2</v>
      </c>
      <c r="K91" s="63">
        <f>[4]SA_DTR!$FL201</f>
        <v>7.9068506811478256E-2</v>
      </c>
      <c r="L91" s="64">
        <f>[4]SA_DTR!$FL226</f>
        <v>6.9586478228337523E-2</v>
      </c>
      <c r="M91" s="64">
        <f>[4]SA_DTR!$FL251</f>
        <v>7.6230698026095833E-2</v>
      </c>
    </row>
    <row r="92" spans="2:13" s="25" customFormat="1" ht="12.75" customHeight="1" x14ac:dyDescent="0.2">
      <c r="B92" s="69"/>
      <c r="C92" s="80" t="s">
        <v>31</v>
      </c>
      <c r="D92" s="81">
        <f>[4]SA_DTR!$FL27</f>
        <v>214.89490254000003</v>
      </c>
      <c r="E92" s="82">
        <f>[4]SA_DTR!$FL77</f>
        <v>9.5018678591431982E-2</v>
      </c>
      <c r="F92" s="83">
        <f>[4]SA_DTR!$FL102</f>
        <v>0.10203589355270459</v>
      </c>
      <c r="G92" s="84">
        <f>[4]SA_DTR!$FL327</f>
        <v>6.5267372316328842E-3</v>
      </c>
      <c r="H92" s="85">
        <f>[4]SA_DTR!$FL277</f>
        <v>3.534286694218669E-2</v>
      </c>
      <c r="I92" s="86">
        <f>[4]SA_DTR!$FL152</f>
        <v>2306.4777704100002</v>
      </c>
      <c r="J92" s="84">
        <f>[4]SA_DTR!$FL177</f>
        <v>6.0104730805343731E-2</v>
      </c>
      <c r="K92" s="83">
        <f>[4]SA_DTR!$FL202</f>
        <v>6.7707967881964537E-2</v>
      </c>
      <c r="L92" s="84">
        <f>[4]SA_DTR!$FL227</f>
        <v>6.5606683127979792E-2</v>
      </c>
      <c r="M92" s="84">
        <f>[4]SA_DTR!$FL252</f>
        <v>7.3076273967803029E-2</v>
      </c>
    </row>
    <row r="93" spans="2:13" s="25" customFormat="1" ht="12.75" hidden="1" customHeight="1" x14ac:dyDescent="0.2">
      <c r="B93" s="69"/>
      <c r="C93" s="60"/>
      <c r="D93" s="61"/>
      <c r="E93" s="62"/>
      <c r="F93" s="63"/>
      <c r="G93" s="64"/>
      <c r="H93" s="87"/>
      <c r="I93" s="88"/>
      <c r="J93" s="89"/>
      <c r="K93" s="90"/>
      <c r="L93" s="89"/>
      <c r="M93" s="89"/>
    </row>
    <row r="94" spans="2:13" s="25" customFormat="1" ht="12.75" hidden="1" customHeight="1" x14ac:dyDescent="0.2">
      <c r="B94" s="69"/>
      <c r="C94" s="60"/>
      <c r="D94" s="61"/>
      <c r="E94" s="62"/>
      <c r="F94" s="63"/>
      <c r="G94" s="64"/>
      <c r="H94" s="87"/>
      <c r="I94" s="88"/>
      <c r="J94" s="89"/>
      <c r="K94" s="90"/>
      <c r="L94" s="89"/>
      <c r="M94" s="89"/>
    </row>
    <row r="95" spans="2:13" s="25" customFormat="1" ht="12.75" hidden="1" customHeight="1" x14ac:dyDescent="0.2">
      <c r="B95" s="69"/>
      <c r="C95" s="60"/>
      <c r="D95" s="61"/>
      <c r="E95" s="62"/>
      <c r="F95" s="63"/>
      <c r="G95" s="64"/>
      <c r="H95" s="87"/>
      <c r="I95" s="88"/>
      <c r="J95" s="89"/>
      <c r="K95" s="90"/>
      <c r="L95" s="89"/>
      <c r="M95" s="89"/>
    </row>
    <row r="96" spans="2:13" s="25" customFormat="1" ht="12.75" customHeight="1" x14ac:dyDescent="0.2">
      <c r="C96" s="91"/>
      <c r="D96" s="47"/>
      <c r="E96" s="48"/>
      <c r="F96" s="92"/>
      <c r="G96" s="48"/>
      <c r="H96" s="51"/>
      <c r="I96" s="93"/>
      <c r="J96" s="92"/>
      <c r="K96" s="48"/>
      <c r="L96" s="94"/>
      <c r="M96" s="48"/>
    </row>
    <row r="97" spans="2:13" s="25" customFormat="1" ht="12.75" customHeight="1" x14ac:dyDescent="0.2">
      <c r="B97" s="69"/>
      <c r="C97" s="95" t="s">
        <v>32</v>
      </c>
      <c r="D97" s="96">
        <f>[9]Mois!$EA$25/1000000</f>
        <v>35.125511719999999</v>
      </c>
      <c r="E97" s="64">
        <f>'[9]Evo Mois'!$EA$25</f>
        <v>0.1235375815669244</v>
      </c>
      <c r="F97" s="97">
        <f>'[10]Evo Mois'!$EA$5</f>
        <v>0.15381195944132431</v>
      </c>
      <c r="G97" s="98">
        <f>IF('[10]Evo Mois-1'!$EA$5&gt;500%," ns",'[10]Evo Mois-1'!$EA$5)</f>
        <v>7.0354778394202233E-2</v>
      </c>
      <c r="H97" s="62">
        <f>'[10]Evo ACM'!$DO$5</f>
        <v>4.8624170821270463E-2</v>
      </c>
      <c r="I97" s="99">
        <f>'[9]Cumul ACM'!$EA$25/1000000</f>
        <v>361.54855607000007</v>
      </c>
      <c r="J97" s="64">
        <f>'[9]Evo ACM'!$EA$25</f>
        <v>6.4184556788801084E-2</v>
      </c>
      <c r="K97" s="64">
        <f>'[10]Evo ACM'!$EA$5</f>
        <v>7.3651727746369966E-2</v>
      </c>
      <c r="L97" s="64">
        <f>'[9]Evo PCAP'!$EA$25</f>
        <v>6.3832610854029914E-2</v>
      </c>
      <c r="M97" s="64">
        <f>'[10]Evo PCAP'!$EA$5</f>
        <v>7.7365890969003148E-2</v>
      </c>
    </row>
    <row r="98" spans="2:13" s="25" customFormat="1" ht="12.75" customHeight="1" x14ac:dyDescent="0.2">
      <c r="B98" s="69"/>
      <c r="C98" s="101" t="s">
        <v>33</v>
      </c>
      <c r="D98" s="61">
        <f>[9]Mois!$EA$18/1000000</f>
        <v>28.286827489999997</v>
      </c>
      <c r="E98" s="64">
        <f>'[9]Evo Mois'!$EA$18</f>
        <v>0.1334070924190518</v>
      </c>
      <c r="F98" s="97">
        <f>'[10]Evo Mois'!$EA$6</f>
        <v>0.16512736892831326</v>
      </c>
      <c r="G98" s="64">
        <f>IF('[10]Evo Mois-1'!$EA$6&gt;500%," ns",'[10]Evo Mois-1'!$EA$6)</f>
        <v>6.7066420885115274E-2</v>
      </c>
      <c r="H98" s="62">
        <f>'[10]Evo ACM'!$DO$6</f>
        <v>4.5773247787574967E-2</v>
      </c>
      <c r="I98" s="99">
        <f>'[9]Cumul ACM'!$EA$18/1000000</f>
        <v>290.32327905</v>
      </c>
      <c r="J98" s="64">
        <f>'[9]Evo ACM'!$EA$18</f>
        <v>6.3998060157006709E-2</v>
      </c>
      <c r="K98" s="64">
        <f>'[10]Evo ACM'!$EA$6</f>
        <v>7.1947175069614122E-2</v>
      </c>
      <c r="L98" s="64">
        <f>'[9]Evo PCAP'!$EA$18</f>
        <v>6.4770378600991885E-2</v>
      </c>
      <c r="M98" s="64">
        <f>'[10]Evo PCAP'!$EA$6</f>
        <v>7.6999780186406852E-2</v>
      </c>
    </row>
    <row r="99" spans="2:13" s="25" customFormat="1" ht="12.75" customHeight="1" x14ac:dyDescent="0.2">
      <c r="B99" s="69"/>
      <c r="C99" s="101" t="s">
        <v>34</v>
      </c>
      <c r="D99" s="61">
        <f>[9]Mois!$EA$19/1000000</f>
        <v>3.5354607799999997</v>
      </c>
      <c r="E99" s="64">
        <f>'[9]Evo Mois'!$EA$19</f>
        <v>9.1480861406313396E-2</v>
      </c>
      <c r="F99" s="97">
        <f>'[10]Evo Mois'!$EA$7</f>
        <v>8.7921205152635462E-2</v>
      </c>
      <c r="G99" s="64">
        <f>IF('[10]Evo Mois-1'!$EA$7&gt;500%," ns",'[10]Evo Mois-1'!$EA$7)</f>
        <v>8.8789869813506561E-2</v>
      </c>
      <c r="H99" s="62">
        <f>'[10]Evo ACM'!$DO$7</f>
        <v>8.6854451571988456E-2</v>
      </c>
      <c r="I99" s="99">
        <f>'[9]Cumul ACM'!$EA$19/1000000</f>
        <v>37.140211559999997</v>
      </c>
      <c r="J99" s="64">
        <f>'[9]Evo ACM'!$EA$19</f>
        <v>0.11469945528333403</v>
      </c>
      <c r="K99" s="64">
        <f>'[10]Evo ACM'!$EA$7</f>
        <v>8.8729431204524367E-2</v>
      </c>
      <c r="L99" s="64">
        <f>'[9]Evo PCAP'!$EA$19</f>
        <v>0.10618158319104909</v>
      </c>
      <c r="M99" s="64">
        <f>'[10]Evo PCAP'!$EA$7</f>
        <v>8.0525861875168747E-2</v>
      </c>
    </row>
    <row r="100" spans="2:13" s="25" customFormat="1" ht="12.75" customHeight="1" x14ac:dyDescent="0.2">
      <c r="B100" s="69"/>
      <c r="C100" s="102" t="s">
        <v>35</v>
      </c>
      <c r="D100" s="103">
        <f>[9]Mois!$EA$20/1000000</f>
        <v>2.9741234300000001</v>
      </c>
      <c r="E100" s="104">
        <f>'[9]Evo Mois'!$EA$20</f>
        <v>0.13457242498092348</v>
      </c>
      <c r="F100" s="105">
        <f>'[10]Evo Mois'!$EA$8</f>
        <v>0.13654841452602318</v>
      </c>
      <c r="G100" s="104">
        <f>IF('[10]Evo Mois-1'!$EA$8&gt;500%," ns",'[10]Evo Mois-1'!$EA$8)</f>
        <v>7.8926720040826348E-2</v>
      </c>
      <c r="H100" s="106">
        <f>'[10]Evo ACM'!$DO$8</f>
        <v>2.5588954143119347E-2</v>
      </c>
      <c r="I100" s="107">
        <f>'[9]Cumul ACM'!$EA$20/1000000</f>
        <v>30.080604579999999</v>
      </c>
      <c r="J100" s="104">
        <f>'[9]Evo ACM'!$EA$20</f>
        <v>7.5037763105352706E-2</v>
      </c>
      <c r="K100" s="104">
        <f>'[10]Evo ACM'!$EA$8</f>
        <v>6.9252765237266978E-2</v>
      </c>
      <c r="L100" s="104">
        <f>'[9]Evo PCAP'!$EA$20</f>
        <v>7.8102948131855587E-2</v>
      </c>
      <c r="M100" s="104">
        <f>'[10]Evo PCAP'!$EA$8</f>
        <v>7.6477450104029288E-2</v>
      </c>
    </row>
    <row r="101" spans="2:13" s="25" customFormat="1" ht="12.75" customHeight="1" x14ac:dyDescent="0.2">
      <c r="B101" s="69"/>
      <c r="C101" s="109"/>
      <c r="D101" s="116"/>
      <c r="E101" s="110"/>
      <c r="F101" s="110"/>
      <c r="G101" s="110"/>
      <c r="H101" s="110"/>
      <c r="I101" s="111"/>
      <c r="J101" s="110"/>
      <c r="K101" s="110"/>
      <c r="L101" s="110"/>
      <c r="M101" s="118"/>
    </row>
    <row r="102" spans="2:13" s="23" customFormat="1" x14ac:dyDescent="0.2">
      <c r="C102" s="119" t="s">
        <v>38</v>
      </c>
    </row>
    <row r="103" spans="2:13" s="23" customFormat="1" ht="44.25" customHeight="1" x14ac:dyDescent="0.2">
      <c r="C103" s="120" t="s">
        <v>39</v>
      </c>
      <c r="D103" s="120"/>
      <c r="E103" s="120"/>
      <c r="F103" s="120"/>
      <c r="G103" s="120"/>
      <c r="H103" s="120"/>
      <c r="I103" s="120"/>
      <c r="J103" s="120"/>
      <c r="K103" s="120"/>
      <c r="L103" s="120"/>
      <c r="M103" s="120"/>
    </row>
    <row r="104" spans="2:13" s="23" customFormat="1" ht="8.25" customHeight="1" x14ac:dyDescent="0.2">
      <c r="C104" s="120"/>
      <c r="D104" s="120"/>
      <c r="E104" s="120"/>
      <c r="F104" s="120"/>
      <c r="G104" s="120"/>
      <c r="H104" s="120"/>
      <c r="I104" s="120"/>
      <c r="J104" s="120"/>
      <c r="K104" s="120"/>
      <c r="L104" s="120"/>
      <c r="M104" s="120"/>
    </row>
  </sheetData>
  <mergeCells count="32">
    <mergeCell ref="C103:M103"/>
    <mergeCell ref="C104:M104"/>
    <mergeCell ref="C70:C72"/>
    <mergeCell ref="D70:G70"/>
    <mergeCell ref="H70:K70"/>
    <mergeCell ref="L70:M70"/>
    <mergeCell ref="D71:D72"/>
    <mergeCell ref="E71:F71"/>
    <mergeCell ref="H71:H72"/>
    <mergeCell ref="I71:I72"/>
    <mergeCell ref="J71:K71"/>
    <mergeCell ref="L71:M71"/>
    <mergeCell ref="C37:C39"/>
    <mergeCell ref="D37:G37"/>
    <mergeCell ref="H37:K37"/>
    <mergeCell ref="L37:M37"/>
    <mergeCell ref="D38:D39"/>
    <mergeCell ref="E38:F38"/>
    <mergeCell ref="H38:H39"/>
    <mergeCell ref="I38:I39"/>
    <mergeCell ref="J38:K38"/>
    <mergeCell ref="L38:M38"/>
    <mergeCell ref="C4:C6"/>
    <mergeCell ref="D4:G4"/>
    <mergeCell ref="H4:K4"/>
    <mergeCell ref="L4:M4"/>
    <mergeCell ref="D5:D6"/>
    <mergeCell ref="E5:F5"/>
    <mergeCell ref="H5:H6"/>
    <mergeCell ref="I5:I6"/>
    <mergeCell ref="J5:K5"/>
    <mergeCell ref="L5:M5"/>
  </mergeCells>
  <pageMargins left="0" right="0" top="0" bottom="0" header="0" footer="0"/>
  <pageSetup paperSize="9" scale="77" fitToWidth="2" orientation="portrait" r:id="rId1"/>
  <headerFooter alignWithMargins="0"/>
  <rowBreaks count="1" manualBreakCount="1">
    <brk id="36" min="2"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73AB3-A8E5-4F13-A2D4-287B81BA9076}">
  <sheetPr>
    <tabColor rgb="FF0000FF"/>
  </sheetPr>
  <dimension ref="A1:GM109"/>
  <sheetViews>
    <sheetView zoomScaleNormal="100" workbookViewId="0">
      <selection activeCell="C101" sqref="C101"/>
    </sheetView>
  </sheetViews>
  <sheetFormatPr baseColWidth="10" defaultColWidth="11.42578125" defaultRowHeight="12" x14ac:dyDescent="0.2"/>
  <cols>
    <col min="1" max="2" width="2.42578125" style="23" customWidth="1"/>
    <col min="3" max="3" width="44.5703125" style="23" bestFit="1" customWidth="1"/>
    <col min="4" max="4" width="11.5703125" style="23" bestFit="1" customWidth="1"/>
    <col min="5" max="6" width="9.5703125" style="23" customWidth="1"/>
    <col min="7" max="7" width="10.5703125" style="23" customWidth="1"/>
    <col min="8" max="8" width="9.5703125" style="23" customWidth="1"/>
    <col min="9" max="9" width="10.42578125" style="23" customWidth="1"/>
    <col min="10" max="11" width="9.5703125" style="23" customWidth="1"/>
    <col min="12" max="12" width="9.5703125" style="23" bestFit="1" customWidth="1"/>
    <col min="13" max="13" width="9.85546875" style="23" customWidth="1"/>
    <col min="14" max="15" width="2.42578125" style="23" customWidth="1"/>
    <col min="16" max="195" width="11.42578125" style="23"/>
    <col min="196" max="16384" width="11.42578125" style="121"/>
  </cols>
  <sheetData>
    <row r="1" spans="1:13" s="23" customFormat="1" x14ac:dyDescent="0.2"/>
    <row r="2" spans="1:13" s="25" customFormat="1" x14ac:dyDescent="0.2">
      <c r="A2" s="122"/>
    </row>
    <row r="3" spans="1:13" s="25" customFormat="1" x14ac:dyDescent="0.2">
      <c r="A3" s="122"/>
    </row>
    <row r="4" spans="1:13" s="25" customFormat="1" ht="24" customHeight="1" x14ac:dyDescent="0.2">
      <c r="A4" s="122"/>
      <c r="C4" s="123" t="s">
        <v>40</v>
      </c>
      <c r="D4" s="124" t="s">
        <v>6</v>
      </c>
      <c r="E4" s="125"/>
      <c r="F4" s="125"/>
      <c r="G4" s="126"/>
      <c r="H4" s="124" t="s">
        <v>8</v>
      </c>
      <c r="I4" s="125"/>
      <c r="J4" s="125"/>
      <c r="K4" s="126"/>
      <c r="L4" s="124" t="s">
        <v>9</v>
      </c>
      <c r="M4" s="126"/>
    </row>
    <row r="5" spans="1:13" s="25" customFormat="1" ht="53.25" customHeight="1" x14ac:dyDescent="0.2">
      <c r="A5" s="122"/>
      <c r="C5" s="127"/>
      <c r="D5" s="128" t="str">
        <f>"Données brutes  "&amp;[3]Titres!B7&amp;" "&amp;[3]Titres!A20</f>
        <v>Données brutes  aout 2025</v>
      </c>
      <c r="E5" s="129" t="str">
        <f>"Taux de croissance  "&amp;[3]Titres!B7&amp;" "&amp;[3]Titres!A20&amp;" / "&amp;[3]Titres!B7&amp;" "&amp;[3]Titres!A20-1</f>
        <v>Taux de croissance  aout 2025 / aout 2024</v>
      </c>
      <c r="F5" s="130"/>
      <c r="G5" s="131" t="str">
        <f>"Taux de croissance  "&amp;[3]Titres!B7&amp;" "&amp;[3]Titres!A20&amp;" / "&amp;[3]Titres!B6&amp;" "&amp;[3]Titres!A24</f>
        <v>Taux de croissance  aout 2025 / juil 2025</v>
      </c>
      <c r="H5" s="132" t="str">
        <f>"Rappel :
Taux ACM CVS-CJO à fin "&amp;[3]Titres!B7&amp;" "&amp;[3]Titres!$A$20-1</f>
        <v>Rappel :
Taux ACM CVS-CJO à fin aout 2024</v>
      </c>
      <c r="I5" s="133" t="str">
        <f>"Données brutes "&amp;[3]Titres!B8&amp; " "&amp;[3]Titres!A22&amp;" - "&amp;[3]Titres!B7&amp;" "&amp;[3]Titres!$A$20</f>
        <v>Données brutes sept 2024 - aout 2025</v>
      </c>
      <c r="J5" s="129" t="str">
        <f>"Taux ACM ("&amp;[3]Titres!B8&amp; " "&amp;[3]Titres!A22&amp;" - "&amp;[3]Titres!B7&amp;" "&amp;[3]Titres!$A$20&amp;" / "&amp;[3]Titres!B8&amp; " "&amp;[3]Titres!A22-1&amp;" - "&amp;[3]Titres!B7&amp; " "&amp;[3]Titres!$A$20-1&amp;")"</f>
        <v>Taux ACM (sept 2024 - aout 2025 / sept 2023 - aout 2024)</v>
      </c>
      <c r="K5" s="134"/>
      <c r="L5" s="129" t="str">
        <f>"( janv à "&amp;[3]Titres!B7&amp;" "&amp;[3]Titres!$A$20&amp;" ) /
( janv à "&amp;[3]Titres!B7&amp;" "&amp;[3]Titres!$A$20-1&amp;" )"</f>
        <v>( janv à aout 2025 ) /
( janv à aout 2024 )</v>
      </c>
      <c r="M5" s="135"/>
    </row>
    <row r="6" spans="1:13" s="25" customFormat="1" ht="36" customHeight="1" x14ac:dyDescent="0.2">
      <c r="A6" s="136"/>
      <c r="C6" s="137"/>
      <c r="D6" s="138"/>
      <c r="E6" s="131" t="s">
        <v>10</v>
      </c>
      <c r="F6" s="139" t="s">
        <v>11</v>
      </c>
      <c r="G6" s="131" t="s">
        <v>11</v>
      </c>
      <c r="H6" s="140"/>
      <c r="I6" s="141"/>
      <c r="J6" s="131" t="s">
        <v>10</v>
      </c>
      <c r="K6" s="131" t="s">
        <v>11</v>
      </c>
      <c r="L6" s="131" t="s">
        <v>10</v>
      </c>
      <c r="M6" s="131" t="s">
        <v>11</v>
      </c>
    </row>
    <row r="7" spans="1:13" s="25" customFormat="1" ht="14.25" x14ac:dyDescent="0.2">
      <c r="A7" s="136"/>
      <c r="C7" s="142" t="s">
        <v>12</v>
      </c>
      <c r="D7" s="143">
        <f>[4]RA_DTS!$FJ$5</f>
        <v>388.7992125145139</v>
      </c>
      <c r="E7" s="144">
        <f>[4]RA_DTS!$FJ$55</f>
        <v>8.4119880866595498E-3</v>
      </c>
      <c r="F7" s="49">
        <f>[4]RA_DTS!$FJ$80</f>
        <v>3.1662538292209108E-2</v>
      </c>
      <c r="G7" s="50">
        <f>[4]RA_DTS!$FJ$305</f>
        <v>1.2116960716737069E-3</v>
      </c>
      <c r="H7" s="145">
        <f>[4]RA_DTS!$FJ$255</f>
        <v>1.5623439570000341E-2</v>
      </c>
      <c r="I7" s="146">
        <f>[4]RA_DTS!$FJ$130</f>
        <v>5275.8082077716253</v>
      </c>
      <c r="J7" s="144">
        <f>[4]RA_DTS!$FJ$155</f>
        <v>2.2170548310781024E-2</v>
      </c>
      <c r="K7" s="50">
        <f>[4]RA_DTS!$FJ$180</f>
        <v>2.8934607862796335E-2</v>
      </c>
      <c r="L7" s="144">
        <f>[4]RA_DTS!$FJ$205</f>
        <v>2.5433442386972871E-2</v>
      </c>
      <c r="M7" s="144">
        <f>[4]RA_DTS!$FJ$230</f>
        <v>3.5346616698178401E-2</v>
      </c>
    </row>
    <row r="8" spans="1:13" s="25" customFormat="1" x14ac:dyDescent="0.2">
      <c r="A8" s="136"/>
      <c r="C8" s="53" t="s">
        <v>13</v>
      </c>
      <c r="D8" s="54">
        <f>[4]RA_DTS!$FJ6</f>
        <v>227.41470929246111</v>
      </c>
      <c r="E8" s="55">
        <f>[4]RA_DTS!$FJ56</f>
        <v>-2.1744239647409902E-3</v>
      </c>
      <c r="F8" s="56">
        <f>[4]RA_DTS!$FJ81</f>
        <v>2.0395981245438843E-2</v>
      </c>
      <c r="G8" s="57">
        <f>[4]RA_DTS!$FJ306</f>
        <v>-7.9920600985707857E-3</v>
      </c>
      <c r="H8" s="147">
        <f>[4]RA_DTS!$FJ256</f>
        <v>6.4211945954608662E-3</v>
      </c>
      <c r="I8" s="148">
        <f>[4]RA_DTS!$FJ131</f>
        <v>3265.4819260618433</v>
      </c>
      <c r="J8" s="149">
        <f>[4]RA_DTS!$FJ156</f>
        <v>1.3788510990850211E-2</v>
      </c>
      <c r="K8" s="150">
        <f>[4]RA_DTS!$FJ181</f>
        <v>1.9496808440466085E-2</v>
      </c>
      <c r="L8" s="149">
        <f>[4]RA_DTS!$FJ206</f>
        <v>1.7514271600253206E-2</v>
      </c>
      <c r="M8" s="149">
        <f>[4]RA_DTS!$FJ231</f>
        <v>2.6826192281045547E-2</v>
      </c>
    </row>
    <row r="9" spans="1:13" s="25" customFormat="1" x14ac:dyDescent="0.2">
      <c r="A9" s="136"/>
      <c r="C9" s="60" t="s">
        <v>14</v>
      </c>
      <c r="D9" s="61">
        <f>[4]RA_DTS!$FJ7</f>
        <v>62.230280885640738</v>
      </c>
      <c r="E9" s="62">
        <f>[4]RA_DTS!$FJ58</f>
        <v>2.0988975075322713E-2</v>
      </c>
      <c r="F9" s="63">
        <f>[4]RA_DTS!$FJ82</f>
        <v>6.100331596884967E-2</v>
      </c>
      <c r="G9" s="64">
        <f>[4]RA_DTS!$FJ307</f>
        <v>-8.6094344648959265E-3</v>
      </c>
      <c r="H9" s="151">
        <f>[4]RA_DTS!$FJ257</f>
        <v>1.9937740382398594E-3</v>
      </c>
      <c r="I9" s="88">
        <f>[4]RA_DTS!$FJ132</f>
        <v>1059.3279441084262</v>
      </c>
      <c r="J9" s="89">
        <f>[4]RA_DTS!$FJ157</f>
        <v>3.2655192235289565E-2</v>
      </c>
      <c r="K9" s="90">
        <f>[4]RA_DTS!$FJ182</f>
        <v>3.8049839648040429E-2</v>
      </c>
      <c r="L9" s="89">
        <f>[4]RA_DTS!$FJ207</f>
        <v>4.7704899472422735E-2</v>
      </c>
      <c r="M9" s="89">
        <f>[4]RA_DTS!$FJ232</f>
        <v>5.8986956021363168E-2</v>
      </c>
    </row>
    <row r="10" spans="1:13" s="25" customFormat="1" x14ac:dyDescent="0.2">
      <c r="A10" s="136"/>
      <c r="C10" s="67" t="s">
        <v>15</v>
      </c>
      <c r="D10" s="61">
        <f>[4]RA_DTS!$FJ8</f>
        <v>18.286004526524259</v>
      </c>
      <c r="E10" s="62">
        <f>[4]RA_DTS!$FJ58</f>
        <v>2.0988975075322713E-2</v>
      </c>
      <c r="F10" s="63">
        <f>[4]RA_DTS!$FJ83</f>
        <v>6.3741395663081457E-2</v>
      </c>
      <c r="G10" s="64">
        <f>[4]RA_DTS!$FJ308</f>
        <v>-1.9954548340315181E-2</v>
      </c>
      <c r="H10" s="151">
        <f>[4]RA_DTS!$FJ258</f>
        <v>-6.7527815260389756E-3</v>
      </c>
      <c r="I10" s="88">
        <f>[4]RA_DTS!$FJ133</f>
        <v>273.45858260101397</v>
      </c>
      <c r="J10" s="89">
        <f>[4]RA_DTS!$FJ158</f>
        <v>7.4010063553631156E-3</v>
      </c>
      <c r="K10" s="90">
        <f>[4]RA_DTS!$FJ183</f>
        <v>1.7355458837813309E-2</v>
      </c>
      <c r="L10" s="89">
        <f>[4]RA_DTS!$FJ208</f>
        <v>3.0916375637676463E-2</v>
      </c>
      <c r="M10" s="89">
        <f>[4]RA_DTS!$FJ233</f>
        <v>4.706394579513451E-2</v>
      </c>
    </row>
    <row r="11" spans="1:13" s="25" customFormat="1" x14ac:dyDescent="0.2">
      <c r="A11" s="136"/>
      <c r="C11" s="68" t="s">
        <v>16</v>
      </c>
      <c r="D11" s="61">
        <f>[4]RA_DTS!$FJ9</f>
        <v>36.13543261357399</v>
      </c>
      <c r="E11" s="62">
        <f>[4]RA_DTS!$FJ59</f>
        <v>2.3547399636499655E-2</v>
      </c>
      <c r="F11" s="63">
        <f>[4]RA_DTS!$FJ84</f>
        <v>5.6846123923282699E-2</v>
      </c>
      <c r="G11" s="64">
        <f>[4]RA_DTS!$FJ309</f>
        <v>1.2408003578452398E-3</v>
      </c>
      <c r="H11" s="151">
        <f>[4]RA_DTS!$FJ259</f>
        <v>2.8886832971239285E-2</v>
      </c>
      <c r="I11" s="88">
        <f>[4]RA_DTS!$FJ134</f>
        <v>616.99933712439872</v>
      </c>
      <c r="J11" s="89">
        <f>[4]RA_DTS!$FJ159</f>
        <v>4.3521520631549349E-2</v>
      </c>
      <c r="K11" s="90">
        <f>[4]RA_DTS!$FJ184</f>
        <v>4.5210939871057843E-2</v>
      </c>
      <c r="L11" s="89">
        <f>[4]RA_DTS!$FJ209</f>
        <v>5.2421680851207686E-2</v>
      </c>
      <c r="M11" s="89">
        <f>[4]RA_DTS!$FJ234</f>
        <v>6.0021651841968282E-2</v>
      </c>
    </row>
    <row r="12" spans="1:13" s="25" customFormat="1" x14ac:dyDescent="0.2">
      <c r="A12" s="136"/>
      <c r="C12" s="67" t="s">
        <v>17</v>
      </c>
      <c r="D12" s="61">
        <f>[4]RA_DTS!$FJ10</f>
        <v>6.8724218697103607</v>
      </c>
      <c r="E12" s="62">
        <f>[4]RA_DTS!$FJ60</f>
        <v>3.5364483671069813E-2</v>
      </c>
      <c r="F12" s="63">
        <f>[4]RA_DTS!$FJ85</f>
        <v>7.487017855482625E-2</v>
      </c>
      <c r="G12" s="64">
        <f>[4]RA_DTS!$FJ310</f>
        <v>-2.345062261829034E-2</v>
      </c>
      <c r="H12" s="151">
        <f>[4]RA_DTS!$FJ260</f>
        <v>-8.3057225195574125E-2</v>
      </c>
      <c r="I12" s="88">
        <f>[4]RA_DTS!$FJ135</f>
        <v>154.86914181812895</v>
      </c>
      <c r="J12" s="89">
        <f>[4]RA_DTS!$FJ160</f>
        <v>2.9282876023949633E-2</v>
      </c>
      <c r="K12" s="90">
        <f>[4]RA_DTS!$FJ185</f>
        <v>4.089600842372465E-2</v>
      </c>
      <c r="L12" s="89">
        <f>[4]RA_DTS!$FJ210</f>
        <v>5.5310469531616446E-2</v>
      </c>
      <c r="M12" s="89">
        <f>[4]RA_DTS!$FJ235</f>
        <v>7.2675380514762189E-2</v>
      </c>
    </row>
    <row r="13" spans="1:13" s="25" customFormat="1" ht="12.75" x14ac:dyDescent="0.2">
      <c r="A13" s="152"/>
      <c r="C13" s="153" t="s">
        <v>18</v>
      </c>
      <c r="D13" s="96">
        <f>[4]RA_DTS!$FJ12</f>
        <v>73.791298279404003</v>
      </c>
      <c r="E13" s="154">
        <f>[4]RA_DTS!$FJ62</f>
        <v>-3.615668090593771E-3</v>
      </c>
      <c r="F13" s="155">
        <f>[4]RA_DTS!$FJ87</f>
        <v>-1.2194814417926247E-3</v>
      </c>
      <c r="G13" s="98">
        <f>[4]RA_DTS!$FJ312</f>
        <v>-2.7453255688862921E-3</v>
      </c>
      <c r="H13" s="156">
        <f>[4]RA_DTS!$FJ262</f>
        <v>1.0761270250223332E-2</v>
      </c>
      <c r="I13" s="157">
        <f>[4]RA_DTS!$FJ137</f>
        <v>954.38225120696177</v>
      </c>
      <c r="J13" s="158">
        <f>[4]RA_DTS!$FJ162</f>
        <v>1.7100244030319178E-3</v>
      </c>
      <c r="K13" s="159">
        <f>[4]RA_DTS!$FJ187</f>
        <v>5.1382479254378222E-3</v>
      </c>
      <c r="L13" s="158">
        <f>[4]RA_DTS!$FJ212</f>
        <v>-2.9095429390489924E-3</v>
      </c>
      <c r="M13" s="158">
        <f>[4]RA_DTS!$FJ237</f>
        <v>2.4020237662709665E-3</v>
      </c>
    </row>
    <row r="14" spans="1:13" s="25" customFormat="1" ht="12" customHeight="1" x14ac:dyDescent="0.2">
      <c r="A14" s="160"/>
      <c r="C14" s="71" t="s">
        <v>19</v>
      </c>
      <c r="D14" s="61">
        <f>[4]RA_DTS!$FJ13</f>
        <v>15.05609441976965</v>
      </c>
      <c r="E14" s="62">
        <f>[4]RA_DTS!$FJ63</f>
        <v>-1.4500513327626807E-2</v>
      </c>
      <c r="F14" s="63">
        <f>[4]RA_DTS!$FJ88</f>
        <v>2.4386771003425789E-2</v>
      </c>
      <c r="G14" s="64">
        <f>[4]RA_DTS!$FJ313</f>
        <v>-4.5095577810269072E-3</v>
      </c>
      <c r="H14" s="151">
        <f>[4]RA_DTS!$FJ263</f>
        <v>2.12137103400174E-2</v>
      </c>
      <c r="I14" s="88">
        <f>[4]RA_DTS!$FJ138</f>
        <v>232.25291844409503</v>
      </c>
      <c r="J14" s="89">
        <f>[4]RA_DTS!$FJ163</f>
        <v>1.1468748971046105E-2</v>
      </c>
      <c r="K14" s="90">
        <f>[4]RA_DTS!$FJ188</f>
        <v>2.2169273814756973E-2</v>
      </c>
      <c r="L14" s="89">
        <f>[4]RA_DTS!$FJ213</f>
        <v>4.8626662008930399E-3</v>
      </c>
      <c r="M14" s="89">
        <f>[4]RA_DTS!$FJ238</f>
        <v>2.2866850485443901E-2</v>
      </c>
    </row>
    <row r="15" spans="1:13" s="25" customFormat="1" x14ac:dyDescent="0.2">
      <c r="A15" s="136"/>
      <c r="C15" s="161" t="s">
        <v>20</v>
      </c>
      <c r="D15" s="103">
        <f>[4]RA_DTS!$FJ14</f>
        <v>56.859587647283306</v>
      </c>
      <c r="E15" s="106">
        <f>[4]RA_DTS!$FJ64</f>
        <v>-2.1582616787898523E-3</v>
      </c>
      <c r="F15" s="162">
        <f>[4]RA_DTS!$FJ89</f>
        <v>-1.3990318966747739E-2</v>
      </c>
      <c r="G15" s="104">
        <f>[4]RA_DTS!$FJ314</f>
        <v>-4.9136941119265476E-4</v>
      </c>
      <c r="H15" s="87">
        <f>[4]RA_DTS!$FJ264</f>
        <v>2.5298464658238817E-3</v>
      </c>
      <c r="I15" s="163">
        <f>[4]RA_DTS!$FJ139</f>
        <v>675.97468046242295</v>
      </c>
      <c r="J15" s="164">
        <f>[4]RA_DTS!$FJ164</f>
        <v>-9.4520207371634468E-3</v>
      </c>
      <c r="K15" s="165">
        <f>[4]RA_DTS!$FJ189</f>
        <v>-8.0168572941025085E-3</v>
      </c>
      <c r="L15" s="164">
        <f>[4]RA_DTS!$FJ214</f>
        <v>-1.3066458707175821E-2</v>
      </c>
      <c r="M15" s="164">
        <f>[4]RA_DTS!$FJ239</f>
        <v>-1.1840210215143587E-2</v>
      </c>
    </row>
    <row r="16" spans="1:13" s="25" customFormat="1" x14ac:dyDescent="0.2">
      <c r="A16" s="22"/>
      <c r="C16" s="166" t="s">
        <v>21</v>
      </c>
      <c r="D16" s="96">
        <f>[4]RA_DTS!$FJ16</f>
        <v>9.7565628602566203</v>
      </c>
      <c r="E16" s="154">
        <f>[4]RA_DTS!$FJ66</f>
        <v>-4.9840532956019978E-2</v>
      </c>
      <c r="F16" s="155">
        <f>[4]RA_DTS!$FJ91</f>
        <v>-1.4702913839411691E-2</v>
      </c>
      <c r="G16" s="98">
        <f>[4]RA_DTS!$FJ316</f>
        <v>-1.8538414848615514E-2</v>
      </c>
      <c r="H16" s="156">
        <f>[4]RA_DTS!$FJ266</f>
        <v>-0.11766782985467283</v>
      </c>
      <c r="I16" s="157">
        <f>[4]RA_DTS!$FJ141</f>
        <v>132.99028036769479</v>
      </c>
      <c r="J16" s="158">
        <f>[4]RA_DTS!$FJ166</f>
        <v>-0.11266208672258038</v>
      </c>
      <c r="K16" s="159">
        <f>[4]RA_DTS!$FJ191</f>
        <v>-0.10269892382926837</v>
      </c>
      <c r="L16" s="158">
        <f>[4]RA_DTS!$FJ216</f>
        <v>-8.8755427654611641E-2</v>
      </c>
      <c r="M16" s="158">
        <f>[4]RA_DTS!$FJ241</f>
        <v>-7.3397966221684929E-2</v>
      </c>
    </row>
    <row r="17" spans="1:19" s="25" customFormat="1" x14ac:dyDescent="0.2">
      <c r="A17" s="22"/>
      <c r="C17" s="167" t="s">
        <v>22</v>
      </c>
      <c r="D17" s="103">
        <f>[4]RA_DTS!$FJ17</f>
        <v>22.605918737739202</v>
      </c>
      <c r="E17" s="106">
        <f>[4]RA_DTS!$FJ67</f>
        <v>-3.0101810567337628E-2</v>
      </c>
      <c r="F17" s="162">
        <f>[4]RA_DTS!$FJ92</f>
        <v>4.2085555073467784E-3</v>
      </c>
      <c r="G17" s="104">
        <f>[4]RA_DTS!$FJ317</f>
        <v>-1.0784905154315183E-3</v>
      </c>
      <c r="H17" s="168">
        <f>[4]RA_DTS!$FJ267</f>
        <v>2.6240363258030808E-2</v>
      </c>
      <c r="I17" s="163">
        <f>[4]RA_DTS!$FJ142</f>
        <v>324.4206948432502</v>
      </c>
      <c r="J17" s="169">
        <f>[4]RA_DTS!$FJ167</f>
        <v>1.5444045947406781E-2</v>
      </c>
      <c r="K17" s="165">
        <f>[4]RA_DTS!$FJ192</f>
        <v>2.4518243075471791E-2</v>
      </c>
      <c r="L17" s="164">
        <f>[4]RA_DTS!$FJ217</f>
        <v>1.2426972499362199E-2</v>
      </c>
      <c r="M17" s="164">
        <f>[4]RA_DTS!$FJ242</f>
        <v>2.5892225828997084E-2</v>
      </c>
    </row>
    <row r="18" spans="1:19" s="25" customFormat="1" x14ac:dyDescent="0.2">
      <c r="C18" s="60" t="s">
        <v>23</v>
      </c>
      <c r="D18" s="61">
        <f>[4]RA_DTS!$FJ18</f>
        <v>54.247260789082894</v>
      </c>
      <c r="E18" s="62">
        <f>[4]RA_DTS!$FJ68</f>
        <v>-1.4185386236401865E-2</v>
      </c>
      <c r="F18" s="63">
        <f>[4]RA_DTS!$FJ93</f>
        <v>6.1298185173486175E-4</v>
      </c>
      <c r="G18" s="64">
        <f>[4]RA_DTS!$FJ318</f>
        <v>-1.6649791398844038E-2</v>
      </c>
      <c r="H18" s="151">
        <f>[4]RA_DTS!$FJ268</f>
        <v>2.5134259900125855E-2</v>
      </c>
      <c r="I18" s="88">
        <f>[4]RA_DTS!$FJ143</f>
        <v>730.19298486401397</v>
      </c>
      <c r="J18" s="89">
        <f>[4]RA_DTS!$FJ168</f>
        <v>2.3990391852842574E-2</v>
      </c>
      <c r="K18" s="90">
        <f>[4]RA_DTS!$FJ193</f>
        <v>3.1205106732662857E-2</v>
      </c>
      <c r="L18" s="89">
        <f>[4]RA_DTS!$FJ218</f>
        <v>2.0300227153099426E-2</v>
      </c>
      <c r="M18" s="89">
        <f>[4]RA_DTS!$FJ243</f>
        <v>3.0336158129163682E-2</v>
      </c>
    </row>
    <row r="19" spans="1:19" s="25" customFormat="1" x14ac:dyDescent="0.2">
      <c r="A19" s="23"/>
      <c r="C19" s="67" t="s">
        <v>24</v>
      </c>
      <c r="D19" s="61">
        <f>[4]RA_DTS!$FJ19</f>
        <v>34.826598502972487</v>
      </c>
      <c r="E19" s="62">
        <f>[4]RA_DTS!$FJ69</f>
        <v>7.7129971389422458E-4</v>
      </c>
      <c r="F19" s="63">
        <f>[4]RA_DTS!$FJ94</f>
        <v>1.8225644310017941E-2</v>
      </c>
      <c r="G19" s="64">
        <f>[4]RA_DTS!$FJ319</f>
        <v>-9.7321018597148479E-3</v>
      </c>
      <c r="H19" s="151">
        <f>[4]RA_DTS!$FJ269</f>
        <v>2.4374235905104902E-2</v>
      </c>
      <c r="I19" s="88">
        <f>[4]RA_DTS!$FJ144</f>
        <v>472.16795771175816</v>
      </c>
      <c r="J19" s="89">
        <f>[4]RA_DTS!$FJ169</f>
        <v>3.9808792836202089E-2</v>
      </c>
      <c r="K19" s="90">
        <f>[4]RA_DTS!$FJ194</f>
        <v>4.578820778031778E-2</v>
      </c>
      <c r="L19" s="89">
        <f>[4]RA_DTS!$FJ219</f>
        <v>3.6287443641785933E-2</v>
      </c>
      <c r="M19" s="89">
        <f>[4]RA_DTS!$FJ244</f>
        <v>4.5277446203233263E-2</v>
      </c>
    </row>
    <row r="20" spans="1:19" s="25" customFormat="1" x14ac:dyDescent="0.2">
      <c r="A20" s="23"/>
      <c r="C20" s="67" t="s">
        <v>25</v>
      </c>
      <c r="D20" s="61">
        <f>[4]RA_DTS!$FJ20</f>
        <v>19.42066228611041</v>
      </c>
      <c r="E20" s="62">
        <f>[4]RA_DTS!$FJ70</f>
        <v>-3.9916383252651899E-2</v>
      </c>
      <c r="F20" s="63">
        <f>[4]RA_DTS!$FJ95</f>
        <v>-3.0311829594828366E-2</v>
      </c>
      <c r="G20" s="64">
        <f>[4]RA_DTS!$FJ320</f>
        <v>-2.9153900042992564E-2</v>
      </c>
      <c r="H20" s="151">
        <f>[4]RA_DTS!$FJ270</f>
        <v>2.6466845298937836E-2</v>
      </c>
      <c r="I20" s="88">
        <f>[4]RA_DTS!$FJ145</f>
        <v>258.02502715225569</v>
      </c>
      <c r="J20" s="89">
        <f>[4]RA_DTS!$FJ170</f>
        <v>-3.7437562369435629E-3</v>
      </c>
      <c r="K20" s="90">
        <f>[4]RA_DTS!$FJ195</f>
        <v>5.6880045740377305E-3</v>
      </c>
      <c r="L20" s="89">
        <f>[4]RA_DTS!$FJ220</f>
        <v>-7.4000835598753145E-3</v>
      </c>
      <c r="M20" s="89">
        <f>[4]RA_DTS!$FJ245</f>
        <v>4.1215068058810811E-3</v>
      </c>
    </row>
    <row r="21" spans="1:19" s="25" customFormat="1" x14ac:dyDescent="0.2">
      <c r="C21" s="170" t="s">
        <v>26</v>
      </c>
      <c r="D21" s="171">
        <f>[4]RA_DTS!$FJ22</f>
        <v>161.38450322205279</v>
      </c>
      <c r="E21" s="172">
        <f>[4]RA_DTS!$FJ72</f>
        <v>2.3716897239036472E-2</v>
      </c>
      <c r="F21" s="173">
        <f>[4]RA_DTS!$FJ97</f>
        <v>4.9974856590321748E-2</v>
      </c>
      <c r="G21" s="174">
        <f>[4]RA_DTS!$FJ322</f>
        <v>1.6102892512257494E-2</v>
      </c>
      <c r="H21" s="147">
        <f>[4]RA_DTS!$FJ272</f>
        <v>3.1266631586282623E-2</v>
      </c>
      <c r="I21" s="175">
        <f>[4]RA_DTS!$FJ147</f>
        <v>2010.3262817097816</v>
      </c>
      <c r="J21" s="176">
        <f>[4]RA_DTS!$FJ172</f>
        <v>3.6085397760582172E-2</v>
      </c>
      <c r="K21" s="177">
        <f>[4]RA_DTS!$FJ197</f>
        <v>4.45917010876411E-2</v>
      </c>
      <c r="L21" s="176">
        <f>[4]RA_DTS!$FJ222</f>
        <v>3.8670018522650729E-2</v>
      </c>
      <c r="M21" s="176">
        <f>[4]RA_DTS!$FJ247</f>
        <v>4.9406734995545598E-2</v>
      </c>
    </row>
    <row r="22" spans="1:19" s="25" customFormat="1" ht="12.75" customHeight="1" x14ac:dyDescent="0.2">
      <c r="C22" s="77" t="s">
        <v>27</v>
      </c>
      <c r="D22" s="61">
        <f>[4]RA_DTS!$FJ23</f>
        <v>124.1812936682728</v>
      </c>
      <c r="E22" s="62">
        <f>[4]RA_DTS!$FJ73</f>
        <v>3.3689650888509393E-2</v>
      </c>
      <c r="F22" s="63">
        <f>[4]RA_DTS!$FJ98</f>
        <v>5.9322452726383368E-2</v>
      </c>
      <c r="G22" s="64">
        <f>[4]RA_DTS!$FJ323</f>
        <v>7.6035802307539146E-3</v>
      </c>
      <c r="H22" s="151">
        <f>[4]RA_DTS!$FJ273</f>
        <v>3.5433708450806956E-2</v>
      </c>
      <c r="I22" s="88">
        <f>[4]RA_DTS!$FJ148</f>
        <v>1537.4817312041787</v>
      </c>
      <c r="J22" s="89">
        <f>[4]RA_DTS!$FJ173</f>
        <v>4.0607674911395941E-2</v>
      </c>
      <c r="K22" s="90">
        <f>[4]RA_DTS!$FJ198</f>
        <v>4.920515276284898E-2</v>
      </c>
      <c r="L22" s="89">
        <f>[4]RA_DTS!$FJ223</f>
        <v>4.5071233328013216E-2</v>
      </c>
      <c r="M22" s="89">
        <f>[4]RA_DTS!$FJ248</f>
        <v>5.6227289972808014E-2</v>
      </c>
    </row>
    <row r="23" spans="1:19" s="25" customFormat="1" ht="12.75" customHeight="1" x14ac:dyDescent="0.2">
      <c r="C23" s="78" t="s">
        <v>28</v>
      </c>
      <c r="D23" s="61">
        <f>[4]RA_DTS!$FJ24</f>
        <v>116.7351107969628</v>
      </c>
      <c r="E23" s="62">
        <f>[4]RA_DTS!$FJ74</f>
        <v>2.916355903397605E-2</v>
      </c>
      <c r="F23" s="63">
        <f>[4]RA_DTS!$FJ99</f>
        <v>5.6342450282874879E-2</v>
      </c>
      <c r="G23" s="64">
        <f>[4]RA_DTS!$FJ324</f>
        <v>2.5428865986492077E-3</v>
      </c>
      <c r="H23" s="151">
        <f>[4]RA_DTS!$FJ274</f>
        <v>4.237948508692102E-2</v>
      </c>
      <c r="I23" s="88">
        <f>[4]RA_DTS!$FJ149</f>
        <v>1450.885806369686</v>
      </c>
      <c r="J23" s="89">
        <f>[4]RA_DTS!$FJ174</f>
        <v>4.2957404402783395E-2</v>
      </c>
      <c r="K23" s="90">
        <f>[4]RA_DTS!$FJ199</f>
        <v>5.1759947507788118E-2</v>
      </c>
      <c r="L23" s="89">
        <f>[4]RA_DTS!$FJ224</f>
        <v>4.6307782466116443E-2</v>
      </c>
      <c r="M23" s="89">
        <f>[4]RA_DTS!$FJ249</f>
        <v>5.7615140366384265E-2</v>
      </c>
    </row>
    <row r="24" spans="1:19" s="25" customFormat="1" ht="12.75" customHeight="1" x14ac:dyDescent="0.2">
      <c r="A24" s="23"/>
      <c r="C24" s="71" t="s">
        <v>29</v>
      </c>
      <c r="D24" s="79">
        <f>[4]RA_DTS!$FJ25</f>
        <v>7.446182871309996</v>
      </c>
      <c r="E24" s="62">
        <f>[4]RA_DTS!$FJ75</f>
        <v>0.11023554357221332</v>
      </c>
      <c r="F24" s="63">
        <f>[4]RA_DTS!$FJ100</f>
        <v>0.10743917700162764</v>
      </c>
      <c r="G24" s="64">
        <f>[4]RA_DTS!$FJ325</f>
        <v>9.2543131134728451E-2</v>
      </c>
      <c r="H24" s="151">
        <f>[4]RA_DTS!$FJ275</f>
        <v>-6.4776828756661353E-2</v>
      </c>
      <c r="I24" s="88">
        <f>[4]RA_DTS!$FJ150</f>
        <v>86.595924834492763</v>
      </c>
      <c r="J24" s="89">
        <f>[4]RA_DTS!$FJ175</f>
        <v>2.7562317054106167E-3</v>
      </c>
      <c r="K24" s="90">
        <f>[4]RA_DTS!$FJ200</f>
        <v>8.1224328688387359E-3</v>
      </c>
      <c r="L24" s="89">
        <f>[4]RA_DTS!$FJ225</f>
        <v>2.5286082226640305E-2</v>
      </c>
      <c r="M24" s="89">
        <f>[4]RA_DTS!$FJ250</f>
        <v>3.3736315760690472E-2</v>
      </c>
    </row>
    <row r="25" spans="1:19" s="25" customFormat="1" ht="12.75" customHeight="1" x14ac:dyDescent="0.2">
      <c r="C25" s="178" t="s">
        <v>30</v>
      </c>
      <c r="D25" s="103">
        <f>[4]RA_DTS!$FJ26</f>
        <v>37.203209553780006</v>
      </c>
      <c r="E25" s="106">
        <f>[4]RA_DTS!$FJ76</f>
        <v>-8.2216613982307729E-3</v>
      </c>
      <c r="F25" s="162">
        <f>[4]RA_DTS!$FJ101</f>
        <v>2.0808978675886713E-2</v>
      </c>
      <c r="G25" s="104">
        <f>[4]RA_DTS!$FJ326</f>
        <v>4.4633893326711638E-2</v>
      </c>
      <c r="H25" s="87">
        <f>[4]RA_DTS!$FJ276</f>
        <v>1.8194077800187003E-2</v>
      </c>
      <c r="I25" s="163">
        <f>[4]RA_DTS!$FJ151</f>
        <v>472.84455050560263</v>
      </c>
      <c r="J25" s="164">
        <f>[4]RA_DTS!$FJ176</f>
        <v>2.164884919478105E-2</v>
      </c>
      <c r="K25" s="165">
        <f>[4]RA_DTS!$FJ201</f>
        <v>2.9873774429249877E-2</v>
      </c>
      <c r="L25" s="164">
        <f>[4]RA_DTS!$FJ226</f>
        <v>1.8688075406198434E-2</v>
      </c>
      <c r="M25" s="164">
        <f>[4]RA_DTS!$FJ251</f>
        <v>2.7696537355579975E-2</v>
      </c>
    </row>
    <row r="26" spans="1:19" s="25" customFormat="1" ht="12.75" customHeight="1" x14ac:dyDescent="0.2">
      <c r="C26" s="53" t="s">
        <v>31</v>
      </c>
      <c r="D26" s="103">
        <f>[4]RA_DTS!$FJ27</f>
        <v>334.55195172543102</v>
      </c>
      <c r="E26" s="106">
        <f>[4]RA_DTS!$FJ77</f>
        <v>1.2174104199882185E-2</v>
      </c>
      <c r="F26" s="162">
        <f>[4]RA_DTS!$FJ102</f>
        <v>3.6690509345143285E-2</v>
      </c>
      <c r="G26" s="104">
        <f>[4]RA_DTS!$FJ327</f>
        <v>4.0622181755414211E-3</v>
      </c>
      <c r="H26" s="87">
        <f>[4]RA_DTS!$FJ277</f>
        <v>1.4116394882251138E-2</v>
      </c>
      <c r="I26" s="163">
        <f>[4]RA_DTS!$FJ152</f>
        <v>4545.6152229076106</v>
      </c>
      <c r="J26" s="164">
        <f>[4]RA_DTS!$FJ177</f>
        <v>2.1878817329808342E-2</v>
      </c>
      <c r="K26" s="165">
        <f>[4]RA_DTS!$FJ202</f>
        <v>2.8570925376812495E-2</v>
      </c>
      <c r="L26" s="164">
        <f>[4]RA_DTS!$FJ227</f>
        <v>2.6285564795703875E-2</v>
      </c>
      <c r="M26" s="164">
        <f>[4]RA_DTS!$FJ252</f>
        <v>3.6153336942056136E-2</v>
      </c>
    </row>
    <row r="27" spans="1:19" s="25" customFormat="1" ht="12.75" hidden="1" customHeight="1" x14ac:dyDescent="0.2">
      <c r="C27" s="179"/>
      <c r="D27" s="66"/>
      <c r="E27" s="63"/>
      <c r="F27" s="180"/>
      <c r="G27" s="181"/>
      <c r="H27" s="180"/>
      <c r="I27" s="66"/>
      <c r="J27" s="63"/>
      <c r="K27" s="180"/>
      <c r="L27" s="63"/>
      <c r="M27" s="180"/>
    </row>
    <row r="28" spans="1:19" s="25" customFormat="1" ht="12.75" hidden="1" customHeight="1" x14ac:dyDescent="0.2">
      <c r="C28" s="179"/>
      <c r="D28" s="66"/>
      <c r="E28" s="63"/>
      <c r="F28" s="180"/>
      <c r="G28" s="181"/>
      <c r="H28" s="180"/>
      <c r="I28" s="66"/>
      <c r="J28" s="63"/>
      <c r="K28" s="180"/>
      <c r="L28" s="63"/>
      <c r="M28" s="180"/>
    </row>
    <row r="29" spans="1:19" s="25" customFormat="1" ht="12.75" hidden="1" customHeight="1" x14ac:dyDescent="0.2">
      <c r="C29" s="179"/>
      <c r="D29" s="66"/>
      <c r="E29" s="63"/>
      <c r="F29" s="180"/>
      <c r="G29" s="181"/>
      <c r="H29" s="180"/>
      <c r="I29" s="66"/>
      <c r="J29" s="63"/>
      <c r="K29" s="180"/>
      <c r="L29" s="63"/>
      <c r="M29" s="180"/>
    </row>
    <row r="30" spans="1:19" s="25" customFormat="1" ht="12.75" customHeight="1" x14ac:dyDescent="0.2">
      <c r="C30" s="182"/>
      <c r="D30" s="143"/>
      <c r="E30" s="144"/>
      <c r="F30" s="183"/>
      <c r="G30" s="144"/>
      <c r="H30" s="145"/>
      <c r="I30" s="184"/>
      <c r="J30" s="183"/>
      <c r="K30" s="144"/>
      <c r="L30" s="185"/>
      <c r="M30" s="144"/>
    </row>
    <row r="31" spans="1:19" s="25" customFormat="1" ht="12.75" customHeight="1" x14ac:dyDescent="0.2">
      <c r="C31" s="77" t="s">
        <v>32</v>
      </c>
      <c r="D31" s="96">
        <f>[11]Mois!$DY$5/1000000</f>
        <v>43.047117719999996</v>
      </c>
      <c r="E31" s="98">
        <f>'[11]Evo mois'!$DY$5</f>
        <v>1.184170027143705E-2</v>
      </c>
      <c r="F31" s="186">
        <f>'[12]Evo Mois'!$DY$5</f>
        <v>3.3984305987278862E-2</v>
      </c>
      <c r="G31" s="98">
        <f>'[12]Evo Mois-1'!$DY$5</f>
        <v>-2.2387917928468171E-2</v>
      </c>
      <c r="H31" s="154">
        <f>'[12]Evo ACM'!$DM$5</f>
        <v>2.9052287256918996E-2</v>
      </c>
      <c r="I31" s="96">
        <f>'[11]Cumul ACM'!$DY$5/1000000</f>
        <v>708.14979113000015</v>
      </c>
      <c r="J31" s="155">
        <f>'[11]Evo ACM'!$DY$5</f>
        <v>4.630216410254695E-2</v>
      </c>
      <c r="K31" s="98">
        <f>'[12]Evo ACM'!$DY$5</f>
        <v>4.4583306376864584E-2</v>
      </c>
      <c r="L31" s="155">
        <f>'[11]Evo PCAP'!$DY$5</f>
        <v>5.7068938207732955E-2</v>
      </c>
      <c r="M31" s="98">
        <f>'[12]Evo PCAP'!$DY$5</f>
        <v>5.3552673181277433E-2</v>
      </c>
      <c r="R31" s="100"/>
      <c r="S31" s="100"/>
    </row>
    <row r="32" spans="1:19" s="25" customFormat="1" ht="12.75" customHeight="1" x14ac:dyDescent="0.2">
      <c r="C32" s="101" t="s">
        <v>33</v>
      </c>
      <c r="D32" s="61">
        <f>[11]Mois!$DY$6/1000000</f>
        <v>34.451658269999996</v>
      </c>
      <c r="E32" s="64">
        <f>'[11]Evo mois'!$DY$6</f>
        <v>2.169959113900366E-2</v>
      </c>
      <c r="F32" s="97">
        <f>'[12]Evo Mois'!$DY$6</f>
        <v>4.2243501322206223E-2</v>
      </c>
      <c r="G32" s="64">
        <f>'[12]Evo Mois-1'!$DY$6</f>
        <v>-2.3457346181361083E-2</v>
      </c>
      <c r="H32" s="62">
        <f>'[12]Evo ACM'!$DM$6</f>
        <v>2.9304557817738441E-2</v>
      </c>
      <c r="I32" s="61">
        <f>'[11]Cumul ACM'!$DY$6/1000000</f>
        <v>564.76654559999986</v>
      </c>
      <c r="J32" s="63">
        <f>'[11]Evo ACM'!$DY$6</f>
        <v>4.1093612858020379E-2</v>
      </c>
      <c r="K32" s="64">
        <f>'[12]Evo ACM'!$DY$6</f>
        <v>3.8873932148272727E-2</v>
      </c>
      <c r="L32" s="63">
        <f>'[11]Evo PCAP'!$DY$6</f>
        <v>5.522524363878567E-2</v>
      </c>
      <c r="M32" s="64">
        <f>'[12]Evo PCAP'!$DY$6</f>
        <v>5.1350284011265179E-2</v>
      </c>
      <c r="R32" s="100"/>
      <c r="S32" s="100"/>
    </row>
    <row r="33" spans="2:19" s="25" customFormat="1" ht="12.75" customHeight="1" x14ac:dyDescent="0.2">
      <c r="C33" s="101" t="s">
        <v>34</v>
      </c>
      <c r="D33" s="61">
        <f>[11]Mois!$DY$7/1000000</f>
        <v>5.8688585399999997</v>
      </c>
      <c r="E33" s="64">
        <f>'[11]Evo mois'!$DY$7</f>
        <v>-1.7677473098121066E-2</v>
      </c>
      <c r="F33" s="97">
        <f>'[12]Evo Mois'!$DY$7</f>
        <v>5.1465201515081826E-3</v>
      </c>
      <c r="G33" s="64">
        <f>'[12]Evo Mois-1'!$DY$7</f>
        <v>1.6080488056010145E-2</v>
      </c>
      <c r="H33" s="62">
        <f>'[12]Evo ACM'!$DM$7</f>
        <v>8.7585105623301684E-2</v>
      </c>
      <c r="I33" s="61">
        <f>'[11]Cumul ACM'!$DY$7/1000000</f>
        <v>73.999273079999995</v>
      </c>
      <c r="J33" s="63">
        <f>'[11]Evo ACM'!$DY$7</f>
        <v>8.8174111238629616E-2</v>
      </c>
      <c r="K33" s="64">
        <f>'[12]Evo ACM'!$DY$7</f>
        <v>0.10160813598051988</v>
      </c>
      <c r="L33" s="63">
        <f>'[11]Evo PCAP'!$DY$7</f>
        <v>5.9766607258053162E-2</v>
      </c>
      <c r="M33" s="64">
        <f>'[12]Evo PCAP'!$DY$7</f>
        <v>7.9018953384430768E-2</v>
      </c>
      <c r="R33" s="100"/>
      <c r="S33" s="100"/>
    </row>
    <row r="34" spans="2:19" s="25" customFormat="1" ht="12.75" customHeight="1" x14ac:dyDescent="0.2">
      <c r="C34" s="102" t="s">
        <v>35</v>
      </c>
      <c r="D34" s="103">
        <f>[11]Mois!$DY$8/1000000</f>
        <v>2.7266009100000002</v>
      </c>
      <c r="E34" s="103">
        <f>'[11]Evo mois'!$DY$8</f>
        <v>-4.2932245838520511E-2</v>
      </c>
      <c r="F34" s="105">
        <f>'[12]Evo Mois'!$DY$8</f>
        <v>-1.9460488956701827E-3</v>
      </c>
      <c r="G34" s="105">
        <f>'[12]Evo Mois-1'!$DY$8</f>
        <v>-5.4300008406210187E-2</v>
      </c>
      <c r="H34" s="104">
        <f>'[12]Evo ACM'!$DM$8</f>
        <v>-2.6562261892212891E-2</v>
      </c>
      <c r="I34" s="103">
        <f>'[11]Cumul ACM'!$DY$8/1000000</f>
        <v>69.383972450000002</v>
      </c>
      <c r="J34" s="162">
        <f>'[11]Evo ACM'!$DY$8</f>
        <v>4.5971728777041809E-2</v>
      </c>
      <c r="K34" s="104">
        <f>'[12]Evo ACM'!$DY$8</f>
        <v>3.3009425211164123E-2</v>
      </c>
      <c r="L34" s="162">
        <f>'[11]Evo PCAP'!$DY$8</f>
        <v>6.9572090400507713E-2</v>
      </c>
      <c r="M34" s="104">
        <f>'[12]Evo PCAP'!$DY$8</f>
        <v>4.4663281468485527E-2</v>
      </c>
      <c r="O34" s="100"/>
      <c r="P34" s="100"/>
      <c r="Q34" s="100"/>
      <c r="R34" s="100"/>
      <c r="S34" s="100"/>
    </row>
    <row r="35" spans="2:19" s="25" customFormat="1" ht="12.75" customHeight="1" x14ac:dyDescent="0.2">
      <c r="C35" s="187" t="s">
        <v>41</v>
      </c>
      <c r="D35" s="66"/>
      <c r="E35" s="90"/>
      <c r="F35" s="90"/>
      <c r="G35" s="90"/>
      <c r="H35" s="90"/>
      <c r="I35" s="66"/>
      <c r="J35" s="90"/>
      <c r="K35" s="90"/>
      <c r="L35" s="90"/>
      <c r="O35" s="100"/>
      <c r="P35" s="100"/>
      <c r="Q35" s="100"/>
      <c r="R35" s="100"/>
      <c r="S35" s="100"/>
    </row>
    <row r="36" spans="2:19" s="25" customFormat="1" ht="12.75" customHeight="1" x14ac:dyDescent="0.2">
      <c r="B36" s="69"/>
      <c r="C36" s="109"/>
      <c r="D36" s="109"/>
      <c r="E36" s="109"/>
      <c r="F36" s="109"/>
      <c r="G36" s="109"/>
      <c r="H36" s="109"/>
      <c r="I36" s="109"/>
      <c r="J36" s="109"/>
      <c r="K36" s="109"/>
      <c r="L36" s="109"/>
      <c r="M36" s="109"/>
    </row>
    <row r="37" spans="2:19" s="25" customFormat="1" ht="40.5" customHeight="1" x14ac:dyDescent="0.2">
      <c r="B37" s="69"/>
      <c r="C37" s="123" t="s">
        <v>42</v>
      </c>
      <c r="D37" s="124" t="s">
        <v>6</v>
      </c>
      <c r="E37" s="125"/>
      <c r="F37" s="125"/>
      <c r="G37" s="126"/>
      <c r="H37" s="124" t="s">
        <v>8</v>
      </c>
      <c r="I37" s="125"/>
      <c r="J37" s="125"/>
      <c r="K37" s="126"/>
      <c r="L37" s="124" t="s">
        <v>9</v>
      </c>
      <c r="M37" s="126"/>
    </row>
    <row r="38" spans="2:19" s="25" customFormat="1" ht="53.25" customHeight="1" x14ac:dyDescent="0.2">
      <c r="B38" s="69"/>
      <c r="C38" s="127"/>
      <c r="D38" s="128" t="str">
        <f>D5</f>
        <v>Données brutes  aout 2025</v>
      </c>
      <c r="E38" s="129" t="str">
        <f>E5</f>
        <v>Taux de croissance  aout 2025 / aout 2024</v>
      </c>
      <c r="F38" s="188"/>
      <c r="G38" s="131" t="str">
        <f>G5</f>
        <v>Taux de croissance  aout 2025 / juil 2025</v>
      </c>
      <c r="H38" s="132" t="str">
        <f>H5</f>
        <v>Rappel :
Taux ACM CVS-CJO à fin aout 2024</v>
      </c>
      <c r="I38" s="133" t="str">
        <f>I5</f>
        <v>Données brutes sept 2024 - aout 2025</v>
      </c>
      <c r="J38" s="129" t="str">
        <f>J5</f>
        <v>Taux ACM (sept 2024 - aout 2025 / sept 2023 - aout 2024)</v>
      </c>
      <c r="K38" s="135"/>
      <c r="L38" s="129" t="str">
        <f>L5</f>
        <v>( janv à aout 2025 ) /
( janv à aout 2024 )</v>
      </c>
      <c r="M38" s="135"/>
    </row>
    <row r="39" spans="2:19" s="25" customFormat="1" ht="40.5" customHeight="1" x14ac:dyDescent="0.2">
      <c r="B39" s="69"/>
      <c r="C39" s="137"/>
      <c r="D39" s="138"/>
      <c r="E39" s="131" t="s">
        <v>10</v>
      </c>
      <c r="F39" s="139" t="s">
        <v>11</v>
      </c>
      <c r="G39" s="131" t="s">
        <v>11</v>
      </c>
      <c r="H39" s="140"/>
      <c r="I39" s="141"/>
      <c r="J39" s="131" t="s">
        <v>10</v>
      </c>
      <c r="K39" s="131" t="s">
        <v>11</v>
      </c>
      <c r="L39" s="131" t="s">
        <v>10</v>
      </c>
      <c r="M39" s="131" t="s">
        <v>11</v>
      </c>
    </row>
    <row r="40" spans="2:19" s="25" customFormat="1" ht="12.75" customHeight="1" x14ac:dyDescent="0.2">
      <c r="B40" s="69"/>
      <c r="C40" s="142" t="s">
        <v>12</v>
      </c>
      <c r="D40" s="143">
        <v>182.303907215664</v>
      </c>
      <c r="E40" s="144">
        <v>-2.4135508163632302E-2</v>
      </c>
      <c r="F40" s="49">
        <v>-6.2286528290786958E-3</v>
      </c>
      <c r="G40" s="50">
        <v>7.5424507501014038E-3</v>
      </c>
      <c r="H40" s="145">
        <v>-1.3280432325338265E-2</v>
      </c>
      <c r="I40" s="146">
        <v>2395.2974039188589</v>
      </c>
      <c r="J40" s="144">
        <v>-3.0794477815726529E-3</v>
      </c>
      <c r="K40" s="50">
        <v>-4.9878104458150885E-3</v>
      </c>
      <c r="L40" s="144">
        <v>-4.3105815492250343E-4</v>
      </c>
      <c r="M40" s="144">
        <v>-4.9572903713708261E-3</v>
      </c>
    </row>
    <row r="41" spans="2:19" s="25" customFormat="1" ht="12.75" customHeight="1" x14ac:dyDescent="0.2">
      <c r="B41" s="69"/>
      <c r="C41" s="53" t="s">
        <v>13</v>
      </c>
      <c r="D41" s="54">
        <v>100.636147989702</v>
      </c>
      <c r="E41" s="55">
        <v>-4.1693793414940283E-2</v>
      </c>
      <c r="F41" s="56">
        <v>-2.1073448593775246E-2</v>
      </c>
      <c r="G41" s="57">
        <v>-7.9769141446888181E-3</v>
      </c>
      <c r="H41" s="147">
        <v>-2.1439857229116899E-2</v>
      </c>
      <c r="I41" s="148">
        <v>1398.0818393788797</v>
      </c>
      <c r="J41" s="149">
        <v>-1.6555433577380874E-2</v>
      </c>
      <c r="K41" s="150">
        <v>-1.8983034615865479E-2</v>
      </c>
      <c r="L41" s="149">
        <v>-1.4155115344061886E-2</v>
      </c>
      <c r="M41" s="149">
        <v>-1.8386671839234814E-2</v>
      </c>
    </row>
    <row r="42" spans="2:19" s="25" customFormat="1" ht="12.75" customHeight="1" x14ac:dyDescent="0.2">
      <c r="B42" s="69"/>
      <c r="C42" s="60" t="s">
        <v>14</v>
      </c>
      <c r="D42" s="79">
        <v>26.411133996062709</v>
      </c>
      <c r="E42" s="62">
        <v>-8.7743693040971737E-2</v>
      </c>
      <c r="F42" s="63">
        <v>-4.5742957152913544E-2</v>
      </c>
      <c r="G42" s="64">
        <v>-2.0527848874085985E-2</v>
      </c>
      <c r="H42" s="151">
        <v>4.2053855718571231E-3</v>
      </c>
      <c r="I42" s="88">
        <v>443.14433346542745</v>
      </c>
      <c r="J42" s="89">
        <v>-2.1845093989590336E-2</v>
      </c>
      <c r="K42" s="90">
        <v>-2.256269450493209E-2</v>
      </c>
      <c r="L42" s="89">
        <v>-2.5135327059078505E-2</v>
      </c>
      <c r="M42" s="89">
        <v>-2.993544562661099E-2</v>
      </c>
    </row>
    <row r="43" spans="2:19" s="25" customFormat="1" ht="12.75" customHeight="1" x14ac:dyDescent="0.2">
      <c r="B43" s="69"/>
      <c r="C43" s="67" t="s">
        <v>15</v>
      </c>
      <c r="D43" s="61">
        <v>8.22550604299383</v>
      </c>
      <c r="E43" s="62">
        <v>-0.10697892550825761</v>
      </c>
      <c r="F43" s="63">
        <v>-7.2361619463592985E-2</v>
      </c>
      <c r="G43" s="64">
        <v>-4.6288814001665846E-2</v>
      </c>
      <c r="H43" s="151">
        <v>-4.4308170026980731E-2</v>
      </c>
      <c r="I43" s="88">
        <v>122.37260300410095</v>
      </c>
      <c r="J43" s="89">
        <v>-2.9749543363869257E-2</v>
      </c>
      <c r="K43" s="90">
        <v>-3.3294171080611612E-2</v>
      </c>
      <c r="L43" s="89">
        <v>-2.2661623331023062E-2</v>
      </c>
      <c r="M43" s="89">
        <v>-2.81367662489167E-2</v>
      </c>
    </row>
    <row r="44" spans="2:19" s="25" customFormat="1" ht="12.75" customHeight="1" x14ac:dyDescent="0.2">
      <c r="B44" s="69"/>
      <c r="C44" s="67" t="s">
        <v>16</v>
      </c>
      <c r="D44" s="61">
        <v>15.541740176614137</v>
      </c>
      <c r="E44" s="62">
        <v>-5.7807635919542188E-2</v>
      </c>
      <c r="F44" s="63">
        <v>-1.0981605911408399E-2</v>
      </c>
      <c r="G44" s="64">
        <v>-1.0135840947100183E-2</v>
      </c>
      <c r="H44" s="151">
        <v>2.2955809776678437E-2</v>
      </c>
      <c r="I44" s="88">
        <v>258.36643015077959</v>
      </c>
      <c r="J44" s="89">
        <v>2.7743803654332044E-3</v>
      </c>
      <c r="K44" s="90">
        <v>3.7810497554251477E-3</v>
      </c>
      <c r="L44" s="89">
        <v>-1.4327881584554891E-3</v>
      </c>
      <c r="M44" s="89">
        <v>-5.5562373411940369E-3</v>
      </c>
    </row>
    <row r="45" spans="2:19" s="25" customFormat="1" ht="12.75" customHeight="1" x14ac:dyDescent="0.2">
      <c r="B45" s="69"/>
      <c r="C45" s="67" t="s">
        <v>17</v>
      </c>
      <c r="D45" s="61">
        <v>2.5071093883196198</v>
      </c>
      <c r="E45" s="62">
        <v>-0.19746029898382333</v>
      </c>
      <c r="F45" s="63">
        <v>-0.13785083755151051</v>
      </c>
      <c r="G45" s="64">
        <v>-1.4544979432049354E-2</v>
      </c>
      <c r="H45" s="151">
        <v>2.7100945045726466E-2</v>
      </c>
      <c r="I45" s="88">
        <v>60.408021104032898</v>
      </c>
      <c r="J45" s="89">
        <v>-0.10497863417945852</v>
      </c>
      <c r="K45" s="90">
        <v>-0.10672923975091408</v>
      </c>
      <c r="L45" s="89">
        <v>-0.12559729895887939</v>
      </c>
      <c r="M45" s="89">
        <v>-0.13066903985731393</v>
      </c>
    </row>
    <row r="46" spans="2:19" s="25" customFormat="1" ht="12.75" customHeight="1" x14ac:dyDescent="0.2">
      <c r="B46" s="69"/>
      <c r="C46" s="153" t="s">
        <v>18</v>
      </c>
      <c r="D46" s="96">
        <v>45.958328592236064</v>
      </c>
      <c r="E46" s="154">
        <v>-2.764893544515834E-2</v>
      </c>
      <c r="F46" s="155">
        <v>-1.500570723380823E-2</v>
      </c>
      <c r="G46" s="98">
        <v>2.3939947471094403E-3</v>
      </c>
      <c r="H46" s="156">
        <v>-2.8606017610645296E-2</v>
      </c>
      <c r="I46" s="157">
        <v>580.91434538111946</v>
      </c>
      <c r="J46" s="158">
        <v>-1.3697908285752236E-2</v>
      </c>
      <c r="K46" s="159">
        <v>-1.751523743630079E-2</v>
      </c>
      <c r="L46" s="158">
        <v>-9.518503758529917E-3</v>
      </c>
      <c r="M46" s="158">
        <v>-1.3204745083860936E-2</v>
      </c>
    </row>
    <row r="47" spans="2:19" s="25" customFormat="1" ht="12.75" customHeight="1" x14ac:dyDescent="0.2">
      <c r="B47" s="69"/>
      <c r="C47" s="71" t="s">
        <v>19</v>
      </c>
      <c r="D47" s="61">
        <v>8.3146610983467291</v>
      </c>
      <c r="E47" s="62">
        <v>-7.8448819376016887E-2</v>
      </c>
      <c r="F47" s="63">
        <v>-1.8879583876997175E-2</v>
      </c>
      <c r="G47" s="64">
        <v>1.5614999036299704E-3</v>
      </c>
      <c r="H47" s="151">
        <v>1.9707800827941657E-2</v>
      </c>
      <c r="I47" s="88">
        <v>122.05141038647292</v>
      </c>
      <c r="J47" s="89">
        <v>-6.7584040435956227E-3</v>
      </c>
      <c r="K47" s="90">
        <v>-8.2787838732162333E-3</v>
      </c>
      <c r="L47" s="89">
        <v>-9.4417482023207988E-3</v>
      </c>
      <c r="M47" s="89">
        <v>-1.6428441306751473E-2</v>
      </c>
    </row>
    <row r="48" spans="2:19" s="25" customFormat="1" ht="12.75" customHeight="1" x14ac:dyDescent="0.2">
      <c r="B48" s="69"/>
      <c r="C48" s="161" t="s">
        <v>20</v>
      </c>
      <c r="D48" s="103">
        <v>36.884634822259798</v>
      </c>
      <c r="E48" s="106">
        <v>-1.6350555659224719E-2</v>
      </c>
      <c r="F48" s="162">
        <v>-1.5796847241644874E-2</v>
      </c>
      <c r="G48" s="104">
        <v>2.8691343599036578E-3</v>
      </c>
      <c r="H48" s="87">
        <v>-4.4228575839859841E-2</v>
      </c>
      <c r="I48" s="163">
        <v>443.20146577372998</v>
      </c>
      <c r="J48" s="164">
        <v>-1.8171906805568794E-2</v>
      </c>
      <c r="K48" s="165">
        <v>-2.2687580333781043E-2</v>
      </c>
      <c r="L48" s="164">
        <v>-1.2124139543130186E-2</v>
      </c>
      <c r="M48" s="164">
        <v>-1.4842241354741215E-2</v>
      </c>
    </row>
    <row r="49" spans="2:19" s="25" customFormat="1" ht="12.75" customHeight="1" x14ac:dyDescent="0.2">
      <c r="B49" s="69"/>
      <c r="C49" s="166" t="s">
        <v>21</v>
      </c>
      <c r="D49" s="96">
        <v>4.6601089032867895</v>
      </c>
      <c r="E49" s="154">
        <v>-0.14304942507405394</v>
      </c>
      <c r="F49" s="155">
        <v>-0.12840514047102336</v>
      </c>
      <c r="G49" s="98">
        <v>-2.0199568475935958E-2</v>
      </c>
      <c r="H49" s="156">
        <v>-0.22014189479212987</v>
      </c>
      <c r="I49" s="157">
        <v>68.757811618573186</v>
      </c>
      <c r="J49" s="158">
        <v>-0.14156057106345921</v>
      </c>
      <c r="K49" s="159">
        <v>-0.14470720851684049</v>
      </c>
      <c r="L49" s="158">
        <v>-0.12118280355788313</v>
      </c>
      <c r="M49" s="158">
        <v>-0.12578514505080562</v>
      </c>
    </row>
    <row r="50" spans="2:19" s="25" customFormat="1" ht="12.75" customHeight="1" x14ac:dyDescent="0.2">
      <c r="B50" s="69"/>
      <c r="C50" s="167" t="s">
        <v>22</v>
      </c>
      <c r="D50" s="103">
        <v>12.310890397740501</v>
      </c>
      <c r="E50" s="106">
        <v>-2.029919833399163E-2</v>
      </c>
      <c r="F50" s="162">
        <v>1.3428190203548018E-2</v>
      </c>
      <c r="G50" s="104">
        <v>-3.529013384598878E-3</v>
      </c>
      <c r="H50" s="168">
        <v>3.136764924146207E-2</v>
      </c>
      <c r="I50" s="163">
        <v>164.12668627700651</v>
      </c>
      <c r="J50" s="169">
        <v>5.4304570881897885E-3</v>
      </c>
      <c r="K50" s="165">
        <v>2.9495312581493405E-3</v>
      </c>
      <c r="L50" s="164">
        <v>4.8803828456616127E-3</v>
      </c>
      <c r="M50" s="164">
        <v>3.3019864198990945E-4</v>
      </c>
    </row>
    <row r="51" spans="2:19" s="25" customFormat="1" ht="12.75" customHeight="1" x14ac:dyDescent="0.2">
      <c r="B51" s="69"/>
      <c r="C51" s="60" t="s">
        <v>23</v>
      </c>
      <c r="D51" s="61">
        <v>9.0601283590650183</v>
      </c>
      <c r="E51" s="62">
        <v>6.6771301402421601E-2</v>
      </c>
      <c r="F51" s="63">
        <v>6.6283370762880045E-2</v>
      </c>
      <c r="G51" s="64">
        <v>-6.7498108541699242E-3</v>
      </c>
      <c r="H51" s="151">
        <v>1.4071379009375162E-2</v>
      </c>
      <c r="I51" s="88">
        <v>112.77288857613549</v>
      </c>
      <c r="J51" s="89">
        <v>4.1165709721634913E-2</v>
      </c>
      <c r="K51" s="90">
        <v>4.0103234182430558E-2</v>
      </c>
      <c r="L51" s="89">
        <v>4.2283929150939814E-2</v>
      </c>
      <c r="M51" s="89">
        <v>4.1423078097435839E-2</v>
      </c>
    </row>
    <row r="52" spans="2:19" s="25" customFormat="1" ht="12.75" customHeight="1" x14ac:dyDescent="0.2">
      <c r="B52" s="69"/>
      <c r="C52" s="67" t="s">
        <v>24</v>
      </c>
      <c r="D52" s="61">
        <v>5.9429773418653493</v>
      </c>
      <c r="E52" s="62">
        <v>9.0840952019523913E-2</v>
      </c>
      <c r="F52" s="63">
        <v>9.0318618109944238E-2</v>
      </c>
      <c r="G52" s="64">
        <v>-9.6246324045665688E-3</v>
      </c>
      <c r="H52" s="151">
        <v>2.4043949226509653E-2</v>
      </c>
      <c r="I52" s="88">
        <v>73.496033101917462</v>
      </c>
      <c r="J52" s="89">
        <v>6.506951030026098E-2</v>
      </c>
      <c r="K52" s="90">
        <v>6.44477503668619E-2</v>
      </c>
      <c r="L52" s="89">
        <v>6.9926522856520679E-2</v>
      </c>
      <c r="M52" s="89">
        <v>6.941644103947664E-2</v>
      </c>
    </row>
    <row r="53" spans="2:19" s="25" customFormat="1" ht="12.75" customHeight="1" x14ac:dyDescent="0.2">
      <c r="B53" s="69"/>
      <c r="C53" s="67" t="s">
        <v>25</v>
      </c>
      <c r="D53" s="61">
        <v>3.1171510171996704</v>
      </c>
      <c r="E53" s="62">
        <v>2.3705777178191889E-2</v>
      </c>
      <c r="F53" s="63">
        <v>2.1477908793066991E-2</v>
      </c>
      <c r="G53" s="64">
        <v>-9.7959267723513044E-4</v>
      </c>
      <c r="H53" s="151">
        <v>-3.0422340601502507E-3</v>
      </c>
      <c r="I53" s="88">
        <v>39.276855474218017</v>
      </c>
      <c r="J53" s="89">
        <v>-7.9759323073635979E-4</v>
      </c>
      <c r="K53" s="90">
        <v>-2.8086504637038212E-3</v>
      </c>
      <c r="L53" s="89">
        <v>-5.7482701360270783E-3</v>
      </c>
      <c r="M53" s="89">
        <v>-7.8048628732573233E-3</v>
      </c>
    </row>
    <row r="54" spans="2:19" s="25" customFormat="1" ht="12.75" customHeight="1" x14ac:dyDescent="0.2">
      <c r="B54" s="69"/>
      <c r="C54" s="170" t="s">
        <v>26</v>
      </c>
      <c r="D54" s="171">
        <v>81.667759225962001</v>
      </c>
      <c r="E54" s="172">
        <v>-1.5937144438661344E-3</v>
      </c>
      <c r="F54" s="173">
        <v>1.4845637697651792E-2</v>
      </c>
      <c r="G54" s="174">
        <v>2.9599600184718522E-2</v>
      </c>
      <c r="H54" s="147">
        <v>-1.1829482722649498E-3</v>
      </c>
      <c r="I54" s="175">
        <v>997.21556453997948</v>
      </c>
      <c r="J54" s="176">
        <v>1.6447719708068131E-2</v>
      </c>
      <c r="K54" s="177">
        <v>1.5341232933525184E-2</v>
      </c>
      <c r="L54" s="176">
        <v>1.9533008941625241E-2</v>
      </c>
      <c r="M54" s="176">
        <v>1.440955656161691E-2</v>
      </c>
    </row>
    <row r="55" spans="2:19" s="25" customFormat="1" ht="12.75" customHeight="1" x14ac:dyDescent="0.2">
      <c r="B55" s="69"/>
      <c r="C55" s="77" t="s">
        <v>27</v>
      </c>
      <c r="D55" s="61">
        <v>61.367084367326704</v>
      </c>
      <c r="E55" s="62">
        <v>-8.9873984748785052E-3</v>
      </c>
      <c r="F55" s="63">
        <v>8.7758990273127946E-3</v>
      </c>
      <c r="G55" s="64">
        <v>1.5331808942876446E-2</v>
      </c>
      <c r="H55" s="151">
        <v>6.5603210393057054E-3</v>
      </c>
      <c r="I55" s="88">
        <v>748.64269997835402</v>
      </c>
      <c r="J55" s="89">
        <v>2.4546970338987784E-2</v>
      </c>
      <c r="K55" s="90">
        <v>2.3340846720809605E-2</v>
      </c>
      <c r="L55" s="89">
        <v>2.5952228954550627E-2</v>
      </c>
      <c r="M55" s="89">
        <v>2.095928263933744E-2</v>
      </c>
    </row>
    <row r="56" spans="2:19" s="25" customFormat="1" ht="12.75" customHeight="1" x14ac:dyDescent="0.2">
      <c r="B56" s="69"/>
      <c r="C56" s="78" t="s">
        <v>28</v>
      </c>
      <c r="D56" s="61">
        <v>58.953456081297503</v>
      </c>
      <c r="E56" s="62">
        <v>1.6621437826322971E-3</v>
      </c>
      <c r="F56" s="63">
        <v>1.7480497252703175E-2</v>
      </c>
      <c r="G56" s="64">
        <v>1.7393551732053147E-2</v>
      </c>
      <c r="H56" s="151">
        <v>1.4284259050175718E-2</v>
      </c>
      <c r="I56" s="88">
        <v>713.97039133113105</v>
      </c>
      <c r="J56" s="89">
        <v>3.3798858192914727E-2</v>
      </c>
      <c r="K56" s="90">
        <v>3.2224918418486626E-2</v>
      </c>
      <c r="L56" s="89">
        <v>3.4069033698521434E-2</v>
      </c>
      <c r="M56" s="89">
        <v>2.837255557275542E-2</v>
      </c>
    </row>
    <row r="57" spans="2:19" s="25" customFormat="1" ht="12.75" customHeight="1" x14ac:dyDescent="0.2">
      <c r="B57" s="69"/>
      <c r="C57" s="71" t="s">
        <v>29</v>
      </c>
      <c r="D57" s="79">
        <v>2.4136282860291973</v>
      </c>
      <c r="E57" s="62">
        <v>-0.21328601825974669</v>
      </c>
      <c r="F57" s="63">
        <v>-0.15448502978616618</v>
      </c>
      <c r="G57" s="64">
        <v>-2.9076950329565365E-2</v>
      </c>
      <c r="H57" s="151">
        <v>-0.11002819282196075</v>
      </c>
      <c r="I57" s="88">
        <v>34.672308647223005</v>
      </c>
      <c r="J57" s="89">
        <v>-0.13488195673582959</v>
      </c>
      <c r="K57" s="90">
        <v>-0.1294905133756411</v>
      </c>
      <c r="L57" s="89">
        <v>-0.11762485820655855</v>
      </c>
      <c r="M57" s="89">
        <v>-0.11169860578845137</v>
      </c>
    </row>
    <row r="58" spans="2:19" s="25" customFormat="1" ht="12.75" customHeight="1" x14ac:dyDescent="0.2">
      <c r="B58" s="69"/>
      <c r="C58" s="178" t="s">
        <v>30</v>
      </c>
      <c r="D58" s="103">
        <v>20.300674858635297</v>
      </c>
      <c r="E58" s="106">
        <v>2.144301747954902E-2</v>
      </c>
      <c r="F58" s="162">
        <v>3.322550427585802E-2</v>
      </c>
      <c r="G58" s="104">
        <v>7.4228627046825091E-2</v>
      </c>
      <c r="H58" s="87">
        <v>-2.3118827417114463E-2</v>
      </c>
      <c r="I58" s="163">
        <v>248.57286456162538</v>
      </c>
      <c r="J58" s="164">
        <v>-7.1897026286846799E-3</v>
      </c>
      <c r="K58" s="165">
        <v>-8.0093521777868659E-3</v>
      </c>
      <c r="L58" s="164">
        <v>1.0174046348563337E-3</v>
      </c>
      <c r="M58" s="164">
        <v>-4.8796315355962294E-3</v>
      </c>
    </row>
    <row r="59" spans="2:19" s="25" customFormat="1" ht="12.75" customHeight="1" x14ac:dyDescent="0.2">
      <c r="B59" s="69"/>
      <c r="C59" s="53" t="s">
        <v>31</v>
      </c>
      <c r="D59" s="103">
        <v>173.24377885659896</v>
      </c>
      <c r="E59" s="106">
        <v>-2.8465231459795404E-2</v>
      </c>
      <c r="F59" s="162">
        <v>-9.7271693540725845E-3</v>
      </c>
      <c r="G59" s="104">
        <v>8.2961916888206755E-3</v>
      </c>
      <c r="H59" s="87">
        <v>-1.4533833471289559E-2</v>
      </c>
      <c r="I59" s="163">
        <v>2282.5245153427236</v>
      </c>
      <c r="J59" s="164">
        <v>-5.1681898150979233E-3</v>
      </c>
      <c r="K59" s="165">
        <v>-7.1140936027204171E-3</v>
      </c>
      <c r="L59" s="164">
        <v>-2.5771312633928734E-3</v>
      </c>
      <c r="M59" s="164">
        <v>-7.1600438443920611E-3</v>
      </c>
    </row>
    <row r="60" spans="2:19" s="25" customFormat="1" ht="12.75" hidden="1" customHeight="1" x14ac:dyDescent="0.2">
      <c r="B60" s="69"/>
      <c r="C60" s="179"/>
      <c r="D60" s="66"/>
      <c r="E60" s="63"/>
      <c r="F60" s="180"/>
      <c r="G60" s="181"/>
      <c r="H60" s="180"/>
      <c r="I60" s="180"/>
      <c r="J60" s="63"/>
      <c r="K60" s="180"/>
      <c r="L60" s="180"/>
      <c r="M60" s="180"/>
    </row>
    <row r="61" spans="2:19" s="25" customFormat="1" ht="12.75" hidden="1" customHeight="1" x14ac:dyDescent="0.2">
      <c r="B61" s="69"/>
      <c r="C61" s="179"/>
      <c r="D61" s="66"/>
      <c r="E61" s="63"/>
      <c r="F61" s="180"/>
      <c r="G61" s="181"/>
      <c r="H61" s="180"/>
      <c r="I61" s="180"/>
      <c r="J61" s="63"/>
      <c r="K61" s="180"/>
      <c r="L61" s="180"/>
      <c r="M61" s="180"/>
    </row>
    <row r="62" spans="2:19" s="25" customFormat="1" ht="12.75" hidden="1" customHeight="1" x14ac:dyDescent="0.2">
      <c r="B62" s="69"/>
      <c r="C62" s="179"/>
      <c r="D62" s="66"/>
      <c r="E62" s="63"/>
      <c r="F62" s="180"/>
      <c r="G62" s="181"/>
      <c r="H62" s="180"/>
      <c r="I62" s="180"/>
      <c r="J62" s="63"/>
      <c r="K62" s="180"/>
      <c r="L62" s="180"/>
      <c r="M62" s="180"/>
    </row>
    <row r="63" spans="2:19" s="25" customFormat="1" ht="12.75" customHeight="1" x14ac:dyDescent="0.2">
      <c r="C63" s="182"/>
      <c r="D63" s="143"/>
      <c r="E63" s="144"/>
      <c r="F63" s="183"/>
      <c r="G63" s="144"/>
      <c r="H63" s="145"/>
      <c r="I63" s="184"/>
      <c r="J63" s="183"/>
      <c r="K63" s="144"/>
      <c r="L63" s="185"/>
      <c r="M63" s="144"/>
    </row>
    <row r="64" spans="2:19" s="25" customFormat="1" ht="12.75" customHeight="1" x14ac:dyDescent="0.2">
      <c r="C64" s="77" t="s">
        <v>32</v>
      </c>
      <c r="D64" s="96">
        <f>[13]Mois!$DY$5/1000000</f>
        <v>20.826488029999997</v>
      </c>
      <c r="E64" s="155">
        <f>'[13]Evo mois'!$DY$5</f>
        <v>-1.9865557394577626E-2</v>
      </c>
      <c r="F64" s="186">
        <f>'[14]Evo Mois'!$DY$5</f>
        <v>-3.6706657071010618E-3</v>
      </c>
      <c r="G64" s="98">
        <f>'[14]Evo Mois-1'!$DY$5</f>
        <v>-4.4049127432780444E-2</v>
      </c>
      <c r="H64" s="155">
        <f>'[14]Evo ACM'!$DM$5</f>
        <v>-3.2336730492690258E-3</v>
      </c>
      <c r="I64" s="96">
        <f>'[13]Cumul ACM'!$DY$5/1000000</f>
        <v>342.42649809</v>
      </c>
      <c r="J64" s="155">
        <f>'[13]Evo ACM'!$DY$5</f>
        <v>1.8720726521403108E-2</v>
      </c>
      <c r="K64" s="98">
        <f>'[14]Evo ACM'!$DY$5</f>
        <v>2.4772740530957016E-2</v>
      </c>
      <c r="L64" s="155">
        <f>'[13]Evo PCAP'!$DY$5</f>
        <v>2.5311386024661431E-2</v>
      </c>
      <c r="M64" s="98">
        <f>'[14]Evo PCAP'!$DY$5</f>
        <v>3.5784104453864929E-2</v>
      </c>
      <c r="N64" s="22"/>
      <c r="O64" s="100"/>
      <c r="P64" s="100"/>
      <c r="Q64" s="100"/>
      <c r="R64" s="100"/>
      <c r="S64" s="100"/>
    </row>
    <row r="65" spans="2:19" s="25" customFormat="1" ht="12.75" customHeight="1" x14ac:dyDescent="0.2">
      <c r="C65" s="101" t="s">
        <v>33</v>
      </c>
      <c r="D65" s="61">
        <f>[13]Mois!$DY$6/1000000</f>
        <v>16.592223430000001</v>
      </c>
      <c r="E65" s="63">
        <f>'[13]Evo mois'!$DY$6</f>
        <v>0</v>
      </c>
      <c r="F65" s="97">
        <f>'[14]Evo Mois'!$DY$6</f>
        <v>5.3516667422099928E-3</v>
      </c>
      <c r="G65" s="64">
        <f>'[14]Evo Mois-1'!$DY$6</f>
        <v>-4.7471094228429656E-2</v>
      </c>
      <c r="H65" s="63">
        <f>'[14]Evo ACM'!$DM$6</f>
        <v>-5.938002793302144E-3</v>
      </c>
      <c r="I65" s="61">
        <f>'[13]Cumul ACM'!$DY$6/1000000</f>
        <v>0</v>
      </c>
      <c r="J65" s="63">
        <f>'[13]Evo ACM'!$DY$6</f>
        <v>0</v>
      </c>
      <c r="K65" s="64">
        <f>'[14]Evo ACM'!$DY$6</f>
        <v>1.5465657440115521E-2</v>
      </c>
      <c r="L65" s="63">
        <f>'[13]Evo PCAP'!$DY$6</f>
        <v>0</v>
      </c>
      <c r="M65" s="64">
        <f>'[14]Evo PCAP'!$DY$6</f>
        <v>3.0738054474246601E-2</v>
      </c>
      <c r="N65" s="22"/>
      <c r="O65" s="100"/>
      <c r="P65" s="100"/>
      <c r="Q65" s="100"/>
      <c r="R65" s="100"/>
      <c r="S65" s="100"/>
    </row>
    <row r="66" spans="2:19" s="25" customFormat="1" ht="12.75" customHeight="1" x14ac:dyDescent="0.2">
      <c r="C66" s="101" t="s">
        <v>34</v>
      </c>
      <c r="D66" s="61">
        <f>[13]Mois!$DY$7/1000000</f>
        <v>2.6590592000000002</v>
      </c>
      <c r="E66" s="63">
        <f>'[13]Evo mois'!$DY$7</f>
        <v>-4.8461734688710512E-2</v>
      </c>
      <c r="F66" s="97">
        <f>'[14]Evo Mois'!$DY$7</f>
        <v>-2.6519951521679852E-2</v>
      </c>
      <c r="G66" s="64">
        <f>'[14]Evo Mois-1'!$DY$7</f>
        <v>-4.988031065158216E-3</v>
      </c>
      <c r="H66" s="63">
        <f>'[14]Evo ACM'!$DM$7</f>
        <v>0.10934493873505891</v>
      </c>
      <c r="I66" s="61">
        <f>'[13]Cumul ACM'!$DY$7/1000000</f>
        <v>33.469895520000001</v>
      </c>
      <c r="J66" s="63">
        <f>'[13]Evo ACM'!$DY$7</f>
        <v>0.12836323454051768</v>
      </c>
      <c r="K66" s="64">
        <f>'[14]Evo ACM'!$DY$7</f>
        <v>0.13821484731286393</v>
      </c>
      <c r="L66" s="63">
        <f>'[13]Evo PCAP'!$DY$7</f>
        <v>9.4955376879013231E-2</v>
      </c>
      <c r="M66" s="64">
        <f>'[14]Evo PCAP'!$DY$7</f>
        <v>0.11099588663492166</v>
      </c>
      <c r="N66" s="22"/>
      <c r="O66" s="100"/>
      <c r="P66" s="100"/>
      <c r="Q66" s="100"/>
      <c r="R66" s="100"/>
      <c r="S66" s="100"/>
    </row>
    <row r="67" spans="2:19" s="25" customFormat="1" ht="12.75" customHeight="1" x14ac:dyDescent="0.2">
      <c r="C67" s="189" t="s">
        <v>35</v>
      </c>
      <c r="D67" s="190">
        <f>[13]Mois!$DY$8/1000000</f>
        <v>1.5752054</v>
      </c>
      <c r="E67" s="191">
        <f>'[13]Evo mois'!$DY$8</f>
        <v>-8.3564824732140885E-2</v>
      </c>
      <c r="F67" s="192">
        <f>'[14]Evo Mois'!$DY$8</f>
        <v>-4.5966741751966245E-2</v>
      </c>
      <c r="G67" s="193">
        <f>'[14]Evo Mois-1'!$DY$8</f>
        <v>-5.3237845328280797E-2</v>
      </c>
      <c r="H67" s="191">
        <f>'[14]Evo ACM'!$DM$8</f>
        <v>-5.8941349884763627E-2</v>
      </c>
      <c r="I67" s="190">
        <f>'[13]Cumul ACM'!$DY$8/1000000</f>
        <v>38.092945479999997</v>
      </c>
      <c r="J67" s="191">
        <f>'[13]Evo ACM'!$DY$8</f>
        <v>-7.6654513648871658E-3</v>
      </c>
      <c r="K67" s="193">
        <f>'[14]Evo ACM'!$DY$8</f>
        <v>2.2879162307039014E-3</v>
      </c>
      <c r="L67" s="191">
        <f>'[13]Evo PCAP'!$DY$8</f>
        <v>-2.3818509056190429E-3</v>
      </c>
      <c r="M67" s="193">
        <f>'[14]Evo PCAP'!$DY$8</f>
        <v>1.040788052065067E-2</v>
      </c>
      <c r="N67" s="22"/>
      <c r="O67" s="100"/>
      <c r="P67" s="100"/>
      <c r="Q67" s="100"/>
      <c r="R67" s="100"/>
      <c r="S67" s="100"/>
    </row>
    <row r="68" spans="2:19" s="25" customFormat="1" ht="12.75" customHeight="1" x14ac:dyDescent="0.2">
      <c r="C68" s="187" t="s">
        <v>41</v>
      </c>
      <c r="D68" s="66"/>
      <c r="E68" s="90"/>
      <c r="F68" s="90"/>
      <c r="G68" s="90"/>
      <c r="H68" s="90"/>
      <c r="I68" s="66"/>
      <c r="J68" s="90"/>
      <c r="K68" s="90"/>
      <c r="L68" s="90"/>
      <c r="M68" s="90"/>
      <c r="O68" s="100"/>
      <c r="P68" s="100"/>
      <c r="Q68" s="100"/>
      <c r="R68" s="100"/>
      <c r="S68" s="100"/>
    </row>
    <row r="69" spans="2:19" s="25" customFormat="1" ht="12.75" customHeight="1" x14ac:dyDescent="0.2">
      <c r="B69" s="69"/>
      <c r="C69" s="109"/>
      <c r="D69" s="116"/>
      <c r="E69" s="110"/>
      <c r="F69" s="110"/>
      <c r="G69" s="110"/>
      <c r="H69" s="110"/>
      <c r="I69" s="111"/>
      <c r="J69" s="110"/>
      <c r="K69" s="110"/>
      <c r="L69" s="110"/>
      <c r="M69" s="110"/>
    </row>
    <row r="70" spans="2:19" s="25" customFormat="1" ht="38.25" customHeight="1" x14ac:dyDescent="0.2">
      <c r="B70" s="69"/>
      <c r="C70" s="123" t="s">
        <v>43</v>
      </c>
      <c r="D70" s="124" t="s">
        <v>6</v>
      </c>
      <c r="E70" s="125"/>
      <c r="F70" s="125"/>
      <c r="G70" s="126"/>
      <c r="H70" s="124" t="s">
        <v>8</v>
      </c>
      <c r="I70" s="125"/>
      <c r="J70" s="125"/>
      <c r="K70" s="126"/>
      <c r="L70" s="124" t="s">
        <v>9</v>
      </c>
      <c r="M70" s="126"/>
    </row>
    <row r="71" spans="2:19" s="25" customFormat="1" ht="53.25" customHeight="1" x14ac:dyDescent="0.2">
      <c r="B71" s="69"/>
      <c r="C71" s="127"/>
      <c r="D71" s="128" t="str">
        <f>D38</f>
        <v>Données brutes  aout 2025</v>
      </c>
      <c r="E71" s="129" t="str">
        <f>E38</f>
        <v>Taux de croissance  aout 2025 / aout 2024</v>
      </c>
      <c r="F71" s="188"/>
      <c r="G71" s="131" t="str">
        <f>G5</f>
        <v>Taux de croissance  aout 2025 / juil 2025</v>
      </c>
      <c r="H71" s="132" t="str">
        <f>H38</f>
        <v>Rappel :
Taux ACM CVS-CJO à fin aout 2024</v>
      </c>
      <c r="I71" s="133" t="str">
        <f>I38</f>
        <v>Données brutes sept 2024 - aout 2025</v>
      </c>
      <c r="J71" s="129" t="str">
        <f>J38</f>
        <v>Taux ACM (sept 2024 - aout 2025 / sept 2023 - aout 2024)</v>
      </c>
      <c r="K71" s="135"/>
      <c r="L71" s="129" t="str">
        <f>L38</f>
        <v>( janv à aout 2025 ) /
( janv à aout 2024 )</v>
      </c>
      <c r="M71" s="135"/>
    </row>
    <row r="72" spans="2:19" s="25" customFormat="1" ht="38.25" customHeight="1" x14ac:dyDescent="0.2">
      <c r="B72" s="69"/>
      <c r="C72" s="137"/>
      <c r="D72" s="138"/>
      <c r="E72" s="131" t="s">
        <v>10</v>
      </c>
      <c r="F72" s="139" t="s">
        <v>11</v>
      </c>
      <c r="G72" s="131" t="s">
        <v>11</v>
      </c>
      <c r="H72" s="140"/>
      <c r="I72" s="141"/>
      <c r="J72" s="131" t="s">
        <v>10</v>
      </c>
      <c r="K72" s="131" t="s">
        <v>11</v>
      </c>
      <c r="L72" s="131" t="s">
        <v>10</v>
      </c>
      <c r="M72" s="131" t="s">
        <v>11</v>
      </c>
    </row>
    <row r="73" spans="2:19" s="25" customFormat="1" ht="12.75" customHeight="1" x14ac:dyDescent="0.2">
      <c r="B73" s="69"/>
      <c r="C73" s="142" t="s">
        <v>12</v>
      </c>
      <c r="D73" s="143">
        <f>[4]SA_DTS!$FJ5</f>
        <v>210.01942452971187</v>
      </c>
      <c r="E73" s="144">
        <f>[4]SA_DTS!$FJ55</f>
        <v>3.3218181549736547E-2</v>
      </c>
      <c r="F73" s="49">
        <f>[4]SA_DTS!$FJ80</f>
        <v>5.4550196858892175E-2</v>
      </c>
      <c r="G73" s="50">
        <f>[4]SA_DTS!$FJ305</f>
        <v>4.1519875426432318E-3</v>
      </c>
      <c r="H73" s="145">
        <f>[4]SA_DTS!$FJ255</f>
        <v>3.4430407220342296E-2</v>
      </c>
      <c r="I73" s="146">
        <f>[4]SA_DTS!$FJ130</f>
        <v>2891.0931253382018</v>
      </c>
      <c r="J73" s="144">
        <f>[4]SA_DTS!$FJ155</f>
        <v>4.4858148751433458E-2</v>
      </c>
      <c r="K73" s="50">
        <f>[4]SA_DTS!$FJ180</f>
        <v>5.1041101257264909E-2</v>
      </c>
      <c r="L73" s="144">
        <f>[4]SA_DTS!$FJ205</f>
        <v>4.8477306723369029E-2</v>
      </c>
      <c r="M73" s="144">
        <f>[4]SA_DTS!$FJ230</f>
        <v>5.7940409583835173E-2</v>
      </c>
    </row>
    <row r="74" spans="2:19" s="25" customFormat="1" ht="12.75" customHeight="1" x14ac:dyDescent="0.2">
      <c r="B74" s="69"/>
      <c r="C74" s="53" t="s">
        <v>13</v>
      </c>
      <c r="D74" s="54">
        <f>[4]SA_DTS!$FJ6</f>
        <v>129.90377508128876</v>
      </c>
      <c r="E74" s="55">
        <f>[4]SA_DTS!$FJ56</f>
        <v>2.1097324987378929E-2</v>
      </c>
      <c r="F74" s="56">
        <f>[4]SA_DTS!$FJ81</f>
        <v>4.4550039938186403E-2</v>
      </c>
      <c r="G74" s="57">
        <f>[4]SA_DTS!$FJ306</f>
        <v>-4.826681193262683E-3</v>
      </c>
      <c r="H74" s="147">
        <f>[4]SA_DTS!$FJ256</f>
        <v>2.6654869744554777E-2</v>
      </c>
      <c r="I74" s="148">
        <f>[4]SA_DTS!$FJ131</f>
        <v>1891.0278395952764</v>
      </c>
      <c r="J74" s="149">
        <f>[4]SA_DTS!$FJ156</f>
        <v>3.7168708307304454E-2</v>
      </c>
      <c r="K74" s="150">
        <f>[4]SA_DTS!$FJ181</f>
        <v>4.2589952435429401E-2</v>
      </c>
      <c r="L74" s="149">
        <f>[4]SA_DTS!$FJ206</f>
        <v>4.1105196550564438E-2</v>
      </c>
      <c r="M74" s="149">
        <f>[4]SA_DTS!$FJ231</f>
        <v>5.0259496471414034E-2</v>
      </c>
    </row>
    <row r="75" spans="2:19" s="25" customFormat="1" ht="12.75" customHeight="1" x14ac:dyDescent="0.2">
      <c r="B75" s="69"/>
      <c r="C75" s="60" t="s">
        <v>14</v>
      </c>
      <c r="D75" s="61">
        <f>[4]SA_DTS!$FJ7</f>
        <v>36.283256099415482</v>
      </c>
      <c r="E75" s="62">
        <f>[4]SA_DTS!$FJ57</f>
        <v>5.3828281998072658E-2</v>
      </c>
      <c r="F75" s="63">
        <f>[4]SA_DTS!$FJ82</f>
        <v>9.1593815912550003E-2</v>
      </c>
      <c r="G75" s="64">
        <f>[4]SA_DTS!$FJ307</f>
        <v>7.4916650273215701E-4</v>
      </c>
      <c r="H75" s="151">
        <f>[4]SA_DTS!$FJ257</f>
        <v>2.3591854993415984E-2</v>
      </c>
      <c r="I75" s="88">
        <f>[4]SA_DTS!$FJ132</f>
        <v>618.25071162865686</v>
      </c>
      <c r="J75" s="89">
        <f>[4]SA_DTS!$FJ157</f>
        <v>5.9462483031051727E-2</v>
      </c>
      <c r="K75" s="90">
        <f>[4]SA_DTS!$FJ182</f>
        <v>6.2615052561586282E-2</v>
      </c>
      <c r="L75" s="89">
        <f>[4]SA_DTS!$FJ207</f>
        <v>7.4402921833594649E-2</v>
      </c>
      <c r="M75" s="89">
        <f>[4]SA_DTS!$FJ232</f>
        <v>8.2858979164100344E-2</v>
      </c>
    </row>
    <row r="76" spans="2:19" s="25" customFormat="1" ht="12.75" customHeight="1" x14ac:dyDescent="0.2">
      <c r="B76" s="69"/>
      <c r="C76" s="67" t="s">
        <v>15</v>
      </c>
      <c r="D76" s="61">
        <f>[4]SA_DTS!$FJ8</f>
        <v>10.236707427032798</v>
      </c>
      <c r="E76" s="62">
        <f>[4]SA_DTS!$FJ58</f>
        <v>5.3827693508246455E-2</v>
      </c>
      <c r="F76" s="63">
        <f>[4]SA_DTS!$FJ83</f>
        <v>9.6930568604025158E-2</v>
      </c>
      <c r="G76" s="64">
        <f>[4]SA_DTS!$FJ308</f>
        <v>-7.9033507427441752E-3</v>
      </c>
      <c r="H76" s="151">
        <f>[4]SA_DTS!$FJ258</f>
        <v>1.7366085542211085E-2</v>
      </c>
      <c r="I76" s="88">
        <f>[4]SA_DTS!$FJ133</f>
        <v>154.87320433937836</v>
      </c>
      <c r="J76" s="89">
        <f>[4]SA_DTS!$FJ158</f>
        <v>3.8054759698024077E-2</v>
      </c>
      <c r="K76" s="90">
        <f>[4]SA_DTS!$FJ183</f>
        <v>4.9084606677321174E-2</v>
      </c>
      <c r="L76" s="89">
        <f>[4]SA_DTS!$FJ208</f>
        <v>6.5188059418647804E-2</v>
      </c>
      <c r="M76" s="89">
        <f>[4]SA_DTS!$FJ233</f>
        <v>8.1963466416646646E-2</v>
      </c>
    </row>
    <row r="77" spans="2:19" s="25" customFormat="1" ht="12.75" customHeight="1" x14ac:dyDescent="0.2">
      <c r="B77" s="69"/>
      <c r="C77" s="67" t="s">
        <v>16</v>
      </c>
      <c r="D77" s="61">
        <f>[4]SA_DTS!$FJ9</f>
        <v>20.516083352265529</v>
      </c>
      <c r="E77" s="62">
        <f>[4]SA_DTS!$FJ59</f>
        <v>5.806754555427851E-2</v>
      </c>
      <c r="F77" s="63">
        <f>[4]SA_DTS!$FJ84</f>
        <v>8.8445541277492712E-2</v>
      </c>
      <c r="G77" s="64">
        <f>[4]SA_DTS!$FJ309</f>
        <v>1.2595937435528226E-2</v>
      </c>
      <c r="H77" s="151">
        <f>[4]SA_DTS!$FJ259</f>
        <v>5.1492065558992994E-2</v>
      </c>
      <c r="I77" s="88">
        <f>[4]SA_DTS!$FJ134</f>
        <v>349.15548247928808</v>
      </c>
      <c r="J77" s="89">
        <f>[4]SA_DTS!$FJ159</f>
        <v>6.2640601210076641E-2</v>
      </c>
      <c r="K77" s="90">
        <f>[4]SA_DTS!$FJ184</f>
        <v>6.5631343367489103E-2</v>
      </c>
      <c r="L77" s="89">
        <f>[4]SA_DTS!$FJ209</f>
        <v>7.0835004673244661E-2</v>
      </c>
      <c r="M77" s="89">
        <f>[4]SA_DTS!$FJ234</f>
        <v>7.781203949212645E-2</v>
      </c>
    </row>
    <row r="78" spans="2:19" s="25" customFormat="1" ht="12.75" customHeight="1" x14ac:dyDescent="0.2">
      <c r="B78" s="69"/>
      <c r="C78" s="67" t="s">
        <v>17</v>
      </c>
      <c r="D78" s="61">
        <f>[4]SA_DTS!$FJ10</f>
        <v>4.3706919536631705</v>
      </c>
      <c r="E78" s="62">
        <f>[4]SA_DTS!$FJ60</f>
        <v>5.8296477481902365E-2</v>
      </c>
      <c r="F78" s="63">
        <f>[4]SA_DTS!$FJ85</f>
        <v>0.10209442745108555</v>
      </c>
      <c r="G78" s="64">
        <f>[4]SA_DTS!$FJ310</f>
        <v>-2.1186635777380225E-2</v>
      </c>
      <c r="H78" s="151">
        <f>[4]SA_DTS!$FJ260</f>
        <v>-6.3474217500614327E-2</v>
      </c>
      <c r="I78" s="88">
        <f>[4]SA_DTS!$FJ135</f>
        <v>95.203758790548434</v>
      </c>
      <c r="J78" s="89">
        <f>[4]SA_DTS!$FJ160</f>
        <v>5.7024407069513838E-2</v>
      </c>
      <c r="K78" s="90">
        <f>[4]SA_DTS!$FJ185</f>
        <v>6.7531322339821509E-2</v>
      </c>
      <c r="L78" s="89">
        <f>[4]SA_DTS!$FJ210</f>
        <v>8.549020780851091E-2</v>
      </c>
      <c r="M78" s="89">
        <f>[4]SA_DTS!$FJ235</f>
        <v>0.10003844940080331</v>
      </c>
    </row>
    <row r="79" spans="2:19" s="25" customFormat="1" ht="12.75" customHeight="1" x14ac:dyDescent="0.2">
      <c r="B79" s="69"/>
      <c r="C79" s="153" t="s">
        <v>18</v>
      </c>
      <c r="D79" s="96">
        <f>[4]SA_DTS!$FJ12</f>
        <v>28.947147729902099</v>
      </c>
      <c r="E79" s="154">
        <f>[4]SA_DTS!$FJ62</f>
        <v>3.9527384232042051E-2</v>
      </c>
      <c r="F79" s="155">
        <f>[4]SA_DTS!$FJ87</f>
        <v>4.1512151414389242E-2</v>
      </c>
      <c r="G79" s="98">
        <f>[4]SA_DTS!$FJ312</f>
        <v>2.9665575621660167E-3</v>
      </c>
      <c r="H79" s="156">
        <f>[4]SA_DTS!$FJ262</f>
        <v>5.292618785981329E-2</v>
      </c>
      <c r="I79" s="157">
        <f>[4]SA_DTS!$FJ137</f>
        <v>387.25630734442893</v>
      </c>
      <c r="J79" s="158">
        <f>[4]SA_DTS!$FJ162</f>
        <v>4.4842056252312634E-2</v>
      </c>
      <c r="K79" s="159">
        <f>[4]SA_DTS!$FJ187</f>
        <v>4.7721573054068545E-2</v>
      </c>
      <c r="L79" s="158">
        <f>[4]SA_DTS!$FJ212</f>
        <v>3.9043557737762802E-2</v>
      </c>
      <c r="M79" s="158">
        <f>[4]SA_DTS!$FJ237</f>
        <v>4.3962910059302196E-2</v>
      </c>
    </row>
    <row r="80" spans="2:19" s="25" customFormat="1" ht="12.75" customHeight="1" x14ac:dyDescent="0.2">
      <c r="B80" s="69"/>
      <c r="C80" s="71" t="s">
        <v>19</v>
      </c>
      <c r="D80" s="61">
        <f>[4]SA_DTS!$FJ13</f>
        <v>7.0884047046399603</v>
      </c>
      <c r="E80" s="62">
        <f>[4]SA_DTS!$FJ63</f>
        <v>2.3286803220006869E-2</v>
      </c>
      <c r="F80" s="63">
        <f>[4]SA_DTS!$FJ88</f>
        <v>5.9083238925870862E-2</v>
      </c>
      <c r="G80" s="64">
        <f>[4]SA_DTS!$FJ313</f>
        <v>-2.5170776194172184E-3</v>
      </c>
      <c r="H80" s="151">
        <f>[4]SA_DTS!$FJ263</f>
        <v>5.1142054926265557E-2</v>
      </c>
      <c r="I80" s="88">
        <f>[4]SA_DTS!$FJ138</f>
        <v>112.5109296623324</v>
      </c>
      <c r="J80" s="89">
        <f>[4]SA_DTS!$FJ163</f>
        <v>4.8812236400406439E-2</v>
      </c>
      <c r="K80" s="90">
        <f>[4]SA_DTS!$FJ188</f>
        <v>5.8660684010222619E-2</v>
      </c>
      <c r="L80" s="89">
        <f>[4]SA_DTS!$FJ213</f>
        <v>4.1722290590398448E-2</v>
      </c>
      <c r="M80" s="89">
        <f>[4]SA_DTS!$FJ238</f>
        <v>5.8878486662683249E-2</v>
      </c>
    </row>
    <row r="81" spans="2:13" s="25" customFormat="1" ht="12.75" customHeight="1" x14ac:dyDescent="0.2">
      <c r="B81" s="69"/>
      <c r="C81" s="161" t="s">
        <v>20</v>
      </c>
      <c r="D81" s="103">
        <f>[4]SA_DTS!$FJ14</f>
        <v>20.724993198878</v>
      </c>
      <c r="E81" s="106">
        <f>[4]SA_DTS!$FJ64</f>
        <v>4.2198346818240751E-2</v>
      </c>
      <c r="F81" s="162">
        <f>[4]SA_DTS!$FJ89</f>
        <v>2.7709244723145954E-2</v>
      </c>
      <c r="G81" s="104">
        <f>[4]SA_DTS!$FJ314</f>
        <v>7.735151596533596E-3</v>
      </c>
      <c r="H81" s="87">
        <f>[4]SA_DTS!$FJ264</f>
        <v>4.7417741038890293E-2</v>
      </c>
      <c r="I81" s="163">
        <f>[4]SA_DTS!$FJ139</f>
        <v>245.55088168602995</v>
      </c>
      <c r="J81" s="164">
        <f>[4]SA_DTS!$FJ164</f>
        <v>3.0282976401230233E-2</v>
      </c>
      <c r="K81" s="165">
        <f>[4]SA_DTS!$FJ189</f>
        <v>3.1541509690028002E-2</v>
      </c>
      <c r="L81" s="164">
        <f>[4]SA_DTS!$FJ214</f>
        <v>2.4900459559574095E-2</v>
      </c>
      <c r="M81" s="164">
        <f>[4]SA_DTS!$FJ239</f>
        <v>2.5715352772650135E-2</v>
      </c>
    </row>
    <row r="82" spans="2:13" s="25" customFormat="1" ht="12.75" customHeight="1" x14ac:dyDescent="0.2">
      <c r="B82" s="69"/>
      <c r="C82" s="166" t="s">
        <v>21</v>
      </c>
      <c r="D82" s="96">
        <f>[4]SA_DTS!$FJ16</f>
        <v>5.4929019789816804</v>
      </c>
      <c r="E82" s="154">
        <f>[4]SA_DTS!$FJ66</f>
        <v>-1.2241793822833413E-2</v>
      </c>
      <c r="F82" s="155">
        <f>[4]SA_DTS!$FJ91</f>
        <v>2.2238653521689411E-2</v>
      </c>
      <c r="G82" s="98">
        <f>[4]SA_DTS!$FJ316</f>
        <v>-1.7162767073012342E-2</v>
      </c>
      <c r="H82" s="156">
        <f>[4]SA_DTS!$FJ266</f>
        <v>-9.709413635488684E-2</v>
      </c>
      <c r="I82" s="157">
        <f>[4]SA_DTS!$FJ141</f>
        <v>74.678166918419421</v>
      </c>
      <c r="J82" s="158">
        <f>[4]SA_DTS!$FJ166</f>
        <v>-7.826653926767968E-2</v>
      </c>
      <c r="K82" s="159">
        <f>[4]SA_DTS!$FJ191</f>
        <v>-6.579877167273307E-2</v>
      </c>
      <c r="L82" s="158">
        <f>[4]SA_DTS!$FJ216</f>
        <v>-5.2650081695170603E-2</v>
      </c>
      <c r="M82" s="158">
        <f>[4]SA_DTS!$FJ241</f>
        <v>-3.5547944400369236E-2</v>
      </c>
    </row>
    <row r="83" spans="2:13" s="25" customFormat="1" ht="12.75" customHeight="1" x14ac:dyDescent="0.2">
      <c r="B83" s="69"/>
      <c r="C83" s="167" t="s">
        <v>22</v>
      </c>
      <c r="D83" s="103">
        <f>[4]SA_DTS!$FJ17</f>
        <v>11.2062730502455</v>
      </c>
      <c r="E83" s="106">
        <f>[4]SA_DTS!$FJ67</f>
        <v>3.4602194623394311E-3</v>
      </c>
      <c r="F83" s="162">
        <f>[4]SA_DTS!$FJ92</f>
        <v>3.4247723034357636E-2</v>
      </c>
      <c r="G83" s="104">
        <f>[4]SA_DTS!$FJ317</f>
        <v>2.9188771626711407E-3</v>
      </c>
      <c r="H83" s="168">
        <f>[4]SA_DTS!$FJ267</f>
        <v>5.6081951023244425E-2</v>
      </c>
      <c r="I83" s="163">
        <f>[4]SA_DTS!$FJ142</f>
        <v>161.67979932072643</v>
      </c>
      <c r="J83" s="169">
        <f>[4]SA_DTS!$FJ167</f>
        <v>3.7854322698907206E-2</v>
      </c>
      <c r="K83" s="165">
        <f>[4]SA_DTS!$FJ192</f>
        <v>4.5781255169713431E-2</v>
      </c>
      <c r="L83" s="164">
        <f>[4]SA_DTS!$FJ217</f>
        <v>3.5674242688452651E-2</v>
      </c>
      <c r="M83" s="164">
        <f>[4]SA_DTS!$FJ242</f>
        <v>4.910934807322076E-2</v>
      </c>
    </row>
    <row r="84" spans="2:13" s="25" customFormat="1" ht="12.75" customHeight="1" x14ac:dyDescent="0.2">
      <c r="B84" s="69"/>
      <c r="C84" s="60" t="s">
        <v>23</v>
      </c>
      <c r="D84" s="61">
        <f>[4]SA_DTS!$FJ18</f>
        <v>45.382708365125296</v>
      </c>
      <c r="E84" s="62">
        <f>[4]SA_DTS!$FJ68</f>
        <v>-1.2152022400273688E-2</v>
      </c>
      <c r="F84" s="63">
        <f>[4]SA_DTS!$FJ93</f>
        <v>1.862286360328147E-3</v>
      </c>
      <c r="G84" s="64">
        <f>[4]SA_DTS!$FJ318</f>
        <v>-1.7081146760949073E-2</v>
      </c>
      <c r="H84" s="151">
        <f>[4]SA_DTS!$FJ268</f>
        <v>2.2387477198394734E-2</v>
      </c>
      <c r="I84" s="88">
        <f>[4]SA_DTS!$FJ143</f>
        <v>613.61723324900913</v>
      </c>
      <c r="J84" s="89">
        <f>[4]SA_DTS!$FJ168</f>
        <v>2.1976631014310133E-2</v>
      </c>
      <c r="K84" s="90">
        <f>[4]SA_DTS!$FJ193</f>
        <v>2.9759039828188172E-2</v>
      </c>
      <c r="L84" s="89">
        <f>[4]SA_DTS!$FJ218</f>
        <v>1.9722506666191908E-2</v>
      </c>
      <c r="M84" s="89">
        <f>[4]SA_DTS!$FJ243</f>
        <v>3.021472452904761E-2</v>
      </c>
    </row>
    <row r="85" spans="2:13" s="25" customFormat="1" ht="12.75" customHeight="1" x14ac:dyDescent="0.2">
      <c r="B85" s="69"/>
      <c r="C85" s="67" t="s">
        <v>24</v>
      </c>
      <c r="D85" s="61">
        <f>[4]SA_DTS!$FJ19</f>
        <v>28.895040867614199</v>
      </c>
      <c r="E85" s="62">
        <f>[4]SA_DTS!$FJ69</f>
        <v>1.8333058141619674E-3</v>
      </c>
      <c r="F85" s="63">
        <f>[4]SA_DTS!$FJ94</f>
        <v>2.1381342302225326E-2</v>
      </c>
      <c r="G85" s="64">
        <f>[4]SA_DTS!$FJ319</f>
        <v>-9.5669985041888506E-3</v>
      </c>
      <c r="H85" s="151">
        <f>[4]SA_DTS!$FJ269</f>
        <v>1.8356159055205934E-2</v>
      </c>
      <c r="I85" s="88">
        <f>[4]SA_DTS!$FJ144</f>
        <v>395.27843606116687</v>
      </c>
      <c r="J85" s="89">
        <f>[4]SA_DTS!$FJ169</f>
        <v>3.7093458127913204E-2</v>
      </c>
      <c r="K85" s="90">
        <f>[4]SA_DTS!$FJ194</f>
        <v>4.3530472589232705E-2</v>
      </c>
      <c r="L85" s="89">
        <f>[4]SA_DTS!$FJ219</f>
        <v>3.5463372580901709E-2</v>
      </c>
      <c r="M85" s="89">
        <f>[4]SA_DTS!$FJ244</f>
        <v>4.4720530520858226E-2</v>
      </c>
    </row>
    <row r="86" spans="2:13" s="25" customFormat="1" ht="12.75" customHeight="1" x14ac:dyDescent="0.2">
      <c r="B86" s="69"/>
      <c r="C86" s="67" t="s">
        <v>25</v>
      </c>
      <c r="D86" s="61">
        <f>[4]SA_DTS!$FJ20</f>
        <v>16.487667497511101</v>
      </c>
      <c r="E86" s="62">
        <f>[4]SA_DTS!$FJ70</f>
        <v>-3.57423717896872E-2</v>
      </c>
      <c r="F86" s="63">
        <f>[4]SA_DTS!$FJ95</f>
        <v>-3.189306490147259E-2</v>
      </c>
      <c r="G86" s="64">
        <f>[4]SA_DTS!$FJ320</f>
        <v>-3.0501081313877854E-2</v>
      </c>
      <c r="H86" s="151">
        <f>[4]SA_DTS!$FJ270</f>
        <v>2.945207698698793E-2</v>
      </c>
      <c r="I86" s="88">
        <f>[4]SA_DTS!$FJ145</f>
        <v>218.33879718784226</v>
      </c>
      <c r="J86" s="89">
        <f>[4]SA_DTS!$FJ170</f>
        <v>-4.2984547123804395E-3</v>
      </c>
      <c r="K86" s="90">
        <f>[4]SA_DTS!$FJ195</f>
        <v>5.8857001662517838E-3</v>
      </c>
      <c r="L86" s="89">
        <f>[4]SA_DTS!$FJ220</f>
        <v>-7.2725052077557972E-3</v>
      </c>
      <c r="M86" s="89">
        <f>[4]SA_DTS!$FJ245</f>
        <v>5.0092120613500768E-3</v>
      </c>
    </row>
    <row r="87" spans="2:13" s="25" customFormat="1" ht="12.75" customHeight="1" x14ac:dyDescent="0.2">
      <c r="B87" s="69"/>
      <c r="C87" s="170" t="s">
        <v>26</v>
      </c>
      <c r="D87" s="171">
        <f>[4]SA_DTS!$FJ22</f>
        <v>80.115649448423099</v>
      </c>
      <c r="E87" s="172">
        <f>[4]SA_DTS!$FJ72</f>
        <v>5.3495154905832454E-2</v>
      </c>
      <c r="F87" s="173">
        <f>[4]SA_DTS!$FJ97</f>
        <v>7.3451395861313884E-2</v>
      </c>
      <c r="G87" s="174">
        <f>[4]SA_DTS!$FJ322</f>
        <v>2.1095720005029239E-2</v>
      </c>
      <c r="H87" s="147">
        <f>[4]SA_DTS!$FJ272</f>
        <v>4.976126725545349E-2</v>
      </c>
      <c r="I87" s="175">
        <f>[4]SA_DTS!$FJ147</f>
        <v>1000.0652857429253</v>
      </c>
      <c r="J87" s="176">
        <f>[4]SA_DTS!$FJ172</f>
        <v>5.9714209273129537E-2</v>
      </c>
      <c r="K87" s="177">
        <f>[4]SA_DTS!$FJ197</f>
        <v>6.7337279874645883E-2</v>
      </c>
      <c r="L87" s="176">
        <f>[4]SA_DTS!$FJ222</f>
        <v>6.2835157077639758E-2</v>
      </c>
      <c r="M87" s="176">
        <f>[4]SA_DTS!$FJ247</f>
        <v>7.2668080271235835E-2</v>
      </c>
    </row>
    <row r="88" spans="2:13" s="25" customFormat="1" ht="12.75" customHeight="1" x14ac:dyDescent="0.2">
      <c r="B88" s="69"/>
      <c r="C88" s="77" t="s">
        <v>27</v>
      </c>
      <c r="D88" s="61">
        <f>[4]SA_DTS!$FJ23</f>
        <v>62.187898171754597</v>
      </c>
      <c r="E88" s="62">
        <f>[4]SA_DTS!$FJ73</f>
        <v>5.7695382087495473E-2</v>
      </c>
      <c r="F88" s="63">
        <f>[4]SA_DTS!$FJ98</f>
        <v>7.8265188719502943E-2</v>
      </c>
      <c r="G88" s="64">
        <f>[4]SA_DTS!$FJ323</f>
        <v>1.4958225629999822E-2</v>
      </c>
      <c r="H88" s="151">
        <f>[4]SA_DTS!$FJ273</f>
        <v>4.8957956760668608E-2</v>
      </c>
      <c r="I88" s="88">
        <f>[4]SA_DTS!$FJ148</f>
        <v>772.94550048671795</v>
      </c>
      <c r="J88" s="89">
        <f>[4]SA_DTS!$FJ173</f>
        <v>5.9706660960977098E-2</v>
      </c>
      <c r="K88" s="90">
        <f>[4]SA_DTS!$FJ198</f>
        <v>6.7759582565920295E-2</v>
      </c>
      <c r="L88" s="89">
        <f>[4]SA_DTS!$FJ223</f>
        <v>6.5335032614660671E-2</v>
      </c>
      <c r="M88" s="89">
        <f>[4]SA_DTS!$FJ248</f>
        <v>7.5952355531545779E-2</v>
      </c>
    </row>
    <row r="89" spans="2:13" s="25" customFormat="1" ht="12.75" customHeight="1" x14ac:dyDescent="0.2">
      <c r="B89" s="69"/>
      <c r="C89" s="78" t="s">
        <v>28</v>
      </c>
      <c r="D89" s="61">
        <f>[4]SA_DTS!$FJ24</f>
        <v>57.484710283695101</v>
      </c>
      <c r="E89" s="62">
        <f>[4]SA_DTS!$FJ74</f>
        <v>5.5179438563753846E-2</v>
      </c>
      <c r="F89" s="63">
        <f>[4]SA_DTS!$FJ99</f>
        <v>7.8789019933705573E-2</v>
      </c>
      <c r="G89" s="64">
        <f>[4]SA_DTS!$FJ324</f>
        <v>9.4549548509406112E-3</v>
      </c>
      <c r="H89" s="151">
        <f>[4]SA_DTS!$FJ274</f>
        <v>5.3153197297599375E-2</v>
      </c>
      <c r="I89" s="88">
        <f>[4]SA_DTS!$FJ149</f>
        <v>718.68254063187976</v>
      </c>
      <c r="J89" s="89">
        <f>[4]SA_DTS!$FJ174</f>
        <v>6.1223127208607453E-2</v>
      </c>
      <c r="K89" s="90">
        <f>[4]SA_DTS!$FJ199</f>
        <v>6.957031168765937E-2</v>
      </c>
      <c r="L89" s="89">
        <f>[4]SA_DTS!$FJ224</f>
        <v>6.617044292297658E-2</v>
      </c>
      <c r="M89" s="89">
        <f>[4]SA_DTS!$FJ249</f>
        <v>7.7006790152426507E-2</v>
      </c>
    </row>
    <row r="90" spans="2:13" s="25" customFormat="1" ht="12.75" customHeight="1" x14ac:dyDescent="0.2">
      <c r="B90" s="69"/>
      <c r="C90" s="71" t="s">
        <v>29</v>
      </c>
      <c r="D90" s="79">
        <f>[4]SA_DTS!$FJ25</f>
        <v>4.7031878880594968</v>
      </c>
      <c r="E90" s="62">
        <f>[4]SA_DTS!$FJ75</f>
        <v>8.9445104912253992E-2</v>
      </c>
      <c r="F90" s="63">
        <f>[4]SA_DTS!$FJ100</f>
        <v>7.1813573964519817E-2</v>
      </c>
      <c r="G90" s="64">
        <f>[4]SA_DTS!$FJ325</f>
        <v>8.8522265707302594E-2</v>
      </c>
      <c r="H90" s="151">
        <f>[4]SA_DTS!$FJ275</f>
        <v>-2.6027875182177418E-3</v>
      </c>
      <c r="I90" s="88">
        <f>[4]SA_DTS!$FJ150</f>
        <v>54.262959854838186</v>
      </c>
      <c r="J90" s="89">
        <f>[4]SA_DTS!$FJ175</f>
        <v>4.0023145654622949E-2</v>
      </c>
      <c r="K90" s="90">
        <f>[4]SA_DTS!$FJ200</f>
        <v>4.4261133552871534E-2</v>
      </c>
      <c r="L90" s="89">
        <f>[4]SA_DTS!$FJ225</f>
        <v>5.4694994388903684E-2</v>
      </c>
      <c r="M90" s="89">
        <f>[4]SA_DTS!$FJ250</f>
        <v>6.2293733342596802E-2</v>
      </c>
    </row>
    <row r="91" spans="2:13" s="25" customFormat="1" ht="12.75" customHeight="1" x14ac:dyDescent="0.2">
      <c r="B91" s="69"/>
      <c r="C91" s="178" t="s">
        <v>30</v>
      </c>
      <c r="D91" s="103">
        <f>[4]SA_DTS!$FJ26</f>
        <v>17.927751276668499</v>
      </c>
      <c r="E91" s="106">
        <f>[4]SA_DTS!$FJ76</f>
        <v>3.9180423938193654E-2</v>
      </c>
      <c r="F91" s="162">
        <f>[4]SA_DTS!$FJ101</f>
        <v>5.7544492320817042E-2</v>
      </c>
      <c r="G91" s="104">
        <f>[4]SA_DTS!$FJ326</f>
        <v>4.233178804147042E-2</v>
      </c>
      <c r="H91" s="87">
        <f>[4]SA_DTS!$FJ276</f>
        <v>5.2500852784988838E-2</v>
      </c>
      <c r="I91" s="163">
        <f>[4]SA_DTS!$FJ151</f>
        <v>227.11978525620731</v>
      </c>
      <c r="J91" s="164">
        <f>[4]SA_DTS!$FJ176</f>
        <v>5.9739898875230013E-2</v>
      </c>
      <c r="K91" s="165">
        <f>[4]SA_DTS!$FJ201</f>
        <v>6.590191968358905E-2</v>
      </c>
      <c r="L91" s="164">
        <f>[4]SA_DTS!$FJ226</f>
        <v>5.4552762261306009E-2</v>
      </c>
      <c r="M91" s="164">
        <f>[4]SA_DTS!$FJ251</f>
        <v>6.1581767266057685E-2</v>
      </c>
    </row>
    <row r="92" spans="2:13" s="25" customFormat="1" ht="12.75" customHeight="1" x14ac:dyDescent="0.2">
      <c r="B92" s="69"/>
      <c r="C92" s="53" t="s">
        <v>31</v>
      </c>
      <c r="D92" s="103">
        <f>[4]SA_DTS!$FJ27</f>
        <v>164.63671616458657</v>
      </c>
      <c r="E92" s="106">
        <f>[4]SA_DTS!$FJ77</f>
        <v>4.6466775074950117E-2</v>
      </c>
      <c r="F92" s="162">
        <f>[4]SA_DTS!$FJ102</f>
        <v>6.9125373312578731E-2</v>
      </c>
      <c r="G92" s="104">
        <f>[4]SA_DTS!$FJ327</f>
        <v>9.8067838124367146E-3</v>
      </c>
      <c r="H92" s="87">
        <f>[4]SA_DTS!$FJ277</f>
        <v>3.7817396611044218E-2</v>
      </c>
      <c r="I92" s="163">
        <f>[4]SA_DTS!$FJ152</f>
        <v>2277.4758920891927</v>
      </c>
      <c r="J92" s="164">
        <f>[4]SA_DTS!$FJ177</f>
        <v>5.1199367181943067E-2</v>
      </c>
      <c r="K92" s="165">
        <f>[4]SA_DTS!$FJ202</f>
        <v>5.6937542033955069E-2</v>
      </c>
      <c r="L92" s="164">
        <f>[4]SA_DTS!$FJ227</f>
        <v>5.6655823380207249E-2</v>
      </c>
      <c r="M92" s="164">
        <f>[4]SA_DTS!$FJ252</f>
        <v>6.5624493252852467E-2</v>
      </c>
    </row>
    <row r="93" spans="2:13" s="25" customFormat="1" ht="12.75" hidden="1" customHeight="1" x14ac:dyDescent="0.2">
      <c r="B93" s="69"/>
      <c r="C93" s="167"/>
      <c r="D93" s="103"/>
      <c r="E93" s="106"/>
      <c r="F93" s="162"/>
      <c r="G93" s="104"/>
      <c r="H93" s="87"/>
      <c r="I93" s="163"/>
      <c r="J93" s="164"/>
      <c r="K93" s="165"/>
      <c r="L93" s="164"/>
      <c r="M93" s="164"/>
    </row>
    <row r="94" spans="2:13" s="25" customFormat="1" ht="12.75" hidden="1" customHeight="1" x14ac:dyDescent="0.2">
      <c r="B94" s="69"/>
      <c r="C94" s="167"/>
      <c r="D94" s="103"/>
      <c r="E94" s="106"/>
      <c r="F94" s="162"/>
      <c r="G94" s="104"/>
      <c r="H94" s="87"/>
      <c r="I94" s="163"/>
      <c r="J94" s="164"/>
      <c r="K94" s="165"/>
      <c r="L94" s="164"/>
      <c r="M94" s="164"/>
    </row>
    <row r="95" spans="2:13" s="25" customFormat="1" ht="12.75" hidden="1" customHeight="1" x14ac:dyDescent="0.2">
      <c r="B95" s="69"/>
      <c r="C95" s="167"/>
      <c r="D95" s="103"/>
      <c r="E95" s="106"/>
      <c r="F95" s="162"/>
      <c r="G95" s="104"/>
      <c r="H95" s="87"/>
      <c r="I95" s="163"/>
      <c r="J95" s="164"/>
      <c r="K95" s="165"/>
      <c r="L95" s="164"/>
      <c r="M95" s="164"/>
    </row>
    <row r="96" spans="2:13" s="25" customFormat="1" ht="12.75" customHeight="1" x14ac:dyDescent="0.2">
      <c r="C96" s="182"/>
      <c r="D96" s="143"/>
      <c r="E96" s="144"/>
      <c r="F96" s="183"/>
      <c r="G96" s="144"/>
      <c r="H96" s="145"/>
      <c r="I96" s="184"/>
      <c r="J96" s="183"/>
      <c r="K96" s="144"/>
      <c r="L96" s="185"/>
      <c r="M96" s="144"/>
    </row>
    <row r="97" spans="2:19" s="25" customFormat="1" ht="12.75" customHeight="1" x14ac:dyDescent="0.2">
      <c r="C97" s="77" t="s">
        <v>32</v>
      </c>
      <c r="D97" s="96">
        <f>[15]Mois!$DY$5/1000000</f>
        <v>22.220629690000003</v>
      </c>
      <c r="E97" s="155">
        <f>'[15]Evo mois'!$DY$5</f>
        <v>4.7112667112672924E-2</v>
      </c>
      <c r="F97" s="186">
        <f>'[16]Evo Mois'!$DY$5</f>
        <v>7.0468589003451321E-2</v>
      </c>
      <c r="G97" s="98">
        <f>'[16]Evo Mois-1'!$DY$5</f>
        <v>-1.9943790278784679E-3</v>
      </c>
      <c r="H97" s="155">
        <f>'[16]Evo ACM'!$DM$5</f>
        <v>6.3049957217660157E-2</v>
      </c>
      <c r="I97" s="96">
        <f>'[15]Cumul ACM'!$DY$5/1000000</f>
        <v>359.52830718000001</v>
      </c>
      <c r="J97" s="155">
        <f>'[15]Evo ACM'!$DY$5</f>
        <v>5.5580527350538311E-2</v>
      </c>
      <c r="K97" s="98">
        <f>'[16]Evo ACM'!$DY$5</f>
        <v>6.4143448644897072E-2</v>
      </c>
      <c r="L97" s="155">
        <f>'[15]Evo PCAP'!$DY$5</f>
        <v>5.7752701536839979E-2</v>
      </c>
      <c r="M97" s="98">
        <f>'[16]Evo PCAP'!$DY$5</f>
        <v>7.0899221468993856E-2</v>
      </c>
      <c r="O97" s="100"/>
      <c r="P97" s="100"/>
      <c r="Q97" s="100"/>
      <c r="R97" s="100"/>
      <c r="S97" s="100"/>
    </row>
    <row r="98" spans="2:19" s="25" customFormat="1" ht="12.75" customHeight="1" x14ac:dyDescent="0.2">
      <c r="C98" s="101" t="s">
        <v>33</v>
      </c>
      <c r="D98" s="61">
        <f>[15]Mois!$DY$6/1000000</f>
        <v>17.859434839999999</v>
      </c>
      <c r="E98" s="63">
        <f>'[15]Evo mois'!$DY$6</f>
        <v>5.651531177594582E-2</v>
      </c>
      <c r="F98" s="97">
        <f>'[16]Evo Mois'!$DY$6</f>
        <v>7.7117414509266125E-2</v>
      </c>
      <c r="G98" s="64">
        <f>'[16]Evo Mois-1'!$DY$6</f>
        <v>-1.2412489364898027E-3</v>
      </c>
      <c r="H98" s="63">
        <f>'[16]Evo ACM'!$DM$6</f>
        <v>6.6208553901358158E-2</v>
      </c>
      <c r="I98" s="61">
        <f>'[15]Cumul ACM'!$DY$6/1000000</f>
        <v>289.14800004</v>
      </c>
      <c r="J98" s="63">
        <f>'[15]Evo ACM'!$DY$6</f>
        <v>5.418392967742669E-2</v>
      </c>
      <c r="K98" s="64">
        <f>'[16]Evo ACM'!$DY$6</f>
        <v>6.1727112887678404E-2</v>
      </c>
      <c r="L98" s="63">
        <f>'[15]Evo PCAP'!$DY$6</f>
        <v>5.9009158629162339E-2</v>
      </c>
      <c r="M98" s="64">
        <f>'[16]Evo PCAP'!$DY$6</f>
        <v>7.1207889233353194E-2</v>
      </c>
      <c r="O98" s="100"/>
      <c r="P98" s="100"/>
      <c r="Q98" s="100"/>
      <c r="R98" s="100"/>
      <c r="S98" s="100"/>
    </row>
    <row r="99" spans="2:19" s="25" customFormat="1" ht="12.75" customHeight="1" x14ac:dyDescent="0.2">
      <c r="C99" s="101" t="s">
        <v>34</v>
      </c>
      <c r="D99" s="61">
        <f>[15]Mois!$DY$7/1000000</f>
        <v>3.20979934</v>
      </c>
      <c r="E99" s="63">
        <f>'[15]Evo mois'!$DY$7</f>
        <v>5.7461682584356577E-3</v>
      </c>
      <c r="F99" s="97">
        <f>'[16]Evo Mois'!$DY$7</f>
        <v>3.2150665940854806E-2</v>
      </c>
      <c r="G99" s="64">
        <f>'[16]Evo Mois-1'!$DY$7</f>
        <v>3.3684367258514314E-2</v>
      </c>
      <c r="H99" s="63">
        <f>'[16]Evo ACM'!$DM$7</f>
        <v>7.1271469465878257E-2</v>
      </c>
      <c r="I99" s="61">
        <f>'[15]Cumul ACM'!$DY$7/1000000</f>
        <v>40.723557890000002</v>
      </c>
      <c r="J99" s="63">
        <f>'[15]Evo ACM'!$DY$7</f>
        <v>6.1937470807892581E-2</v>
      </c>
      <c r="K99" s="64">
        <f>'[16]Evo ACM'!$DY$7</f>
        <v>7.31882066338021E-2</v>
      </c>
      <c r="L99" s="63">
        <f>'[15]Evo PCAP'!$DY$7</f>
        <v>3.9967249937788774E-2</v>
      </c>
      <c r="M99" s="64">
        <f>'[16]Evo PCAP'!$DY$7</f>
        <v>5.3940161662020314E-2</v>
      </c>
      <c r="O99" s="100"/>
      <c r="P99" s="100"/>
      <c r="Q99" s="100"/>
      <c r="R99" s="100"/>
      <c r="S99" s="100"/>
    </row>
    <row r="100" spans="2:19" s="25" customFormat="1" ht="12.75" customHeight="1" x14ac:dyDescent="0.2">
      <c r="C100" s="194" t="s">
        <v>35</v>
      </c>
      <c r="D100" s="61">
        <f>[15]Mois!$DY$8/1000000</f>
        <v>1.15139551</v>
      </c>
      <c r="E100" s="63">
        <f>'[15]Evo mois'!$DY$8</f>
        <v>2.3186988053494284E-2</v>
      </c>
      <c r="F100" s="97">
        <f>'[16]Evo Mois'!$DY$8</f>
        <v>5.870605691650721E-2</v>
      </c>
      <c r="G100" s="64">
        <f>'[16]Evo Mois-1'!$DY$8</f>
        <v>-5.5615464343572785E-2</v>
      </c>
      <c r="H100" s="63">
        <f>'[16]Evo ACM'!$DM$8</f>
        <v>2.2241003057040576E-2</v>
      </c>
      <c r="I100" s="61">
        <f>'[15]Cumul ACM'!$DY$8/1000000</f>
        <v>29.656749249999997</v>
      </c>
      <c r="J100" s="63">
        <f>'[15]Evo ACM'!$DY$8</f>
        <v>6.0561672202703143E-2</v>
      </c>
      <c r="K100" s="64">
        <f>'[16]Evo ACM'!$DY$8</f>
        <v>7.5636958581690727E-2</v>
      </c>
      <c r="L100" s="63">
        <f>'[15]Evo PCAP'!$DY$8</f>
        <v>7.0874386813957413E-2</v>
      </c>
      <c r="M100" s="104">
        <f>'[16]Evo PCAP'!$DY$8</f>
        <v>9.1785419595563411E-2</v>
      </c>
      <c r="O100" s="100"/>
      <c r="P100" s="100"/>
      <c r="Q100" s="100"/>
      <c r="R100" s="100"/>
      <c r="S100" s="100"/>
    </row>
    <row r="101" spans="2:19" s="25" customFormat="1" ht="12.75" customHeight="1" x14ac:dyDescent="0.2">
      <c r="B101" s="69"/>
      <c r="C101" s="187" t="s">
        <v>41</v>
      </c>
      <c r="D101" s="195"/>
      <c r="E101" s="196"/>
      <c r="F101" s="196"/>
      <c r="G101" s="196"/>
      <c r="H101" s="196"/>
      <c r="I101" s="196"/>
      <c r="J101" s="196"/>
      <c r="K101" s="196"/>
      <c r="L101" s="196"/>
      <c r="M101" s="197" t="s">
        <v>44</v>
      </c>
    </row>
    <row r="102" spans="2:19" s="25" customFormat="1" ht="12.75" hidden="1" customHeight="1" x14ac:dyDescent="0.2">
      <c r="B102" s="69"/>
      <c r="C102" s="179"/>
      <c r="D102" s="66"/>
      <c r="E102" s="63"/>
      <c r="F102" s="180"/>
      <c r="G102" s="180"/>
      <c r="H102" s="180"/>
      <c r="I102" s="180"/>
      <c r="J102" s="63"/>
      <c r="K102" s="180"/>
      <c r="L102" s="180"/>
      <c r="M102" s="180"/>
    </row>
    <row r="103" spans="2:19" s="25" customFormat="1" ht="12.75" hidden="1" customHeight="1" x14ac:dyDescent="0.2">
      <c r="B103" s="69"/>
      <c r="C103" s="179"/>
      <c r="D103" s="66"/>
      <c r="E103" s="63"/>
      <c r="F103" s="180"/>
      <c r="G103" s="180"/>
      <c r="H103" s="180"/>
      <c r="I103" s="180"/>
      <c r="J103" s="63"/>
      <c r="K103" s="180"/>
      <c r="L103" s="180"/>
      <c r="M103" s="180"/>
    </row>
    <row r="104" spans="2:19" s="25" customFormat="1" ht="12.75" hidden="1" customHeight="1" x14ac:dyDescent="0.2">
      <c r="B104" s="69"/>
      <c r="C104" s="179"/>
      <c r="D104" s="66"/>
      <c r="E104" s="63"/>
      <c r="F104" s="180"/>
      <c r="G104" s="180"/>
      <c r="H104" s="180"/>
      <c r="I104" s="180"/>
      <c r="J104" s="63"/>
      <c r="K104" s="180"/>
      <c r="L104" s="180"/>
      <c r="M104" s="180"/>
    </row>
    <row r="105" spans="2:19" s="25" customFormat="1" ht="12.75" hidden="1" customHeight="1" x14ac:dyDescent="0.2">
      <c r="B105" s="69"/>
      <c r="C105" s="109"/>
      <c r="D105" s="116"/>
      <c r="E105" s="110"/>
      <c r="F105" s="110"/>
      <c r="G105" s="110"/>
      <c r="H105" s="110"/>
      <c r="I105" s="111"/>
      <c r="J105" s="110"/>
      <c r="K105" s="110"/>
      <c r="L105" s="110"/>
      <c r="M105" s="110"/>
    </row>
    <row r="106" spans="2:19" s="25" customFormat="1" ht="12.75" customHeight="1" x14ac:dyDescent="0.2">
      <c r="B106" s="69"/>
      <c r="C106" s="109"/>
      <c r="D106" s="116"/>
      <c r="E106" s="110"/>
      <c r="F106" s="110"/>
      <c r="G106" s="110"/>
      <c r="H106" s="110"/>
      <c r="I106" s="111"/>
      <c r="J106" s="110"/>
      <c r="K106" s="110"/>
      <c r="L106" s="110"/>
      <c r="M106" s="110"/>
    </row>
    <row r="107" spans="2:19" s="23" customFormat="1" x14ac:dyDescent="0.2">
      <c r="C107" s="198" t="s">
        <v>38</v>
      </c>
    </row>
    <row r="108" spans="2:19" s="23" customFormat="1" ht="48.75" customHeight="1" x14ac:dyDescent="0.2">
      <c r="C108" s="199" t="s">
        <v>39</v>
      </c>
      <c r="D108" s="199"/>
      <c r="E108" s="199"/>
      <c r="F108" s="199"/>
      <c r="G108" s="199"/>
      <c r="H108" s="199"/>
      <c r="I108" s="199"/>
      <c r="J108" s="199"/>
      <c r="K108" s="199"/>
      <c r="L108" s="199"/>
      <c r="M108" s="199"/>
    </row>
    <row r="109" spans="2:19" s="23" customFormat="1" ht="48.75" customHeight="1" x14ac:dyDescent="0.2">
      <c r="C109" s="199"/>
      <c r="D109" s="199"/>
      <c r="E109" s="199"/>
      <c r="F109" s="199"/>
      <c r="G109" s="199"/>
      <c r="H109" s="199"/>
      <c r="I109" s="199"/>
      <c r="J109" s="199"/>
      <c r="K109" s="199"/>
      <c r="L109" s="199"/>
      <c r="M109" s="199"/>
    </row>
  </sheetData>
  <mergeCells count="32">
    <mergeCell ref="C108:M108"/>
    <mergeCell ref="C109:M109"/>
    <mergeCell ref="C70:C72"/>
    <mergeCell ref="D70:G70"/>
    <mergeCell ref="H70:K70"/>
    <mergeCell ref="L70:M70"/>
    <mergeCell ref="D71:D72"/>
    <mergeCell ref="E71:F71"/>
    <mergeCell ref="H71:H72"/>
    <mergeCell ref="I71:I72"/>
    <mergeCell ref="J71:K71"/>
    <mergeCell ref="L71:M71"/>
    <mergeCell ref="C37:C39"/>
    <mergeCell ref="D37:G37"/>
    <mergeCell ref="H37:K37"/>
    <mergeCell ref="L37:M37"/>
    <mergeCell ref="D38:D39"/>
    <mergeCell ref="E38:F38"/>
    <mergeCell ref="H38:H39"/>
    <mergeCell ref="I38:I39"/>
    <mergeCell ref="J38:K38"/>
    <mergeCell ref="L38:M38"/>
    <mergeCell ref="C4:C6"/>
    <mergeCell ref="D4:G4"/>
    <mergeCell ref="H4:K4"/>
    <mergeCell ref="L4:M4"/>
    <mergeCell ref="D5:D6"/>
    <mergeCell ref="E5:F5"/>
    <mergeCell ref="H5:H6"/>
    <mergeCell ref="I5:I6"/>
    <mergeCell ref="J5:K5"/>
    <mergeCell ref="L5:M5"/>
  </mergeCells>
  <pageMargins left="0" right="0" top="0" bottom="0" header="0" footer="0"/>
  <pageSetup paperSize="9" scale="80" fitToWidth="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F7E6A-16DF-489E-AC4D-7EBC18971ECC}">
  <sheetPr>
    <tabColor rgb="FF0000FF"/>
    <pageSetUpPr fitToPage="1"/>
  </sheetPr>
  <dimension ref="A1:AT83"/>
  <sheetViews>
    <sheetView showGridLines="0" tabSelected="1" zoomScale="80" zoomScaleNormal="80" workbookViewId="0">
      <pane xSplit="3" topLeftCell="H1" activePane="topRight" state="frozen"/>
      <selection activeCell="C101" sqref="C101"/>
      <selection pane="topRight" activeCell="I16" sqref="I16"/>
    </sheetView>
  </sheetViews>
  <sheetFormatPr baseColWidth="10" defaultColWidth="11.42578125" defaultRowHeight="14.25" x14ac:dyDescent="0.2"/>
  <cols>
    <col min="1" max="1" width="3.42578125" style="202" customWidth="1"/>
    <col min="2" max="2" width="25.85546875" style="202" customWidth="1"/>
    <col min="3" max="3" width="20.85546875" style="202" customWidth="1"/>
    <col min="4" max="4" width="11.5703125" style="202" customWidth="1"/>
    <col min="5" max="5" width="11.42578125" style="202" customWidth="1"/>
    <col min="6" max="6" width="11.42578125" style="202"/>
    <col min="7" max="15" width="11.42578125" style="202" customWidth="1"/>
    <col min="16" max="24" width="12.42578125" style="202" customWidth="1"/>
    <col min="25" max="25" width="15.5703125" style="202" customWidth="1"/>
    <col min="26" max="34" width="11.42578125" style="202"/>
    <col min="35" max="35" width="8.140625" style="202" bestFit="1" customWidth="1"/>
    <col min="36" max="36" width="14.85546875" style="202" customWidth="1"/>
    <col min="37" max="16384" width="11.42578125" style="202"/>
  </cols>
  <sheetData>
    <row r="1" spans="1:30" ht="26.25" customHeight="1" x14ac:dyDescent="0.2">
      <c r="A1" s="200" t="s">
        <v>45</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row>
    <row r="2" spans="1:30" ht="24.75" customHeight="1" x14ac:dyDescent="0.2">
      <c r="Y2" s="203" t="s">
        <v>46</v>
      </c>
    </row>
    <row r="3" spans="1:30" ht="30" x14ac:dyDescent="0.2">
      <c r="D3" s="204">
        <v>45292</v>
      </c>
      <c r="E3" s="204">
        <f t="shared" ref="E3:O3" si="0">EOMONTH(D3,0)+1</f>
        <v>45323</v>
      </c>
      <c r="F3" s="204">
        <f t="shared" si="0"/>
        <v>45352</v>
      </c>
      <c r="G3" s="204">
        <f t="shared" si="0"/>
        <v>45383</v>
      </c>
      <c r="H3" s="204">
        <f t="shared" si="0"/>
        <v>45413</v>
      </c>
      <c r="I3" s="204">
        <f t="shared" si="0"/>
        <v>45444</v>
      </c>
      <c r="J3" s="204">
        <f t="shared" si="0"/>
        <v>45474</v>
      </c>
      <c r="K3" s="204">
        <f t="shared" si="0"/>
        <v>45505</v>
      </c>
      <c r="L3" s="204">
        <f t="shared" si="0"/>
        <v>45536</v>
      </c>
      <c r="M3" s="204">
        <f t="shared" si="0"/>
        <v>45566</v>
      </c>
      <c r="N3" s="204">
        <f t="shared" si="0"/>
        <v>45597</v>
      </c>
      <c r="O3" s="204">
        <f t="shared" si="0"/>
        <v>45627</v>
      </c>
      <c r="P3" s="204" t="s">
        <v>47</v>
      </c>
      <c r="Q3" s="204">
        <f>EOMONTH(O3,0)+1</f>
        <v>45658</v>
      </c>
      <c r="R3" s="204">
        <f t="shared" ref="R3:W3" si="1">EOMONTH(Q3,0)+1</f>
        <v>45689</v>
      </c>
      <c r="S3" s="204">
        <f t="shared" si="1"/>
        <v>45717</v>
      </c>
      <c r="T3" s="204">
        <f t="shared" si="1"/>
        <v>45748</v>
      </c>
      <c r="U3" s="204">
        <f t="shared" si="1"/>
        <v>45778</v>
      </c>
      <c r="V3" s="204">
        <f t="shared" si="1"/>
        <v>45809</v>
      </c>
      <c r="W3" s="204">
        <f t="shared" si="1"/>
        <v>45839</v>
      </c>
      <c r="Y3" s="205"/>
    </row>
    <row r="4" spans="1:30" ht="15" x14ac:dyDescent="0.25">
      <c r="B4" s="206" t="s">
        <v>48</v>
      </c>
      <c r="C4" s="207"/>
      <c r="D4" s="208">
        <v>2.9832560735698621E-4</v>
      </c>
      <c r="E4" s="208">
        <v>2.1132470594764641E-5</v>
      </c>
      <c r="F4" s="208">
        <v>4.0929758306385011E-5</v>
      </c>
      <c r="G4" s="208">
        <v>1.2605735018555997E-4</v>
      </c>
      <c r="H4" s="208">
        <v>9.6696168301324548E-6</v>
      </c>
      <c r="I4" s="208">
        <v>-1.9075005887381202E-5</v>
      </c>
      <c r="J4" s="208">
        <v>1.3420475627468065E-4</v>
      </c>
      <c r="K4" s="208">
        <v>1.5128652240470331E-4</v>
      </c>
      <c r="L4" s="208">
        <v>2.7360631753214903E-4</v>
      </c>
      <c r="M4" s="208">
        <v>2.8743287285326602E-4</v>
      </c>
      <c r="N4" s="208">
        <v>2.338327255622108E-4</v>
      </c>
      <c r="O4" s="208">
        <v>2.9541298716129205E-4</v>
      </c>
      <c r="P4" s="208">
        <v>1.5605175942390304E-4</v>
      </c>
      <c r="Q4" s="208">
        <v>1.0655249564266445E-3</v>
      </c>
      <c r="R4" s="208">
        <v>3.8486458668840484E-4</v>
      </c>
      <c r="S4" s="208">
        <v>1.2120581326136026E-4</v>
      </c>
      <c r="T4" s="208">
        <v>5.6388721544275988E-4</v>
      </c>
      <c r="U4" s="208">
        <v>-3.6043971791932528E-4</v>
      </c>
      <c r="V4" s="208">
        <v>-3.1770652950391387E-4</v>
      </c>
      <c r="W4" s="208">
        <v>-1.6800841127944111E-3</v>
      </c>
      <c r="Y4" s="209">
        <v>-0.76133221796601447</v>
      </c>
    </row>
    <row r="5" spans="1:30" ht="15" x14ac:dyDescent="0.25">
      <c r="B5" s="210" t="s">
        <v>49</v>
      </c>
      <c r="C5" s="211"/>
      <c r="D5" s="212">
        <v>4.4384495508431598E-4</v>
      </c>
      <c r="E5" s="212">
        <v>5.7735062600094977E-5</v>
      </c>
      <c r="F5" s="212">
        <v>2.1525081203233043E-5</v>
      </c>
      <c r="G5" s="212">
        <v>2.3964379848973039E-4</v>
      </c>
      <c r="H5" s="212">
        <v>2.1280690462477381E-5</v>
      </c>
      <c r="I5" s="212">
        <v>-3.9625322124758888E-5</v>
      </c>
      <c r="J5" s="212">
        <v>1.3296927512862489E-4</v>
      </c>
      <c r="K5" s="212">
        <v>2.2258031737143469E-4</v>
      </c>
      <c r="L5" s="212">
        <v>3.486035321289549E-4</v>
      </c>
      <c r="M5" s="212">
        <v>4.3919904359124295E-4</v>
      </c>
      <c r="N5" s="212">
        <v>3.0043758121367503E-4</v>
      </c>
      <c r="O5" s="212">
        <v>2.9621951187475126E-4</v>
      </c>
      <c r="P5" s="212">
        <v>2.089416777659725E-4</v>
      </c>
      <c r="Q5" s="212">
        <v>1.2079489509397856E-3</v>
      </c>
      <c r="R5" s="212">
        <v>3.7560341930031882E-4</v>
      </c>
      <c r="S5" s="212">
        <v>-2.0759197932784801E-4</v>
      </c>
      <c r="T5" s="212">
        <v>-1.2711141925214609E-4</v>
      </c>
      <c r="U5" s="212">
        <v>-8.5908603686923879E-4</v>
      </c>
      <c r="V5" s="212">
        <v>-1.0523570077827227E-3</v>
      </c>
      <c r="W5" s="212">
        <v>-2.3293547807886616E-3</v>
      </c>
      <c r="Y5" s="213">
        <v>-0.64003910412594678</v>
      </c>
    </row>
    <row r="6" spans="1:30" x14ac:dyDescent="0.2">
      <c r="B6" s="214" t="s">
        <v>50</v>
      </c>
      <c r="C6" s="215"/>
      <c r="D6" s="216">
        <v>1.6328210920257824E-4</v>
      </c>
      <c r="E6" s="216">
        <v>2.3884493444592536E-5</v>
      </c>
      <c r="F6" s="216">
        <v>5.4566657243571015E-5</v>
      </c>
      <c r="G6" s="216">
        <v>3.3127069449578883E-5</v>
      </c>
      <c r="H6" s="216">
        <v>-1.2346211492297865E-4</v>
      </c>
      <c r="I6" s="216">
        <v>-2.6703027599694895E-4</v>
      </c>
      <c r="J6" s="216">
        <v>1.410893611497599E-6</v>
      </c>
      <c r="K6" s="216">
        <v>-1.4525161791401064E-4</v>
      </c>
      <c r="L6" s="216">
        <v>1.1612949412054263E-4</v>
      </c>
      <c r="M6" s="216">
        <v>2.5295007960801641E-4</v>
      </c>
      <c r="N6" s="216">
        <v>4.0979471758650909E-4</v>
      </c>
      <c r="O6" s="216">
        <v>6.3835167513581759E-4</v>
      </c>
      <c r="P6" s="216">
        <v>1.0211938991111502E-4</v>
      </c>
      <c r="Q6" s="216">
        <v>6.5060294634866622E-4</v>
      </c>
      <c r="R6" s="216">
        <v>3.1971625691418204E-4</v>
      </c>
      <c r="S6" s="216">
        <v>-2.5084550851817156E-5</v>
      </c>
      <c r="T6" s="216">
        <v>-8.2697742505999372E-4</v>
      </c>
      <c r="U6" s="216">
        <v>-8.6829172630109586E-4</v>
      </c>
      <c r="V6" s="216">
        <v>1.4150054469408424E-4</v>
      </c>
      <c r="W6" s="216">
        <v>-2.9404764010344531E-3</v>
      </c>
      <c r="Y6" s="217">
        <v>-0.26019985324170136</v>
      </c>
    </row>
    <row r="7" spans="1:30" x14ac:dyDescent="0.2">
      <c r="B7" s="214" t="s">
        <v>51</v>
      </c>
      <c r="C7" s="215"/>
      <c r="D7" s="216">
        <v>-3.8229996820571266E-5</v>
      </c>
      <c r="E7" s="216">
        <v>-3.261686460542812E-5</v>
      </c>
      <c r="F7" s="216">
        <v>-3.9097641147844975E-5</v>
      </c>
      <c r="G7" s="216">
        <v>-4.0291694017646762E-5</v>
      </c>
      <c r="H7" s="216">
        <v>-2.1664760864070765E-5</v>
      </c>
      <c r="I7" s="216">
        <v>-3.1146901727674425E-5</v>
      </c>
      <c r="J7" s="216">
        <v>-4.3815378955591733E-5</v>
      </c>
      <c r="K7" s="216">
        <v>-1.5663352545769449E-5</v>
      </c>
      <c r="L7" s="216">
        <v>-7.6972514084783228E-6</v>
      </c>
      <c r="M7" s="216">
        <v>-2.4252134284363791E-5</v>
      </c>
      <c r="N7" s="216">
        <v>-4.8380387600910346E-5</v>
      </c>
      <c r="O7" s="216">
        <v>2.1009765605262132E-5</v>
      </c>
      <c r="P7" s="216">
        <v>-2.7148885096583975E-5</v>
      </c>
      <c r="Q7" s="216">
        <v>-8.3048328420209927E-5</v>
      </c>
      <c r="R7" s="216">
        <v>-1.2148815321255668E-4</v>
      </c>
      <c r="S7" s="216">
        <v>-5.7688579510362104E-4</v>
      </c>
      <c r="T7" s="216">
        <v>-3.4291217937876262E-4</v>
      </c>
      <c r="U7" s="216">
        <v>-2.0725399668963806E-4</v>
      </c>
      <c r="V7" s="216">
        <v>-8.5827759386214453E-4</v>
      </c>
      <c r="W7" s="216">
        <v>-2.027491053287811E-3</v>
      </c>
      <c r="Y7" s="217">
        <v>-4.5685810665386128E-2</v>
      </c>
    </row>
    <row r="8" spans="1:30" x14ac:dyDescent="0.2">
      <c r="B8" s="214" t="s">
        <v>52</v>
      </c>
      <c r="C8" s="215"/>
      <c r="D8" s="216">
        <v>3.0257419588330947E-4</v>
      </c>
      <c r="E8" s="216">
        <v>8.8649045096644841E-5</v>
      </c>
      <c r="F8" s="216">
        <v>1.2803108476311387E-4</v>
      </c>
      <c r="G8" s="216">
        <v>5.3395452910276475E-5</v>
      </c>
      <c r="H8" s="216">
        <v>-1.8166203502201217E-4</v>
      </c>
      <c r="I8" s="216">
        <v>-4.4536734059652527E-4</v>
      </c>
      <c r="J8" s="216">
        <v>5.9046528839479251E-5</v>
      </c>
      <c r="K8" s="216">
        <v>-2.1532402443269483E-4</v>
      </c>
      <c r="L8" s="216">
        <v>2.374598586252219E-4</v>
      </c>
      <c r="M8" s="216">
        <v>4.8959865871189834E-4</v>
      </c>
      <c r="N8" s="216">
        <v>7.2824056979592378E-4</v>
      </c>
      <c r="O8" s="216">
        <v>1.162720467693612E-3</v>
      </c>
      <c r="P8" s="216">
        <v>2.0859682329121831E-4</v>
      </c>
      <c r="Q8" s="216">
        <v>1.177219238745808E-3</v>
      </c>
      <c r="R8" s="216">
        <v>6.4151731954242841E-4</v>
      </c>
      <c r="S8" s="216">
        <v>2.1126887674771666E-4</v>
      </c>
      <c r="T8" s="216">
        <v>-1.2730051790705854E-3</v>
      </c>
      <c r="U8" s="216">
        <v>-1.2941153242388426E-3</v>
      </c>
      <c r="V8" s="216">
        <v>7.0864944720372414E-4</v>
      </c>
      <c r="W8" s="216">
        <v>-4.1655864833384237E-3</v>
      </c>
      <c r="Y8" s="217">
        <v>-0.20984701633803127</v>
      </c>
    </row>
    <row r="9" spans="1:30" x14ac:dyDescent="0.2">
      <c r="B9" s="214" t="s">
        <v>53</v>
      </c>
      <c r="C9" s="215"/>
      <c r="D9" s="216">
        <v>-1.2051481142028031E-5</v>
      </c>
      <c r="E9" s="216">
        <v>-1.2426511860674783E-4</v>
      </c>
      <c r="F9" s="216">
        <v>-6.5289613421892767E-5</v>
      </c>
      <c r="G9" s="216">
        <v>8.8340893634741846E-5</v>
      </c>
      <c r="H9" s="216">
        <v>-7.8396066016450661E-5</v>
      </c>
      <c r="I9" s="216">
        <v>-1.9485475829750243E-5</v>
      </c>
      <c r="J9" s="216">
        <v>-1.3010048139927566E-4</v>
      </c>
      <c r="K9" s="216">
        <v>-1.5218082973345037E-4</v>
      </c>
      <c r="L9" s="216">
        <v>-1.2745745021125465E-4</v>
      </c>
      <c r="M9" s="216">
        <v>-1.4050059881065557E-4</v>
      </c>
      <c r="N9" s="216">
        <v>1.6012190639846935E-5</v>
      </c>
      <c r="O9" s="216">
        <v>-1.4992609424213654E-4</v>
      </c>
      <c r="P9" s="216">
        <v>-7.1228423586311429E-5</v>
      </c>
      <c r="Q9" s="216">
        <v>-4.4520443319595593E-5</v>
      </c>
      <c r="R9" s="216">
        <v>-1.2525900122739575E-4</v>
      </c>
      <c r="S9" s="216">
        <v>3.5038362446337956E-5</v>
      </c>
      <c r="T9" s="216">
        <v>9.2350572737487369E-5</v>
      </c>
      <c r="U9" s="216">
        <v>-3.1270501122226957E-4</v>
      </c>
      <c r="V9" s="216">
        <v>-3.4110733329861809E-4</v>
      </c>
      <c r="W9" s="216">
        <v>-7.7586303695587056E-5</v>
      </c>
      <c r="Y9" s="217">
        <v>-1.1140702749798947E-3</v>
      </c>
      <c r="AD9" s="202" t="s">
        <v>54</v>
      </c>
    </row>
    <row r="10" spans="1:30" x14ac:dyDescent="0.2">
      <c r="B10" s="218" t="s">
        <v>55</v>
      </c>
      <c r="C10" s="219"/>
      <c r="D10" s="216">
        <v>-4.8927213170291139E-5</v>
      </c>
      <c r="E10" s="216">
        <v>1.8614221371393569E-5</v>
      </c>
      <c r="F10" s="216">
        <v>1.1900345305404514E-5</v>
      </c>
      <c r="G10" s="216">
        <v>2.6346244210051495E-5</v>
      </c>
      <c r="H10" s="216">
        <v>-1.8205091955492136E-5</v>
      </c>
      <c r="I10" s="216">
        <v>1.5813252787766352E-4</v>
      </c>
      <c r="J10" s="216">
        <v>9.8001812561143709E-5</v>
      </c>
      <c r="K10" s="216">
        <v>2.0726468654030938E-4</v>
      </c>
      <c r="L10" s="216">
        <v>2.6330594955381592E-4</v>
      </c>
      <c r="M10" s="216">
        <v>5.39360078460005E-4</v>
      </c>
      <c r="N10" s="216">
        <v>5.6672667333246274E-4</v>
      </c>
      <c r="O10" s="216">
        <v>5.7505859049800101E-4</v>
      </c>
      <c r="P10" s="216">
        <v>2.0016458133031989E-4</v>
      </c>
      <c r="Q10" s="216">
        <v>3.8715692911006627E-4</v>
      </c>
      <c r="R10" s="216">
        <v>1.065928028050056E-4</v>
      </c>
      <c r="S10" s="216">
        <v>1.1801763980923141E-4</v>
      </c>
      <c r="T10" s="216">
        <v>7.1017843643161882E-4</v>
      </c>
      <c r="U10" s="216">
        <v>3.8559793986681079E-4</v>
      </c>
      <c r="V10" s="216">
        <v>-2.4847488977752796E-4</v>
      </c>
      <c r="W10" s="216">
        <v>-5.0728432399171908E-7</v>
      </c>
      <c r="Y10" s="217">
        <v>-4.0840804430786193E-5</v>
      </c>
    </row>
    <row r="11" spans="1:30" x14ac:dyDescent="0.2">
      <c r="B11" s="214" t="s">
        <v>56</v>
      </c>
      <c r="C11" s="215"/>
      <c r="D11" s="216">
        <v>-7.2105413273182428E-5</v>
      </c>
      <c r="E11" s="216">
        <v>5.8721079871926207E-5</v>
      </c>
      <c r="F11" s="216">
        <v>-3.8571228506700805E-6</v>
      </c>
      <c r="G11" s="216">
        <v>-8.1082835838852674E-6</v>
      </c>
      <c r="H11" s="216">
        <v>3.9501964361310371E-5</v>
      </c>
      <c r="I11" s="216">
        <v>1.7555604767371946E-4</v>
      </c>
      <c r="J11" s="216">
        <v>8.2705561829987673E-5</v>
      </c>
      <c r="K11" s="216">
        <v>1.4280576154623859E-4</v>
      </c>
      <c r="L11" s="216">
        <v>3.8865490074857512E-4</v>
      </c>
      <c r="M11" s="216">
        <v>8.0924141861427046E-4</v>
      </c>
      <c r="N11" s="216">
        <v>1.1017334190406292E-3</v>
      </c>
      <c r="O11" s="216">
        <v>1.1972752631606021E-3</v>
      </c>
      <c r="P11" s="216">
        <v>3.2417287011510254E-4</v>
      </c>
      <c r="Q11" s="216">
        <v>9.9287838395301087E-4</v>
      </c>
      <c r="R11" s="216">
        <v>9.40130513209958E-4</v>
      </c>
      <c r="S11" s="216">
        <v>9.9947430050795205E-4</v>
      </c>
      <c r="T11" s="216">
        <v>6.9129971796422218E-4</v>
      </c>
      <c r="U11" s="216">
        <v>3.2219012232426181E-4</v>
      </c>
      <c r="V11" s="216">
        <v>-1.2866668885758159E-3</v>
      </c>
      <c r="W11" s="216">
        <v>-3.8863741308126087E-4</v>
      </c>
      <c r="Y11" s="217">
        <v>-7.624517979266443E-3</v>
      </c>
    </row>
    <row r="12" spans="1:30" x14ac:dyDescent="0.2">
      <c r="B12" s="214" t="s">
        <v>57</v>
      </c>
      <c r="C12" s="215"/>
      <c r="D12" s="216">
        <v>-4.4947355936741928E-5</v>
      </c>
      <c r="E12" s="216">
        <v>9.2095092265598311E-6</v>
      </c>
      <c r="F12" s="216">
        <v>1.8382152472851132E-5</v>
      </c>
      <c r="G12" s="216">
        <v>4.4800018703883282E-5</v>
      </c>
      <c r="H12" s="216">
        <v>-2.2809665105261168E-5</v>
      </c>
      <c r="I12" s="216">
        <v>1.7605361790851148E-4</v>
      </c>
      <c r="J12" s="216">
        <v>1.1871697248921897E-4</v>
      </c>
      <c r="K12" s="216">
        <v>2.3280850291484967E-4</v>
      </c>
      <c r="L12" s="216">
        <v>2.3997092109206974E-4</v>
      </c>
      <c r="M12" s="216">
        <v>4.9173747169639626E-4</v>
      </c>
      <c r="N12" s="216">
        <v>4.3119734338459281E-4</v>
      </c>
      <c r="O12" s="216">
        <v>4.2421507517431678E-4</v>
      </c>
      <c r="P12" s="216">
        <v>1.7692494581966756E-4</v>
      </c>
      <c r="Q12" s="216">
        <v>1.7235346364663506E-4</v>
      </c>
      <c r="R12" s="216">
        <v>-1.6249187857086955E-4</v>
      </c>
      <c r="S12" s="216">
        <v>-2.0610202246928999E-4</v>
      </c>
      <c r="T12" s="216">
        <v>7.4912087852418985E-4</v>
      </c>
      <c r="U12" s="216">
        <v>3.810916210948978E-4</v>
      </c>
      <c r="V12" s="216">
        <v>4.5108115230751977E-4</v>
      </c>
      <c r="W12" s="216">
        <v>2.9913551139770789E-4</v>
      </c>
      <c r="Y12" s="217">
        <v>1.7073746748103247E-2</v>
      </c>
    </row>
    <row r="13" spans="1:30" x14ac:dyDescent="0.2">
      <c r="B13" s="218" t="s">
        <v>58</v>
      </c>
      <c r="C13" s="219"/>
      <c r="D13" s="216">
        <v>-1.5477546084674554E-4</v>
      </c>
      <c r="E13" s="216">
        <v>2.358162673987696E-4</v>
      </c>
      <c r="F13" s="216">
        <v>1.0695848747621639E-4</v>
      </c>
      <c r="G13" s="216">
        <v>8.3876604284327527E-6</v>
      </c>
      <c r="H13" s="216">
        <v>-8.2361797069552267E-5</v>
      </c>
      <c r="I13" s="216">
        <v>-1.8357040298311311E-4</v>
      </c>
      <c r="J13" s="216">
        <v>-1.5883226739366041E-4</v>
      </c>
      <c r="K13" s="216">
        <v>4.1786168177404548E-5</v>
      </c>
      <c r="L13" s="216">
        <v>2.9166190715024243E-5</v>
      </c>
      <c r="M13" s="216">
        <v>2.1141094498311475E-4</v>
      </c>
      <c r="N13" s="216">
        <v>3.9922954520710263E-4</v>
      </c>
      <c r="O13" s="216">
        <v>2.0822033066925094E-4</v>
      </c>
      <c r="P13" s="216">
        <v>5.211086794210118E-5</v>
      </c>
      <c r="Q13" s="216">
        <v>2.1235485581554414E-3</v>
      </c>
      <c r="R13" s="216">
        <v>2.5690929090189663E-3</v>
      </c>
      <c r="S13" s="216">
        <v>8.5850223287331495E-4</v>
      </c>
      <c r="T13" s="216">
        <v>-1.8462763222195644E-3</v>
      </c>
      <c r="U13" s="216">
        <v>-5.5005281384474802E-3</v>
      </c>
      <c r="V13" s="216">
        <v>-3.1233989299748188E-3</v>
      </c>
      <c r="W13" s="216">
        <v>-7.9947115589724671E-3</v>
      </c>
      <c r="Y13" s="217">
        <v>-8.8167855749890833E-2</v>
      </c>
    </row>
    <row r="14" spans="1:30" x14ac:dyDescent="0.2">
      <c r="B14" s="218" t="s">
        <v>59</v>
      </c>
      <c r="C14" s="219"/>
      <c r="D14" s="216">
        <v>3.2943524151796133E-4</v>
      </c>
      <c r="E14" s="216">
        <v>1.3932274987471516E-4</v>
      </c>
      <c r="F14" s="216">
        <v>3.6644206314440098E-5</v>
      </c>
      <c r="G14" s="216">
        <v>7.2966976774235803E-4</v>
      </c>
      <c r="H14" s="216">
        <v>2.0219192480142034E-4</v>
      </c>
      <c r="I14" s="216">
        <v>-2.3231156594305524E-4</v>
      </c>
      <c r="J14" s="216">
        <v>3.5465406944390487E-4</v>
      </c>
      <c r="K14" s="216">
        <v>9.3610116679965216E-5</v>
      </c>
      <c r="L14" s="216">
        <v>6.2453358963510119E-4</v>
      </c>
      <c r="M14" s="216">
        <v>7.7916244511988531E-4</v>
      </c>
      <c r="N14" s="216">
        <v>6.6279555748738339E-4</v>
      </c>
      <c r="O14" s="216">
        <v>-4.3650507497106084E-5</v>
      </c>
      <c r="P14" s="216">
        <v>3.1753148667457154E-4</v>
      </c>
      <c r="Q14" s="216">
        <v>8.7591054470559371E-4</v>
      </c>
      <c r="R14" s="216">
        <v>1.2487796608540158E-4</v>
      </c>
      <c r="S14" s="216">
        <v>-1.0502389140618629E-3</v>
      </c>
      <c r="T14" s="216">
        <v>-2.2255160684627739E-3</v>
      </c>
      <c r="U14" s="216">
        <v>-2.2842669197756793E-3</v>
      </c>
      <c r="V14" s="216">
        <v>-4.4766329562763163E-3</v>
      </c>
      <c r="W14" s="216">
        <v>-2.4843758685848538E-3</v>
      </c>
      <c r="Y14" s="217">
        <v>-6.9313522289196072E-2</v>
      </c>
    </row>
    <row r="15" spans="1:30" x14ac:dyDescent="0.2">
      <c r="B15" s="218" t="s">
        <v>60</v>
      </c>
      <c r="C15" s="219"/>
      <c r="D15" s="216">
        <v>1.5041493484526658E-3</v>
      </c>
      <c r="E15" s="216">
        <v>2.0266584764061513E-4</v>
      </c>
      <c r="F15" s="216">
        <v>3.2596137100604494E-5</v>
      </c>
      <c r="G15" s="216">
        <v>6.4313652329328619E-4</v>
      </c>
      <c r="H15" s="216">
        <v>1.9430012475063485E-4</v>
      </c>
      <c r="I15" s="216">
        <v>1.4064130759749993E-4</v>
      </c>
      <c r="J15" s="216">
        <v>3.2445882437359685E-4</v>
      </c>
      <c r="K15" s="216">
        <v>7.2981131408145217E-4</v>
      </c>
      <c r="L15" s="216">
        <v>7.590751297918974E-4</v>
      </c>
      <c r="M15" s="216">
        <v>4.9625539536291008E-4</v>
      </c>
      <c r="N15" s="216">
        <v>-3.8834676451027228E-4</v>
      </c>
      <c r="O15" s="216">
        <v>-4.3889733610125159E-4</v>
      </c>
      <c r="P15" s="216">
        <v>3.7950597263902708E-4</v>
      </c>
      <c r="Q15" s="216">
        <v>2.8514113888009618E-3</v>
      </c>
      <c r="R15" s="216">
        <v>5.2347089080373443E-4</v>
      </c>
      <c r="S15" s="216">
        <v>-8.8625517821594446E-4</v>
      </c>
      <c r="T15" s="216">
        <v>1.0436814519325655E-3</v>
      </c>
      <c r="U15" s="216">
        <v>-1.0387156638550499E-3</v>
      </c>
      <c r="V15" s="216">
        <v>-1.8563729699871967E-3</v>
      </c>
      <c r="W15" s="216">
        <v>-4.3009813549839127E-3</v>
      </c>
      <c r="Y15" s="217">
        <v>-0.264197832343676</v>
      </c>
    </row>
    <row r="16" spans="1:30" x14ac:dyDescent="0.2">
      <c r="B16" s="214" t="s">
        <v>61</v>
      </c>
      <c r="C16" s="215"/>
      <c r="D16" s="216">
        <v>1.3384015815920414E-4</v>
      </c>
      <c r="E16" s="216">
        <v>6.155523906214988E-5</v>
      </c>
      <c r="F16" s="216">
        <v>-8.2355203109729658E-5</v>
      </c>
      <c r="G16" s="216">
        <v>2.6303854820763917E-4</v>
      </c>
      <c r="H16" s="216">
        <v>-4.4384775760919482E-4</v>
      </c>
      <c r="I16" s="216">
        <v>-3.9221876762063346E-4</v>
      </c>
      <c r="J16" s="216">
        <v>1.7403477117516886E-4</v>
      </c>
      <c r="K16" s="216">
        <v>-5.8726505873507584E-4</v>
      </c>
      <c r="L16" s="216">
        <v>-8.7734948034712268E-5</v>
      </c>
      <c r="M16" s="216">
        <v>-1.0151235026090166E-3</v>
      </c>
      <c r="N16" s="216">
        <v>-1.9496088850214921E-3</v>
      </c>
      <c r="O16" s="216">
        <v>-1.7790066154260709E-3</v>
      </c>
      <c r="P16" s="216">
        <v>-4.5672169372434901E-4</v>
      </c>
      <c r="Q16" s="216">
        <v>4.1206889732681162E-4</v>
      </c>
      <c r="R16" s="216">
        <v>-1.1723069972031652E-3</v>
      </c>
      <c r="S16" s="216">
        <v>-7.3651391443074754E-4</v>
      </c>
      <c r="T16" s="216">
        <v>5.1756879732467453E-5</v>
      </c>
      <c r="U16" s="216">
        <v>-2.6415649359989857E-3</v>
      </c>
      <c r="V16" s="216">
        <v>-2.094190094997006E-3</v>
      </c>
      <c r="W16" s="216">
        <v>-3.9551461176458025E-3</v>
      </c>
      <c r="Y16" s="217">
        <v>-0.154710551039976</v>
      </c>
    </row>
    <row r="17" spans="1:46" x14ac:dyDescent="0.2">
      <c r="B17" s="214" t="s">
        <v>62</v>
      </c>
      <c r="C17" s="215"/>
      <c r="D17" s="220">
        <v>3.5790921751237548E-3</v>
      </c>
      <c r="E17" s="220">
        <v>4.6002648120824219E-4</v>
      </c>
      <c r="F17" s="220">
        <v>2.387754371218076E-4</v>
      </c>
      <c r="G17" s="220">
        <v>1.3010785566731631E-3</v>
      </c>
      <c r="H17" s="220">
        <v>1.319558343717997E-3</v>
      </c>
      <c r="I17" s="220">
        <v>1.1211555116010796E-3</v>
      </c>
      <c r="J17" s="220">
        <v>5.8617214012812724E-4</v>
      </c>
      <c r="K17" s="220">
        <v>2.9904462409604537E-3</v>
      </c>
      <c r="L17" s="220">
        <v>2.3144668060439688E-3</v>
      </c>
      <c r="M17" s="220">
        <v>3.2060163960776489E-3</v>
      </c>
      <c r="N17" s="220">
        <v>2.5377891079034764E-3</v>
      </c>
      <c r="O17" s="220">
        <v>2.2519631237618576E-3</v>
      </c>
      <c r="P17" s="220">
        <v>1.8623584785917302E-3</v>
      </c>
      <c r="Q17" s="220">
        <v>6.7689464981695036E-3</v>
      </c>
      <c r="R17" s="220">
        <v>3.7963171940749163E-3</v>
      </c>
      <c r="S17" s="220">
        <v>-1.1683928233517937E-3</v>
      </c>
      <c r="T17" s="220">
        <v>2.8124534078957097E-3</v>
      </c>
      <c r="U17" s="220">
        <v>1.9152161200768347E-3</v>
      </c>
      <c r="V17" s="220">
        <v>-1.4043558259897448E-3</v>
      </c>
      <c r="W17" s="220">
        <v>-4.9073074157262031E-3</v>
      </c>
      <c r="Y17" s="217">
        <v>-0.1094872813036929</v>
      </c>
    </row>
    <row r="18" spans="1:46" ht="15" x14ac:dyDescent="0.25">
      <c r="B18" s="221" t="s">
        <v>63</v>
      </c>
      <c r="C18" s="222"/>
      <c r="D18" s="223">
        <v>4.618435024039691E-5</v>
      </c>
      <c r="E18" s="223">
        <v>-4.1710309629072739E-5</v>
      </c>
      <c r="F18" s="223">
        <v>7.4463338924912748E-5</v>
      </c>
      <c r="G18" s="223">
        <v>-7.1579721079628733E-5</v>
      </c>
      <c r="H18" s="223">
        <v>-9.6755034451057043E-6</v>
      </c>
      <c r="I18" s="223">
        <v>1.5947263123816668E-5</v>
      </c>
      <c r="J18" s="223">
        <v>1.3620030422090146E-4</v>
      </c>
      <c r="K18" s="223">
        <v>4.8377513852893017E-5</v>
      </c>
      <c r="L18" s="223">
        <v>1.4792283098885584E-4</v>
      </c>
      <c r="M18" s="223">
        <v>4.3978382093801116E-5</v>
      </c>
      <c r="N18" s="223">
        <v>1.2673552276742939E-4</v>
      </c>
      <c r="O18" s="223">
        <v>2.9420534571134027E-4</v>
      </c>
      <c r="P18" s="223">
        <v>6.9121847772857237E-5</v>
      </c>
      <c r="Q18" s="223">
        <v>8.1432918672352805E-4</v>
      </c>
      <c r="R18" s="223">
        <v>4.0058374196338953E-4</v>
      </c>
      <c r="S18" s="223">
        <v>7.0207245554887443E-4</v>
      </c>
      <c r="T18" s="223">
        <v>1.6914338933027295E-3</v>
      </c>
      <c r="U18" s="223">
        <v>4.4896529750970693E-4</v>
      </c>
      <c r="V18" s="223">
        <v>8.9021743410433452E-4</v>
      </c>
      <c r="W18" s="223">
        <v>-6.7996934513192553E-4</v>
      </c>
      <c r="Y18" s="224">
        <v>-0.12129311384009611</v>
      </c>
    </row>
    <row r="19" spans="1:46" x14ac:dyDescent="0.2">
      <c r="B19" s="218" t="s">
        <v>64</v>
      </c>
      <c r="C19" s="219"/>
      <c r="D19" s="216">
        <v>5.7786355789346544E-7</v>
      </c>
      <c r="E19" s="216">
        <v>2.2443677583083854E-8</v>
      </c>
      <c r="F19" s="216">
        <v>2.0409246219710298E-6</v>
      </c>
      <c r="G19" s="216">
        <v>-8.474857487106302E-5</v>
      </c>
      <c r="H19" s="216">
        <v>-3.1031997739239259E-6</v>
      </c>
      <c r="I19" s="216">
        <v>1.4620662173836507E-5</v>
      </c>
      <c r="J19" s="216">
        <v>4.3494991595061094E-6</v>
      </c>
      <c r="K19" s="216">
        <v>-1.7877980564107165E-4</v>
      </c>
      <c r="L19" s="216">
        <v>1.1768343844975604E-5</v>
      </c>
      <c r="M19" s="216">
        <v>3.0944386801845525E-6</v>
      </c>
      <c r="N19" s="216">
        <v>7.9698640335523763E-5</v>
      </c>
      <c r="O19" s="216">
        <v>-4.7467093719943954E-5</v>
      </c>
      <c r="P19" s="216">
        <v>-1.5825991331874789E-5</v>
      </c>
      <c r="Q19" s="216">
        <v>3.457856496245082E-4</v>
      </c>
      <c r="R19" s="216">
        <v>6.7397606320951375E-4</v>
      </c>
      <c r="S19" s="216">
        <v>1.2078454803776673E-4</v>
      </c>
      <c r="T19" s="216">
        <v>1.7375649812101379E-4</v>
      </c>
      <c r="U19" s="216">
        <v>-2.8490783223289462E-4</v>
      </c>
      <c r="V19" s="216">
        <v>3.2415122017459552E-4</v>
      </c>
      <c r="W19" s="216">
        <v>-2.4889110066873554E-3</v>
      </c>
      <c r="Y19" s="217">
        <v>-0.34210465052461814</v>
      </c>
    </row>
    <row r="20" spans="1:46" ht="15" customHeight="1" x14ac:dyDescent="0.2">
      <c r="B20" s="214" t="s">
        <v>65</v>
      </c>
      <c r="C20" s="215"/>
      <c r="D20" s="216">
        <v>5.2925851790064371E-6</v>
      </c>
      <c r="E20" s="216">
        <v>3.9605608037618367E-7</v>
      </c>
      <c r="F20" s="216">
        <v>1.1251809264312129E-6</v>
      </c>
      <c r="G20" s="216">
        <v>-9.7685668933089609E-5</v>
      </c>
      <c r="H20" s="216">
        <v>-3.3035138427006672E-6</v>
      </c>
      <c r="I20" s="216">
        <v>1.2305346846819276E-5</v>
      </c>
      <c r="J20" s="216">
        <v>-1.2547518445371608E-6</v>
      </c>
      <c r="K20" s="216">
        <v>-4.4639621433861798E-5</v>
      </c>
      <c r="L20" s="216">
        <v>6.221707210984917E-6</v>
      </c>
      <c r="M20" s="216">
        <v>9.4938576558067922E-6</v>
      </c>
      <c r="N20" s="216">
        <v>6.7896965035840751E-5</v>
      </c>
      <c r="O20" s="216">
        <v>-4.458075772095782E-5</v>
      </c>
      <c r="P20" s="216">
        <v>-6.9875205277458718E-6</v>
      </c>
      <c r="Q20" s="216">
        <v>8.8422667787746434E-5</v>
      </c>
      <c r="R20" s="216">
        <v>7.6767324832305306E-5</v>
      </c>
      <c r="S20" s="216">
        <v>3.4533977931738846E-5</v>
      </c>
      <c r="T20" s="216">
        <v>-3.8928701421525602E-5</v>
      </c>
      <c r="U20" s="216">
        <v>8.2332071973389986E-5</v>
      </c>
      <c r="V20" s="216">
        <v>-5.3451666034431966E-6</v>
      </c>
      <c r="W20" s="216">
        <v>4.4944292405535435E-6</v>
      </c>
      <c r="Y20" s="217">
        <v>5.815517360758804E-4</v>
      </c>
    </row>
    <row r="21" spans="1:46" x14ac:dyDescent="0.2">
      <c r="B21" s="214" t="s">
        <v>66</v>
      </c>
      <c r="C21" s="215"/>
      <c r="D21" s="216">
        <v>-6.7948460937383715E-5</v>
      </c>
      <c r="E21" s="216">
        <v>-5.5847955037213737E-6</v>
      </c>
      <c r="F21" s="216">
        <v>1.6946894199509899E-5</v>
      </c>
      <c r="G21" s="216">
        <v>1.2591568121589347E-4</v>
      </c>
      <c r="H21" s="216">
        <v>1.7872524771256337E-7</v>
      </c>
      <c r="I21" s="216">
        <v>5.3458880481471738E-5</v>
      </c>
      <c r="J21" s="216">
        <v>9.5230804553425585E-5</v>
      </c>
      <c r="K21" s="216">
        <v>-2.4503540186525674E-3</v>
      </c>
      <c r="L21" s="216">
        <v>1.1037051955287147E-4</v>
      </c>
      <c r="M21" s="216">
        <v>-1.0734572495896266E-4</v>
      </c>
      <c r="N21" s="216">
        <v>2.9976824939614843E-4</v>
      </c>
      <c r="O21" s="216">
        <v>-9.6728204440288401E-5</v>
      </c>
      <c r="P21" s="216">
        <v>-1.6200547980549374E-4</v>
      </c>
      <c r="Q21" s="216">
        <v>4.7013661540662444E-3</v>
      </c>
      <c r="R21" s="216">
        <v>1.010144528113166E-2</v>
      </c>
      <c r="S21" s="216">
        <v>1.5169984505889467E-3</v>
      </c>
      <c r="T21" s="216">
        <v>3.5341623466342842E-3</v>
      </c>
      <c r="U21" s="216">
        <v>-6.8472443751246281E-3</v>
      </c>
      <c r="V21" s="216">
        <v>5.8704921270271715E-3</v>
      </c>
      <c r="W21" s="216">
        <v>-4.2529361697823176E-2</v>
      </c>
      <c r="Y21" s="217">
        <v>-0.3426862022607029</v>
      </c>
    </row>
    <row r="22" spans="1:46" x14ac:dyDescent="0.2">
      <c r="B22" s="225" t="s">
        <v>67</v>
      </c>
      <c r="C22" s="226"/>
      <c r="D22" s="227">
        <v>1.8525921158962788E-4</v>
      </c>
      <c r="E22" s="227">
        <v>-1.7335827821673977E-4</v>
      </c>
      <c r="F22" s="227">
        <v>2.9723749050591941E-4</v>
      </c>
      <c r="G22" s="227">
        <v>-3.0829371943985606E-5</v>
      </c>
      <c r="H22" s="227">
        <v>-3.0087164835657099E-5</v>
      </c>
      <c r="I22" s="227">
        <v>2.0019804642057437E-5</v>
      </c>
      <c r="J22" s="227">
        <v>5.6143650522177957E-4</v>
      </c>
      <c r="K22" s="227">
        <v>7.7537760541290801E-4</v>
      </c>
      <c r="L22" s="227">
        <v>5.9352593968031719E-4</v>
      </c>
      <c r="M22" s="227">
        <v>1.8092690399007516E-4</v>
      </c>
      <c r="N22" s="227">
        <v>2.8413761333156984E-4</v>
      </c>
      <c r="O22" s="227">
        <v>1.4686430946027063E-3</v>
      </c>
      <c r="P22" s="227">
        <v>3.4071518025946546E-4</v>
      </c>
      <c r="Q22" s="227">
        <v>2.1907980392996684E-3</v>
      </c>
      <c r="R22" s="227">
        <v>-4.5698106011937689E-4</v>
      </c>
      <c r="S22" s="227">
        <v>2.6389808738689347E-3</v>
      </c>
      <c r="T22" s="227">
        <v>6.3802728681636722E-3</v>
      </c>
      <c r="U22" s="227">
        <v>2.7999488081582591E-3</v>
      </c>
      <c r="V22" s="227">
        <v>2.7262761005955038E-3</v>
      </c>
      <c r="W22" s="227">
        <v>5.3950256529755602E-3</v>
      </c>
      <c r="Y22" s="228">
        <v>0.22081153668450071</v>
      </c>
    </row>
    <row r="23" spans="1:46" x14ac:dyDescent="0.2">
      <c r="B23" s="229"/>
      <c r="C23" s="229"/>
    </row>
    <row r="24" spans="1:46" x14ac:dyDescent="0.2">
      <c r="D24" s="230"/>
      <c r="E24" s="230"/>
      <c r="F24" s="231"/>
      <c r="P24" s="232"/>
      <c r="Q24" s="232"/>
      <c r="R24" s="232"/>
      <c r="S24" s="232"/>
      <c r="T24" s="232"/>
      <c r="U24" s="232"/>
      <c r="V24" s="232"/>
      <c r="W24" s="232"/>
      <c r="X24" s="232"/>
      <c r="Y24" s="232"/>
    </row>
    <row r="25" spans="1:46" ht="26.25" customHeight="1" x14ac:dyDescent="0.2">
      <c r="A25" s="200" t="s">
        <v>68</v>
      </c>
      <c r="B25" s="201"/>
      <c r="C25" s="201"/>
      <c r="D25" s="201"/>
      <c r="E25" s="201"/>
      <c r="F25" s="201"/>
      <c r="G25" s="201"/>
      <c r="H25" s="201"/>
      <c r="I25" s="201"/>
      <c r="J25" s="201"/>
      <c r="K25" s="201"/>
      <c r="L25" s="201"/>
      <c r="M25" s="201"/>
      <c r="N25" s="201"/>
      <c r="O25" s="201"/>
      <c r="P25" s="201"/>
      <c r="Q25" s="201"/>
      <c r="R25" s="201"/>
      <c r="S25" s="201"/>
      <c r="T25" s="201"/>
      <c r="U25" s="201"/>
      <c r="V25" s="201"/>
      <c r="W25" s="201"/>
      <c r="X25" s="201"/>
      <c r="Y25" s="201"/>
      <c r="Z25" s="201"/>
      <c r="AA25" s="201"/>
    </row>
    <row r="27" spans="1:46" ht="13.5" customHeight="1" x14ac:dyDescent="0.25">
      <c r="B27" s="233" t="s">
        <v>69</v>
      </c>
      <c r="C27" s="234"/>
      <c r="D27" s="234"/>
      <c r="E27" s="234"/>
      <c r="F27" s="234"/>
      <c r="G27" s="234"/>
      <c r="H27" s="234"/>
      <c r="I27" s="234"/>
      <c r="J27" s="234"/>
      <c r="K27" s="234"/>
      <c r="L27" s="234"/>
      <c r="M27" s="234"/>
    </row>
    <row r="28" spans="1:46" ht="13.5" customHeight="1" thickBot="1" x14ac:dyDescent="0.3">
      <c r="B28" s="234"/>
      <c r="C28" s="234"/>
      <c r="D28" s="234"/>
      <c r="E28" s="234"/>
      <c r="F28" s="234"/>
      <c r="G28" s="234"/>
      <c r="H28" s="234"/>
      <c r="I28" s="234"/>
      <c r="J28" s="234"/>
      <c r="K28" s="234"/>
      <c r="L28" s="234"/>
      <c r="P28" s="234"/>
      <c r="Q28" s="234"/>
      <c r="R28" s="234"/>
      <c r="S28" s="234"/>
      <c r="T28" s="234"/>
      <c r="U28" s="234"/>
      <c r="V28" s="234"/>
      <c r="W28" s="234"/>
    </row>
    <row r="29" spans="1:46" ht="32.25" customHeight="1" thickBot="1" x14ac:dyDescent="0.25">
      <c r="D29" s="235" t="s">
        <v>70</v>
      </c>
      <c r="E29" s="236"/>
      <c r="F29" s="236"/>
      <c r="G29" s="236"/>
      <c r="H29" s="236"/>
      <c r="I29" s="236"/>
      <c r="J29" s="236"/>
      <c r="K29" s="236"/>
      <c r="L29" s="236"/>
      <c r="M29" s="236"/>
      <c r="N29" s="236"/>
      <c r="O29" s="236"/>
      <c r="P29" s="236"/>
      <c r="Q29" s="236"/>
      <c r="R29" s="237"/>
      <c r="AD29" s="238"/>
      <c r="AE29" s="238"/>
      <c r="AF29" s="238"/>
      <c r="AG29" s="238"/>
      <c r="AH29" s="238"/>
      <c r="AI29" s="238"/>
      <c r="AJ29" s="238"/>
      <c r="AK29" s="238"/>
      <c r="AL29" s="238"/>
      <c r="AM29" s="238"/>
      <c r="AN29" s="238"/>
      <c r="AO29" s="238"/>
      <c r="AP29" s="238"/>
      <c r="AQ29" s="238"/>
      <c r="AR29" s="238"/>
      <c r="AS29" s="238"/>
      <c r="AT29" s="238"/>
    </row>
    <row r="30" spans="1:46" s="239" customFormat="1" ht="23.25" customHeight="1" thickBot="1" x14ac:dyDescent="0.25">
      <c r="B30" s="240" t="s">
        <v>71</v>
      </c>
      <c r="C30" s="241" t="s">
        <v>72</v>
      </c>
      <c r="D30" s="242" t="s">
        <v>73</v>
      </c>
      <c r="E30" s="242" t="s">
        <v>74</v>
      </c>
      <c r="F30" s="242" t="s">
        <v>75</v>
      </c>
      <c r="G30" s="243">
        <v>45658</v>
      </c>
      <c r="H30" s="243">
        <f t="shared" ref="H30:P30" si="2">EOMONTH(G30,0)+1</f>
        <v>45689</v>
      </c>
      <c r="I30" s="243">
        <f t="shared" si="2"/>
        <v>45717</v>
      </c>
      <c r="J30" s="243">
        <f t="shared" si="2"/>
        <v>45748</v>
      </c>
      <c r="K30" s="243">
        <f t="shared" si="2"/>
        <v>45778</v>
      </c>
      <c r="L30" s="243">
        <f t="shared" si="2"/>
        <v>45809</v>
      </c>
      <c r="M30" s="243">
        <f t="shared" si="2"/>
        <v>45839</v>
      </c>
      <c r="N30" s="243">
        <f t="shared" si="2"/>
        <v>45870</v>
      </c>
      <c r="O30" s="243">
        <f t="shared" si="2"/>
        <v>45901</v>
      </c>
      <c r="P30" s="243">
        <f t="shared" si="2"/>
        <v>45931</v>
      </c>
      <c r="Q30" s="242" t="s">
        <v>76</v>
      </c>
      <c r="R30" s="244" t="s">
        <v>77</v>
      </c>
      <c r="S30" s="245"/>
      <c r="T30" s="245"/>
      <c r="U30" s="245"/>
      <c r="V30" s="245"/>
      <c r="W30" s="245"/>
      <c r="X30" s="245"/>
      <c r="Y30" s="245"/>
      <c r="Z30" s="245"/>
      <c r="AA30" s="245"/>
      <c r="AB30" s="245"/>
      <c r="AC30" s="245"/>
      <c r="AD30" s="245"/>
      <c r="AE30" s="245"/>
      <c r="AF30" s="245"/>
      <c r="AG30" s="245"/>
      <c r="AH30" s="245"/>
      <c r="AI30" s="245"/>
      <c r="AJ30" s="245"/>
      <c r="AK30" s="245"/>
      <c r="AL30" s="245"/>
      <c r="AM30" s="245"/>
    </row>
    <row r="31" spans="1:46" x14ac:dyDescent="0.2">
      <c r="B31" s="246">
        <v>44562</v>
      </c>
      <c r="C31" s="247">
        <v>478.19876147709221</v>
      </c>
      <c r="D31" s="248">
        <v>5.9242646713593103</v>
      </c>
      <c r="E31" s="248">
        <v>1.3462381635308702</v>
      </c>
      <c r="F31" s="248">
        <v>0.16715993801801687</v>
      </c>
      <c r="G31" s="249">
        <v>2.5618330000042988E-2</v>
      </c>
      <c r="H31" s="249">
        <v>-4.4099799999344214E-3</v>
      </c>
      <c r="I31" s="249">
        <v>1.1397589999944557E-2</v>
      </c>
      <c r="J31" s="249">
        <v>4.392260000031456E-3</v>
      </c>
      <c r="K31" s="249">
        <v>1.8339699999501136E-3</v>
      </c>
      <c r="L31" s="249">
        <v>1.1315490000015416E-2</v>
      </c>
      <c r="M31" s="249">
        <v>7.4807199999327167E-3</v>
      </c>
      <c r="N31" s="249">
        <v>-7.6764999994338723E-4</v>
      </c>
      <c r="O31" s="249">
        <v>3.4898899999689093E-3</v>
      </c>
      <c r="P31" s="249">
        <v>3.5638100000028317E-3</v>
      </c>
      <c r="Q31" s="248">
        <f>SUM($G31:P31)</f>
        <v>6.391443000001118E-2</v>
      </c>
      <c r="R31" s="250">
        <f t="shared" ref="R31:R76" si="3">D31+E31+F31+Q31</f>
        <v>7.5015772029082086</v>
      </c>
    </row>
    <row r="32" spans="1:46" x14ac:dyDescent="0.2">
      <c r="B32" s="246">
        <v>44593</v>
      </c>
      <c r="C32" s="251">
        <v>397.07740198875302</v>
      </c>
      <c r="D32" s="248">
        <v>4.0233469580725796</v>
      </c>
      <c r="E32" s="248">
        <v>0.87828391783557436</v>
      </c>
      <c r="F32" s="248">
        <v>0.11709963533922974</v>
      </c>
      <c r="G32" s="249">
        <v>-3.4573000004911592E-4</v>
      </c>
      <c r="H32" s="249">
        <v>1.5159999999241336E-3</v>
      </c>
      <c r="I32" s="249">
        <v>4.3126800000550247E-3</v>
      </c>
      <c r="J32" s="249">
        <v>1.5702099999543861E-3</v>
      </c>
      <c r="K32" s="249">
        <v>4.7158300000091913E-3</v>
      </c>
      <c r="L32" s="249">
        <v>2.2318300000279123E-3</v>
      </c>
      <c r="M32" s="249">
        <v>-2.6894900000229427E-3</v>
      </c>
      <c r="N32" s="249">
        <v>4.4020000018463179E-5</v>
      </c>
      <c r="O32" s="249">
        <v>-5.0432000000455446E-4</v>
      </c>
      <c r="P32" s="249">
        <v>-3.375859999948716E-3</v>
      </c>
      <c r="Q32" s="248">
        <f>SUM($G32:P32)</f>
        <v>7.4751699999637822E-3</v>
      </c>
      <c r="R32" s="250">
        <f t="shared" si="3"/>
        <v>5.0262056812473475</v>
      </c>
    </row>
    <row r="33" spans="2:18" x14ac:dyDescent="0.2">
      <c r="B33" s="246">
        <v>44621</v>
      </c>
      <c r="C33" s="251">
        <v>457.66042682481287</v>
      </c>
      <c r="D33" s="248">
        <v>4.1575962257055039</v>
      </c>
      <c r="E33" s="248">
        <v>1.5046422847087797</v>
      </c>
      <c r="F33" s="248">
        <v>8.1864824773447253E-2</v>
      </c>
      <c r="G33" s="249">
        <v>1.1650440000039453E-2</v>
      </c>
      <c r="H33" s="249">
        <v>1.2648819999981242E-2</v>
      </c>
      <c r="I33" s="249">
        <v>4.098535000002812E-2</v>
      </c>
      <c r="J33" s="249">
        <v>2.2910099999648992E-3</v>
      </c>
      <c r="K33" s="249">
        <v>6.7108999996889906E-4</v>
      </c>
      <c r="L33" s="249">
        <v>4.434520000017983E-3</v>
      </c>
      <c r="M33" s="249">
        <v>3.5873699999910968E-3</v>
      </c>
      <c r="N33" s="249">
        <v>-1.015839999979562E-3</v>
      </c>
      <c r="O33" s="249">
        <v>-5.7200700000521465E-3</v>
      </c>
      <c r="P33" s="249">
        <v>-6.2660999998342959E-4</v>
      </c>
      <c r="Q33" s="248">
        <f>SUM($G33:P33)</f>
        <v>6.8906079999976555E-2</v>
      </c>
      <c r="R33" s="250">
        <f t="shared" si="3"/>
        <v>5.8130094151877074</v>
      </c>
    </row>
    <row r="34" spans="2:18" x14ac:dyDescent="0.2">
      <c r="B34" s="246">
        <v>44652</v>
      </c>
      <c r="C34" s="251">
        <v>416.95341731130947</v>
      </c>
      <c r="D34" s="248">
        <v>3.4955392206950364</v>
      </c>
      <c r="E34" s="248">
        <v>1.2289986737230265</v>
      </c>
      <c r="F34" s="248">
        <v>4.301619427303649E-2</v>
      </c>
      <c r="G34" s="249">
        <v>1.436232999992626E-2</v>
      </c>
      <c r="H34" s="249">
        <v>1.195680000023458E-3</v>
      </c>
      <c r="I34" s="249">
        <v>6.3381900000649694E-3</v>
      </c>
      <c r="J34" s="249">
        <v>3.5762399999157424E-3</v>
      </c>
      <c r="K34" s="249">
        <v>1.3126830000032896E-2</v>
      </c>
      <c r="L34" s="249">
        <v>1.971566999998231E-2</v>
      </c>
      <c r="M34" s="249">
        <v>-1.6626500000143096E-3</v>
      </c>
      <c r="N34" s="249">
        <v>1.841000000126769E-4</v>
      </c>
      <c r="O34" s="249">
        <v>-1.4248699999939163E-3</v>
      </c>
      <c r="P34" s="249">
        <v>6.5959500000019489E-2</v>
      </c>
      <c r="Q34" s="248">
        <f>SUM($G34:P34)</f>
        <v>0.12137101999996958</v>
      </c>
      <c r="R34" s="250">
        <f t="shared" si="3"/>
        <v>4.888925108691069</v>
      </c>
    </row>
    <row r="35" spans="2:18" x14ac:dyDescent="0.2">
      <c r="B35" s="246">
        <v>44682</v>
      </c>
      <c r="C35" s="251">
        <v>424.82968189567652</v>
      </c>
      <c r="D35" s="248">
        <v>3.0674338900086582</v>
      </c>
      <c r="E35" s="248">
        <v>1.1398970560778139</v>
      </c>
      <c r="F35" s="248">
        <v>6.5712678238128319E-2</v>
      </c>
      <c r="G35" s="249">
        <v>1.1359760000175356E-2</v>
      </c>
      <c r="H35" s="249">
        <v>8.4679899999287045E-3</v>
      </c>
      <c r="I35" s="249">
        <v>8.3937000000560147E-3</v>
      </c>
      <c r="J35" s="249">
        <v>4.6242099999176389E-3</v>
      </c>
      <c r="K35" s="249">
        <v>3.5789400000680871E-3</v>
      </c>
      <c r="L35" s="249">
        <v>9.158710000008341E-3</v>
      </c>
      <c r="M35" s="249">
        <v>1.446559999976671E-3</v>
      </c>
      <c r="N35" s="249">
        <v>-5.3474000003461697E-4</v>
      </c>
      <c r="O35" s="249">
        <v>-9.7143999994386832E-4</v>
      </c>
      <c r="P35" s="249">
        <v>-2.0719599999665661E-3</v>
      </c>
      <c r="Q35" s="248">
        <f>SUM($G35:P35)</f>
        <v>4.3451730000185762E-2</v>
      </c>
      <c r="R35" s="250">
        <f t="shared" si="3"/>
        <v>4.3164953543247861</v>
      </c>
    </row>
    <row r="36" spans="2:18" x14ac:dyDescent="0.2">
      <c r="B36" s="246">
        <v>44713</v>
      </c>
      <c r="C36" s="251">
        <v>425.72672904521392</v>
      </c>
      <c r="D36" s="248">
        <v>1.718233139998631</v>
      </c>
      <c r="E36" s="248">
        <v>1.0302897733852205</v>
      </c>
      <c r="F36" s="248">
        <v>-7.6027398596579587E-2</v>
      </c>
      <c r="G36" s="249">
        <v>1.7630359999998291E-2</v>
      </c>
      <c r="H36" s="249">
        <v>2.0812400000522757E-3</v>
      </c>
      <c r="I36" s="249">
        <v>3.2188200000291545E-3</v>
      </c>
      <c r="J36" s="249">
        <v>1.6380299999241288E-3</v>
      </c>
      <c r="K36" s="249">
        <v>-3.3414999995784456E-4</v>
      </c>
      <c r="L36" s="249">
        <v>4.9970499999290041E-3</v>
      </c>
      <c r="M36" s="249">
        <v>4.0090900000109286E-3</v>
      </c>
      <c r="N36" s="249">
        <v>1.3107800000398129E-3</v>
      </c>
      <c r="O36" s="249">
        <v>3.2274899999720219E-3</v>
      </c>
      <c r="P36" s="249">
        <v>1.1226270000008753E-2</v>
      </c>
      <c r="Q36" s="248">
        <f>SUM($G36:P36)</f>
        <v>4.9004980000006526E-2</v>
      </c>
      <c r="R36" s="250">
        <f t="shared" si="3"/>
        <v>2.7215004947872785</v>
      </c>
    </row>
    <row r="37" spans="2:18" x14ac:dyDescent="0.2">
      <c r="B37" s="246">
        <v>44743</v>
      </c>
      <c r="C37" s="251">
        <v>409.27213793989142</v>
      </c>
      <c r="D37" s="248">
        <v>9.7280747013996915E-2</v>
      </c>
      <c r="E37" s="248">
        <v>1.1785434529794543</v>
      </c>
      <c r="F37" s="248">
        <v>2.9646100116110574E-2</v>
      </c>
      <c r="G37" s="249">
        <v>1.2105840000003809E-2</v>
      </c>
      <c r="H37" s="249">
        <v>9.7375000001420631E-4</v>
      </c>
      <c r="I37" s="249">
        <v>1.6423279999969509E-2</v>
      </c>
      <c r="J37" s="249">
        <v>3.4075499999630665E-3</v>
      </c>
      <c r="K37" s="249">
        <v>1.5347839999947155E-2</v>
      </c>
      <c r="L37" s="249">
        <v>6.7052200000148332E-3</v>
      </c>
      <c r="M37" s="249">
        <v>1.6834500000300068E-3</v>
      </c>
      <c r="N37" s="249">
        <v>8.8180099999703998E-3</v>
      </c>
      <c r="O37" s="249">
        <v>4.8783099999809565E-3</v>
      </c>
      <c r="P37" s="249">
        <v>-1.7773099999658371E-3</v>
      </c>
      <c r="Q37" s="248">
        <f>SUM($G37:P37)</f>
        <v>6.8565939999928105E-2</v>
      </c>
      <c r="R37" s="250">
        <f t="shared" si="3"/>
        <v>1.3740362401094899</v>
      </c>
    </row>
    <row r="38" spans="2:18" x14ac:dyDescent="0.2">
      <c r="B38" s="246">
        <v>44774</v>
      </c>
      <c r="C38" s="251">
        <v>380.95671312844439</v>
      </c>
      <c r="D38" s="248">
        <v>-1.9961992735716194E-2</v>
      </c>
      <c r="E38" s="248">
        <v>0.92468054054779714</v>
      </c>
      <c r="F38" s="248">
        <v>3.5047993744626638E-2</v>
      </c>
      <c r="G38" s="249">
        <v>1.6515260000005583E-2</v>
      </c>
      <c r="H38" s="249">
        <v>3.4638399999948888E-3</v>
      </c>
      <c r="I38" s="249">
        <v>7.7269000000228516E-3</v>
      </c>
      <c r="J38" s="249">
        <v>2.7043599999956314E-3</v>
      </c>
      <c r="K38" s="249">
        <v>2.0885900000280344E-3</v>
      </c>
      <c r="L38" s="249">
        <v>3.1708199999798126E-3</v>
      </c>
      <c r="M38" s="249">
        <v>3.652680000016062E-3</v>
      </c>
      <c r="N38" s="249">
        <v>1.1682599999858212E-3</v>
      </c>
      <c r="O38" s="249">
        <v>1.9886999999698673E-3</v>
      </c>
      <c r="P38" s="249">
        <v>-3.7031500000352935E-3</v>
      </c>
      <c r="Q38" s="248">
        <f>SUM($G38:P38)</f>
        <v>3.8776259999963258E-2</v>
      </c>
      <c r="R38" s="250">
        <f t="shared" si="3"/>
        <v>0.97854280155667084</v>
      </c>
    </row>
    <row r="39" spans="2:18" x14ac:dyDescent="0.2">
      <c r="B39" s="246">
        <v>44805</v>
      </c>
      <c r="C39" s="251">
        <v>425.09175656152632</v>
      </c>
      <c r="D39" s="248">
        <v>-0.39731724911501942</v>
      </c>
      <c r="E39" s="248">
        <v>0.62245712964590894</v>
      </c>
      <c r="F39" s="248">
        <v>-0.13152674205593939</v>
      </c>
      <c r="G39" s="249">
        <v>1.851096999996571E-2</v>
      </c>
      <c r="H39" s="249">
        <v>1.3693600001261075E-3</v>
      </c>
      <c r="I39" s="249">
        <v>8.6198099999705846E-3</v>
      </c>
      <c r="J39" s="249">
        <v>4.3540399999528745E-3</v>
      </c>
      <c r="K39" s="249">
        <v>1.2140730000055555E-2</v>
      </c>
      <c r="L39" s="249">
        <v>2.6523799999722542E-3</v>
      </c>
      <c r="M39" s="249">
        <v>5.306109999992259E-3</v>
      </c>
      <c r="N39" s="249">
        <v>2.4375700000405232E-3</v>
      </c>
      <c r="O39" s="249">
        <v>6.3269300000001749E-3</v>
      </c>
      <c r="P39" s="249">
        <v>-1.2834400000087953E-3</v>
      </c>
      <c r="Q39" s="248">
        <f>SUM($G39:P39)</f>
        <v>6.0434460000067247E-2</v>
      </c>
      <c r="R39" s="250">
        <f t="shared" si="3"/>
        <v>0.15404759847501737</v>
      </c>
    </row>
    <row r="40" spans="2:18" x14ac:dyDescent="0.2">
      <c r="B40" s="246">
        <v>44835</v>
      </c>
      <c r="C40" s="251">
        <v>431.69773747737884</v>
      </c>
      <c r="D40" s="248"/>
      <c r="E40" s="248">
        <v>1.461736722553951</v>
      </c>
      <c r="F40" s="248">
        <v>2.6005980068703138E-2</v>
      </c>
      <c r="G40" s="249">
        <v>3.3212639999987914E-2</v>
      </c>
      <c r="H40" s="249">
        <v>6.7903499999601991E-3</v>
      </c>
      <c r="I40" s="249">
        <v>-1.2519499999825712E-3</v>
      </c>
      <c r="J40" s="249">
        <v>7.6340200000117875E-3</v>
      </c>
      <c r="K40" s="249">
        <v>-3.4143800000379088E-3</v>
      </c>
      <c r="L40" s="249">
        <v>5.2404400000227724E-3</v>
      </c>
      <c r="M40" s="249">
        <v>1.1159150000025875E-2</v>
      </c>
      <c r="N40" s="249">
        <v>3.132149999999001E-3</v>
      </c>
      <c r="O40" s="249">
        <v>8.9981199998874217E-3</v>
      </c>
      <c r="P40" s="249">
        <v>9.1890999993893274E-4</v>
      </c>
      <c r="Q40" s="248">
        <f>SUM($G40:P40)</f>
        <v>7.2419449999813423E-2</v>
      </c>
      <c r="R40" s="250">
        <f t="shared" si="3"/>
        <v>1.5601621526224676</v>
      </c>
    </row>
    <row r="41" spans="2:18" x14ac:dyDescent="0.2">
      <c r="B41" s="246">
        <v>44866</v>
      </c>
      <c r="C41" s="251">
        <v>427.90160371903295</v>
      </c>
      <c r="D41" s="248"/>
      <c r="E41" s="248">
        <v>-0.19095001366690667</v>
      </c>
      <c r="F41" s="248">
        <v>9.9432817884348879E-2</v>
      </c>
      <c r="G41" s="249">
        <v>-9.7720833249070438E-2</v>
      </c>
      <c r="H41" s="249">
        <v>9.1329200000132005E-3</v>
      </c>
      <c r="I41" s="249">
        <v>5.2229300000021794E-3</v>
      </c>
      <c r="J41" s="249">
        <v>6.2759500000311164E-3</v>
      </c>
      <c r="K41" s="249">
        <v>3.7378799999601142E-3</v>
      </c>
      <c r="L41" s="249">
        <v>9.499269999992066E-3</v>
      </c>
      <c r="M41" s="249">
        <v>1.1420770000029279E-2</v>
      </c>
      <c r="N41" s="249">
        <v>-2.3827499999242718E-3</v>
      </c>
      <c r="O41" s="249">
        <v>-1.4279000004080444E-4</v>
      </c>
      <c r="P41" s="249">
        <v>-2.7601600000934923E-3</v>
      </c>
      <c r="Q41" s="248">
        <f>SUM($G41:P41)</f>
        <v>-5.7716813249101051E-2</v>
      </c>
      <c r="R41" s="250">
        <f t="shared" si="3"/>
        <v>-0.14923400903165884</v>
      </c>
    </row>
    <row r="42" spans="2:18" ht="15" thickBot="1" x14ac:dyDescent="0.25">
      <c r="B42" s="246">
        <v>44896</v>
      </c>
      <c r="C42" s="251">
        <v>412.75227960030998</v>
      </c>
      <c r="D42" s="248"/>
      <c r="E42" s="248">
        <v>-0.89211283725444446</v>
      </c>
      <c r="F42" s="248">
        <v>2.704989624294285E-2</v>
      </c>
      <c r="G42" s="249">
        <v>1.0812201933447341E-2</v>
      </c>
      <c r="H42" s="249">
        <v>-9.750451123034054E-2</v>
      </c>
      <c r="I42" s="249">
        <v>2.5910299999623021E-3</v>
      </c>
      <c r="J42" s="249">
        <v>2.7304099999128084E-3</v>
      </c>
      <c r="K42" s="249">
        <v>1.6084800000157884E-3</v>
      </c>
      <c r="L42" s="249">
        <v>7.5253800000041338E-3</v>
      </c>
      <c r="M42" s="249">
        <v>7.8815200000121877E-3</v>
      </c>
      <c r="N42" s="249">
        <v>-2.4041899999360794E-3</v>
      </c>
      <c r="O42" s="249">
        <v>-1.0506100000043261E-2</v>
      </c>
      <c r="P42" s="249">
        <v>-6.9219999994629688E-4</v>
      </c>
      <c r="Q42" s="248">
        <f>SUM($G42:P42)</f>
        <v>-7.7957979296911617E-2</v>
      </c>
      <c r="R42" s="250">
        <f t="shared" si="3"/>
        <v>-0.94302092030841322</v>
      </c>
    </row>
    <row r="43" spans="2:18" s="255" customFormat="1" ht="19.5" customHeight="1" thickBot="1" x14ac:dyDescent="0.25">
      <c r="B43" s="235" t="s">
        <v>78</v>
      </c>
      <c r="C43" s="237"/>
      <c r="D43" s="252">
        <f t="shared" ref="D43:P43" si="4">SUM(D31:D42)</f>
        <v>22.066415611002981</v>
      </c>
      <c r="E43" s="252">
        <f t="shared" si="4"/>
        <v>10.232704864067045</v>
      </c>
      <c r="F43" s="252">
        <f t="shared" si="4"/>
        <v>0.48448191804607177</v>
      </c>
      <c r="G43" s="253">
        <f t="shared" si="4"/>
        <v>7.371156868447315E-2</v>
      </c>
      <c r="H43" s="253">
        <f t="shared" si="4"/>
        <v>-5.4274541230256546E-2</v>
      </c>
      <c r="I43" s="253">
        <f t="shared" si="4"/>
        <v>0.1139783300001227</v>
      </c>
      <c r="J43" s="253">
        <f t="shared" si="4"/>
        <v>4.5198289999575536E-2</v>
      </c>
      <c r="K43" s="253">
        <f t="shared" si="4"/>
        <v>5.5101650000040081E-2</v>
      </c>
      <c r="L43" s="253">
        <f t="shared" si="4"/>
        <v>8.6646779999966839E-2</v>
      </c>
      <c r="M43" s="253">
        <f t="shared" si="4"/>
        <v>5.327527999997983E-2</v>
      </c>
      <c r="N43" s="253">
        <f t="shared" si="4"/>
        <v>9.9897200002487807E-3</v>
      </c>
      <c r="O43" s="253">
        <f t="shared" si="4"/>
        <v>9.6398499997008003E-3</v>
      </c>
      <c r="P43" s="253">
        <f t="shared" si="4"/>
        <v>6.537780000002158E-2</v>
      </c>
      <c r="Q43" s="252">
        <f>SUM($G43:P43)</f>
        <v>0.45864472745387275</v>
      </c>
      <c r="R43" s="254">
        <f t="shared" si="3"/>
        <v>33.242247120569971</v>
      </c>
    </row>
    <row r="44" spans="2:18" x14ac:dyDescent="0.2">
      <c r="B44" s="246">
        <v>44927</v>
      </c>
      <c r="C44" s="251">
        <v>457.90353666793322</v>
      </c>
      <c r="D44" s="248"/>
      <c r="E44" s="248">
        <v>-1.6040238828666702</v>
      </c>
      <c r="F44" s="248">
        <v>0.50806615773075237</v>
      </c>
      <c r="G44" s="249">
        <v>4.9265803780770057E-2</v>
      </c>
      <c r="H44" s="249">
        <v>-9.4626924868862261E-2</v>
      </c>
      <c r="I44" s="249">
        <v>-0.42181663170833872</v>
      </c>
      <c r="J44" s="249">
        <v>2.5038469999969948E-2</v>
      </c>
      <c r="K44" s="249">
        <v>4.1336749999970834E-2</v>
      </c>
      <c r="L44" s="249">
        <v>1.1065140000084739E-2</v>
      </c>
      <c r="M44" s="249">
        <v>3.9948399999957473E-2</v>
      </c>
      <c r="N44" s="249">
        <v>0.10910909000006086</v>
      </c>
      <c r="O44" s="249">
        <v>1.6899839999894084E-2</v>
      </c>
      <c r="P44" s="249">
        <v>2.863922000005914E-2</v>
      </c>
      <c r="Q44" s="248">
        <f>SUM($G44:P44)</f>
        <v>-0.19514084279643384</v>
      </c>
      <c r="R44" s="250">
        <f t="shared" si="3"/>
        <v>-1.2910985679323517</v>
      </c>
    </row>
    <row r="45" spans="2:18" x14ac:dyDescent="0.2">
      <c r="B45" s="246">
        <v>44958</v>
      </c>
      <c r="C45" s="251">
        <v>394.26682268633789</v>
      </c>
      <c r="D45" s="248"/>
      <c r="E45" s="248">
        <v>-1.1582389003102662</v>
      </c>
      <c r="F45" s="248">
        <v>8.8129989586605006E-3</v>
      </c>
      <c r="G45" s="249">
        <v>1.0092481596927882E-2</v>
      </c>
      <c r="H45" s="249">
        <v>1.4230968654942444E-3</v>
      </c>
      <c r="I45" s="249">
        <v>-1.3650263181375522E-2</v>
      </c>
      <c r="J45" s="249">
        <v>-0.16459036026679996</v>
      </c>
      <c r="K45" s="249">
        <v>9.2153800000573938E-3</v>
      </c>
      <c r="L45" s="249">
        <v>2.2406949999947301E-2</v>
      </c>
      <c r="M45" s="249">
        <v>6.6319399999201778E-3</v>
      </c>
      <c r="N45" s="249">
        <v>1.1968900000738358E-3</v>
      </c>
      <c r="O45" s="249">
        <v>8.8645600000063496E-3</v>
      </c>
      <c r="P45" s="249">
        <v>3.8157000000182961E-3</v>
      </c>
      <c r="Q45" s="248">
        <f>SUM($G45:P45)</f>
        <v>-0.11459362498573</v>
      </c>
      <c r="R45" s="250">
        <f t="shared" si="3"/>
        <v>-1.2640195263373357</v>
      </c>
    </row>
    <row r="46" spans="2:18" x14ac:dyDescent="0.2">
      <c r="B46" s="246">
        <v>44987</v>
      </c>
      <c r="C46" s="251">
        <v>457.18177680293019</v>
      </c>
      <c r="D46" s="248"/>
      <c r="E46" s="248">
        <v>-0.20388889694129375</v>
      </c>
      <c r="F46" s="248">
        <v>-4.9653955520000181E-2</v>
      </c>
      <c r="G46" s="249">
        <v>1.9585584745982487E-3</v>
      </c>
      <c r="H46" s="249">
        <v>5.0826659303879751E-3</v>
      </c>
      <c r="I46" s="249">
        <v>1.390901281826018E-2</v>
      </c>
      <c r="J46" s="249">
        <v>-1.8899593656499292E-2</v>
      </c>
      <c r="K46" s="249">
        <v>-0.20697870403495244</v>
      </c>
      <c r="L46" s="249">
        <v>-7.0645600000034392E-3</v>
      </c>
      <c r="M46" s="249">
        <v>3.0031450000137738E-2</v>
      </c>
      <c r="N46" s="249">
        <v>1.2464320000049156E-2</v>
      </c>
      <c r="O46" s="249">
        <v>1.2238990000014383E-2</v>
      </c>
      <c r="P46" s="249">
        <v>-4.369100000758408E-4</v>
      </c>
      <c r="Q46" s="248">
        <f>SUM($G46:P46)</f>
        <v>-0.15769477046808333</v>
      </c>
      <c r="R46" s="250">
        <f t="shared" si="3"/>
        <v>-0.41123762292937727</v>
      </c>
    </row>
    <row r="47" spans="2:18" x14ac:dyDescent="0.2">
      <c r="B47" s="246">
        <v>45017</v>
      </c>
      <c r="C47" s="251">
        <v>406.90062734999998</v>
      </c>
      <c r="D47" s="248"/>
      <c r="E47" s="248">
        <v>-1.7301446175807769</v>
      </c>
      <c r="F47" s="248">
        <v>-0.11782828543380219</v>
      </c>
      <c r="G47" s="249">
        <v>2.1473853681527544E-2</v>
      </c>
      <c r="H47" s="249">
        <v>-1.9585456637571497E-2</v>
      </c>
      <c r="I47" s="249">
        <v>-3.3360270464299902E-3</v>
      </c>
      <c r="J47" s="249">
        <v>-5.1683777143693987E-3</v>
      </c>
      <c r="K47" s="249">
        <v>1.1644437140375885E-2</v>
      </c>
      <c r="L47" s="249">
        <v>-0.16557111640833</v>
      </c>
      <c r="M47" s="249">
        <v>1.5986439999949198E-2</v>
      </c>
      <c r="N47" s="249">
        <v>-1.27784000005704E-3</v>
      </c>
      <c r="O47" s="249">
        <v>-3.6691999997628955E-4</v>
      </c>
      <c r="P47" s="249">
        <v>2.1691009999983635E-2</v>
      </c>
      <c r="Q47" s="248">
        <f>SUM($G47:P47)</f>
        <v>-0.12450999698489795</v>
      </c>
      <c r="R47" s="250">
        <f t="shared" si="3"/>
        <v>-1.972482899999477</v>
      </c>
    </row>
    <row r="48" spans="2:18" x14ac:dyDescent="0.2">
      <c r="B48" s="246">
        <v>45047</v>
      </c>
      <c r="C48" s="251">
        <v>426.61104816173099</v>
      </c>
      <c r="D48" s="248"/>
      <c r="E48" s="248">
        <v>-3.1847844819325246</v>
      </c>
      <c r="F48" s="248">
        <v>5.0163374728242616E-2</v>
      </c>
      <c r="G48" s="249">
        <v>-4.4189803268636751E-2</v>
      </c>
      <c r="H48" s="249">
        <v>2.4414072356194083E-2</v>
      </c>
      <c r="I48" s="249">
        <v>9.1333523877779044E-3</v>
      </c>
      <c r="J48" s="249">
        <v>-5.5392456275228596E-2</v>
      </c>
      <c r="K48" s="249">
        <v>2.559426580063473E-2</v>
      </c>
      <c r="L48" s="249">
        <v>1.2366756924166111E-2</v>
      </c>
      <c r="M48" s="249">
        <v>-9.4569582451185852E-2</v>
      </c>
      <c r="N48" s="249">
        <v>4.6668000004501664E-4</v>
      </c>
      <c r="O48" s="249">
        <v>1.3516240000001289E-2</v>
      </c>
      <c r="P48" s="249">
        <v>1.771826999993209E-2</v>
      </c>
      <c r="Q48" s="248">
        <f>SUM($G48:P48)</f>
        <v>-9.0942204526299975E-2</v>
      </c>
      <c r="R48" s="250">
        <f t="shared" si="3"/>
        <v>-3.225563311730582</v>
      </c>
    </row>
    <row r="49" spans="2:18" x14ac:dyDescent="0.2">
      <c r="B49" s="246">
        <v>45078</v>
      </c>
      <c r="C49" s="251">
        <v>439.35995922770923</v>
      </c>
      <c r="D49" s="248"/>
      <c r="E49" s="248">
        <v>-2.5380931206063337</v>
      </c>
      <c r="F49" s="248">
        <v>0.11173248011704118</v>
      </c>
      <c r="G49" s="249">
        <v>-9.3524441332419883E-3</v>
      </c>
      <c r="H49" s="249">
        <v>1.7883331071118391E-2</v>
      </c>
      <c r="I49" s="249">
        <v>1.6683138048335877E-2</v>
      </c>
      <c r="J49" s="249">
        <v>-1.4906838320996485E-2</v>
      </c>
      <c r="K49" s="249">
        <v>-4.0838750259410972E-2</v>
      </c>
      <c r="L49" s="249">
        <v>8.7748133415743723E-4</v>
      </c>
      <c r="M49" s="249">
        <v>3.8880375164296765E-2</v>
      </c>
      <c r="N49" s="249">
        <v>-9.2444510123470991E-2</v>
      </c>
      <c r="O49" s="249">
        <v>1.7882109999959539E-2</v>
      </c>
      <c r="P49" s="249">
        <v>1.023263000007546E-2</v>
      </c>
      <c r="Q49" s="248">
        <f>SUM($G49:P49)</f>
        <v>-5.5103477219176966E-2</v>
      </c>
      <c r="R49" s="250">
        <f t="shared" si="3"/>
        <v>-2.4814641177084695</v>
      </c>
    </row>
    <row r="50" spans="2:18" x14ac:dyDescent="0.2">
      <c r="B50" s="246">
        <v>45108</v>
      </c>
      <c r="C50" s="251">
        <v>409.21754434427504</v>
      </c>
      <c r="D50" s="248"/>
      <c r="E50" s="248">
        <v>0.46251186912223829</v>
      </c>
      <c r="F50" s="248">
        <v>0.4657690897385578</v>
      </c>
      <c r="G50" s="249">
        <v>2.116074233214249E-2</v>
      </c>
      <c r="H50" s="249">
        <v>2.4460143889086794E-2</v>
      </c>
      <c r="I50" s="249">
        <v>5.0439398457967854E-2</v>
      </c>
      <c r="J50" s="249">
        <v>3.5270493683015047E-3</v>
      </c>
      <c r="K50" s="249">
        <v>8.2640079075417816E-3</v>
      </c>
      <c r="L50" s="249">
        <v>-5.8933939880034814E-3</v>
      </c>
      <c r="M50" s="249">
        <v>-2.9605921659367596E-2</v>
      </c>
      <c r="N50" s="249">
        <v>1.2495653782991667E-2</v>
      </c>
      <c r="O50" s="249">
        <v>-9.0918863226022495E-2</v>
      </c>
      <c r="P50" s="249">
        <v>2.3811949999981152E-2</v>
      </c>
      <c r="Q50" s="248">
        <f>SUM($G50:P50)</f>
        <v>1.7740766864619673E-2</v>
      </c>
      <c r="R50" s="250">
        <f t="shared" si="3"/>
        <v>0.94602172572541576</v>
      </c>
    </row>
    <row r="51" spans="2:18" x14ac:dyDescent="0.2">
      <c r="B51" s="246">
        <v>45139</v>
      </c>
      <c r="C51" s="251">
        <v>386.29831001622659</v>
      </c>
      <c r="D51" s="248"/>
      <c r="E51" s="248">
        <v>-1.149103258900368</v>
      </c>
      <c r="F51" s="248">
        <v>0.15193229084019322</v>
      </c>
      <c r="G51" s="249">
        <v>-3.8273658196601446E-2</v>
      </c>
      <c r="H51" s="249">
        <v>-4.9709094039485535E-2</v>
      </c>
      <c r="I51" s="249">
        <v>-1.2042929643257594E-2</v>
      </c>
      <c r="J51" s="249">
        <v>-2.3726364620870299E-2</v>
      </c>
      <c r="K51" s="249">
        <v>-4.2437249712747871E-3</v>
      </c>
      <c r="L51" s="249">
        <v>2.2664291226078603E-2</v>
      </c>
      <c r="M51" s="249">
        <v>-1.5632502903144996E-2</v>
      </c>
      <c r="N51" s="249">
        <v>-3.6288724577616449E-2</v>
      </c>
      <c r="O51" s="249">
        <v>-3.8294496264654754E-2</v>
      </c>
      <c r="P51" s="249">
        <v>-7.0477284175126442E-2</v>
      </c>
      <c r="Q51" s="248">
        <f>SUM($G51:P51)</f>
        <v>-0.2660244881659537</v>
      </c>
      <c r="R51" s="250">
        <f t="shared" si="3"/>
        <v>-1.2631954562261285</v>
      </c>
    </row>
    <row r="52" spans="2:18" x14ac:dyDescent="0.2">
      <c r="B52" s="246">
        <v>45170</v>
      </c>
      <c r="C52" s="251">
        <v>421.61626590115935</v>
      </c>
      <c r="D52" s="248"/>
      <c r="E52" s="248">
        <v>-1.4469201166922403</v>
      </c>
      <c r="F52" s="248">
        <v>-0.69235921149390833</v>
      </c>
      <c r="G52" s="249">
        <v>1.8142240718930225E-2</v>
      </c>
      <c r="H52" s="249">
        <v>-2.4189659978446798E-2</v>
      </c>
      <c r="I52" s="249">
        <v>2.3953492470127458E-2</v>
      </c>
      <c r="J52" s="249">
        <v>7.8290577964139629E-3</v>
      </c>
      <c r="K52" s="249">
        <v>-2.9352055629090046E-2</v>
      </c>
      <c r="L52" s="249">
        <v>7.7912734022334007E-3</v>
      </c>
      <c r="M52" s="249">
        <v>2.1893942134511235E-2</v>
      </c>
      <c r="N52" s="249">
        <v>-1.7936117657200157E-3</v>
      </c>
      <c r="O52" s="249">
        <v>1.7156949165837432E-3</v>
      </c>
      <c r="P52" s="249">
        <v>3.5680807226015077E-2</v>
      </c>
      <c r="Q52" s="248">
        <f>SUM($G52:P52)</f>
        <v>6.1671181291558241E-2</v>
      </c>
      <c r="R52" s="250">
        <f t="shared" si="3"/>
        <v>-2.0776081468945904</v>
      </c>
    </row>
    <row r="53" spans="2:18" x14ac:dyDescent="0.2">
      <c r="B53" s="246">
        <v>45200</v>
      </c>
      <c r="C53" s="251">
        <v>445.19264227698881</v>
      </c>
      <c r="D53" s="248"/>
      <c r="E53" s="248"/>
      <c r="F53" s="248">
        <v>-1.3770878589821223</v>
      </c>
      <c r="G53" s="249">
        <v>-3.5968988252761847E-2</v>
      </c>
      <c r="H53" s="249">
        <v>-3.6653822234541167E-2</v>
      </c>
      <c r="I53" s="249">
        <v>-2.4909018501375613E-2</v>
      </c>
      <c r="J53" s="249">
        <v>-1.9859367131516592E-2</v>
      </c>
      <c r="K53" s="249">
        <v>-3.5516782475610853E-2</v>
      </c>
      <c r="L53" s="249">
        <v>-4.7473003419327142E-3</v>
      </c>
      <c r="M53" s="249">
        <v>2.7956529431264698E-2</v>
      </c>
      <c r="N53" s="249">
        <v>2.1340450843581493E-2</v>
      </c>
      <c r="O53" s="249">
        <v>-4.9368562122253934E-4</v>
      </c>
      <c r="P53" s="249">
        <v>7.2268201654992481E-3</v>
      </c>
      <c r="Q53" s="248">
        <f>SUM($G53:P53)</f>
        <v>-0.10162516411861588</v>
      </c>
      <c r="R53" s="250">
        <f t="shared" si="3"/>
        <v>-1.4787130231007382</v>
      </c>
    </row>
    <row r="54" spans="2:18" x14ac:dyDescent="0.2">
      <c r="B54" s="246">
        <v>45231</v>
      </c>
      <c r="C54" s="251">
        <v>438.84255118364467</v>
      </c>
      <c r="D54" s="248"/>
      <c r="E54" s="248"/>
      <c r="F54" s="248">
        <v>0.12399562781240547</v>
      </c>
      <c r="G54" s="249">
        <v>-1.166151157309514E-2</v>
      </c>
      <c r="H54" s="249">
        <v>-2.1326005143748716E-2</v>
      </c>
      <c r="I54" s="249">
        <v>-4.2335078099540624E-2</v>
      </c>
      <c r="J54" s="249">
        <v>-1.3521866343921829E-2</v>
      </c>
      <c r="K54" s="249">
        <v>-2.4874670827387035E-2</v>
      </c>
      <c r="L54" s="249">
        <v>-7.3331427556126982E-3</v>
      </c>
      <c r="M54" s="249">
        <v>1.8577414643175416E-2</v>
      </c>
      <c r="N54" s="249">
        <v>1.025245791930729E-2</v>
      </c>
      <c r="O54" s="249">
        <v>9.3659553369889181E-3</v>
      </c>
      <c r="P54" s="249">
        <v>-4.3211646181021024E-2</v>
      </c>
      <c r="Q54" s="248">
        <f>SUM($G54:P54)</f>
        <v>-0.12606809302485544</v>
      </c>
      <c r="R54" s="250">
        <f t="shared" si="3"/>
        <v>-2.0724652124499698E-3</v>
      </c>
    </row>
    <row r="55" spans="2:18" ht="15" thickBot="1" x14ac:dyDescent="0.25">
      <c r="B55" s="246">
        <v>45261</v>
      </c>
      <c r="C55" s="256">
        <v>412.73761065297299</v>
      </c>
      <c r="D55" s="248"/>
      <c r="E55" s="248"/>
      <c r="F55" s="248">
        <v>-1.4839245039209459</v>
      </c>
      <c r="G55" s="249">
        <v>-2.6733802455964906E-3</v>
      </c>
      <c r="H55" s="249">
        <v>-5.4637732995615806E-2</v>
      </c>
      <c r="I55" s="249">
        <v>-4.2594513806250234E-2</v>
      </c>
      <c r="J55" s="249">
        <v>-2.946527621321593E-2</v>
      </c>
      <c r="K55" s="249">
        <v>-2.6707380980042217E-2</v>
      </c>
      <c r="L55" s="249">
        <v>-5.7490505425334959E-3</v>
      </c>
      <c r="M55" s="249">
        <v>-5.0774150939218998E-3</v>
      </c>
      <c r="N55" s="249">
        <v>1.6775849731345716E-2</v>
      </c>
      <c r="O55" s="249">
        <v>-1.3214075024961858E-2</v>
      </c>
      <c r="P55" s="249">
        <v>-4.6237755523691249E-2</v>
      </c>
      <c r="Q55" s="248">
        <f>SUM($G55:P55)</f>
        <v>-0.20958073069448346</v>
      </c>
      <c r="R55" s="250">
        <f t="shared" si="3"/>
        <v>-1.6935052346154293</v>
      </c>
    </row>
    <row r="56" spans="2:18" s="258" customFormat="1" ht="20.25" customHeight="1" thickBot="1" x14ac:dyDescent="0.25">
      <c r="B56" s="235" t="s">
        <v>79</v>
      </c>
      <c r="C56" s="257"/>
      <c r="D56" s="252"/>
      <c r="E56" s="252">
        <f t="shared" ref="E56:P56" si="5">SUM(E44:E55)</f>
        <v>-12.552685406708235</v>
      </c>
      <c r="F56" s="252">
        <f t="shared" si="5"/>
        <v>-2.3003817954249257</v>
      </c>
      <c r="G56" s="253">
        <f t="shared" si="5"/>
        <v>-2.0026105085037216E-2</v>
      </c>
      <c r="H56" s="253">
        <f t="shared" si="5"/>
        <v>-0.22746538578599029</v>
      </c>
      <c r="I56" s="253">
        <f t="shared" si="5"/>
        <v>-0.44656606780409902</v>
      </c>
      <c r="J56" s="253">
        <f t="shared" si="5"/>
        <v>-0.30913592337873297</v>
      </c>
      <c r="K56" s="253">
        <f t="shared" si="5"/>
        <v>-0.27245722832918773</v>
      </c>
      <c r="L56" s="253">
        <f t="shared" si="5"/>
        <v>-0.11918667114974824</v>
      </c>
      <c r="M56" s="253">
        <f t="shared" si="5"/>
        <v>5.5021069265592359E-2</v>
      </c>
      <c r="N56" s="253">
        <f t="shared" si="5"/>
        <v>5.2296705810590538E-2</v>
      </c>
      <c r="O56" s="253">
        <f t="shared" si="5"/>
        <v>-6.2804649883389629E-2</v>
      </c>
      <c r="P56" s="253">
        <f t="shared" si="5"/>
        <v>-1.1547188488350457E-2</v>
      </c>
      <c r="Q56" s="252">
        <f>SUM($G56:P56)</f>
        <v>-1.3618714448283527</v>
      </c>
      <c r="R56" s="254">
        <f t="shared" si="3"/>
        <v>-16.214938646961514</v>
      </c>
    </row>
    <row r="57" spans="2:18" x14ac:dyDescent="0.2">
      <c r="B57" s="246">
        <v>45292</v>
      </c>
      <c r="C57" s="251">
        <v>464.33370802261686</v>
      </c>
      <c r="D57" s="248"/>
      <c r="E57" s="248"/>
      <c r="F57" s="248">
        <v>0.58131833660598886</v>
      </c>
      <c r="G57" s="249">
        <v>0.33813821315266068</v>
      </c>
      <c r="H57" s="249">
        <v>7.0409883747799995E-2</v>
      </c>
      <c r="I57" s="249">
        <v>5.1290944999948351E-2</v>
      </c>
      <c r="J57" s="249">
        <v>-2.3492985123425569E-2</v>
      </c>
      <c r="K57" s="249">
        <v>0.10059887787616617</v>
      </c>
      <c r="L57" s="249">
        <v>2.4480985376612807E-2</v>
      </c>
      <c r="M57" s="249">
        <v>0.11163973287625595</v>
      </c>
      <c r="N57" s="249">
        <v>-1.3285222789875206E-2</v>
      </c>
      <c r="O57" s="249">
        <v>7.9380674371407167E-2</v>
      </c>
      <c r="P57" s="249">
        <v>0.13891656829343901</v>
      </c>
      <c r="Q57" s="248">
        <f>SUM($G57:P57)</f>
        <v>0.87807767278098936</v>
      </c>
      <c r="R57" s="250">
        <f t="shared" si="3"/>
        <v>1.4593960093869782</v>
      </c>
    </row>
    <row r="58" spans="2:18" x14ac:dyDescent="0.2">
      <c r="B58" s="246">
        <v>45323</v>
      </c>
      <c r="C58" s="251">
        <v>426.40132911541554</v>
      </c>
      <c r="D58" s="248"/>
      <c r="E58" s="248"/>
      <c r="F58" s="248">
        <v>0.60760472176076519</v>
      </c>
      <c r="G58" s="249">
        <v>-2.4505346184753307E-2</v>
      </c>
      <c r="H58" s="249">
        <v>3.2337246916767981E-2</v>
      </c>
      <c r="I58" s="249">
        <v>9.6484769818573568E-2</v>
      </c>
      <c r="J58" s="249">
        <v>-1.6422645401348746E-2</v>
      </c>
      <c r="K58" s="249">
        <v>-2.9295650940582618E-2</v>
      </c>
      <c r="L58" s="249">
        <v>-1.0143562655684946E-2</v>
      </c>
      <c r="M58" s="249">
        <v>-4.0915852005753095E-2</v>
      </c>
      <c r="N58" s="249">
        <v>9.2505802081177535E-4</v>
      </c>
      <c r="O58" s="249">
        <v>2.8799491624909024E-3</v>
      </c>
      <c r="P58" s="249">
        <v>9.0239934640408137E-3</v>
      </c>
      <c r="Q58" s="248">
        <f>SUM($G58:P58)</f>
        <v>2.0367960194562329E-2</v>
      </c>
      <c r="R58" s="250">
        <f t="shared" si="3"/>
        <v>0.62797268195532752</v>
      </c>
    </row>
    <row r="59" spans="2:18" x14ac:dyDescent="0.2">
      <c r="B59" s="246">
        <f t="shared" ref="B59:B68" si="6">EOMONTH(B58,0)+1</f>
        <v>45352</v>
      </c>
      <c r="C59" s="251">
        <v>443.02679271260985</v>
      </c>
      <c r="D59" s="248"/>
      <c r="E59" s="248"/>
      <c r="F59" s="248">
        <v>1.1891530970365807</v>
      </c>
      <c r="G59" s="249">
        <v>6.0079211041738745E-2</v>
      </c>
      <c r="H59" s="249">
        <v>-1.2119930113271948E-2</v>
      </c>
      <c r="I59" s="249">
        <v>0.1128297806747014</v>
      </c>
      <c r="J59" s="249">
        <v>4.9166901393846274E-2</v>
      </c>
      <c r="K59" s="249">
        <v>-3.4699640903284035E-2</v>
      </c>
      <c r="L59" s="249">
        <v>-5.4716362446868061E-2</v>
      </c>
      <c r="M59" s="249">
        <v>3.721871575237401E-3</v>
      </c>
      <c r="N59" s="249">
        <v>2.759498715022346E-2</v>
      </c>
      <c r="O59" s="249">
        <v>1.6840223178974156E-2</v>
      </c>
      <c r="P59" s="249">
        <v>1.8188556026927927E-2</v>
      </c>
      <c r="Q59" s="248">
        <f>SUM($G59:P59)</f>
        <v>0.18688559757822532</v>
      </c>
      <c r="R59" s="250">
        <f t="shared" si="3"/>
        <v>1.376038694614806</v>
      </c>
    </row>
    <row r="60" spans="2:18" x14ac:dyDescent="0.2">
      <c r="B60" s="246">
        <f t="shared" si="6"/>
        <v>45383</v>
      </c>
      <c r="C60" s="251">
        <v>434.11878047209206</v>
      </c>
      <c r="D60" s="248"/>
      <c r="E60" s="248"/>
      <c r="F60" s="248">
        <v>0.97485526710079284</v>
      </c>
      <c r="G60" s="249">
        <v>0.17861013581324414</v>
      </c>
      <c r="H60" s="249">
        <v>0.14844850413362565</v>
      </c>
      <c r="I60" s="249">
        <v>0.12319742779862963</v>
      </c>
      <c r="J60" s="249">
        <v>8.4883090349080703E-2</v>
      </c>
      <c r="K60" s="249">
        <v>7.9263521377129109E-2</v>
      </c>
      <c r="L60" s="249">
        <v>4.031186954301802E-2</v>
      </c>
      <c r="M60" s="249">
        <v>6.8777680145899467E-3</v>
      </c>
      <c r="N60" s="249">
        <v>-7.8930137986503723E-3</v>
      </c>
      <c r="O60" s="249">
        <v>2.2088879737452771E-2</v>
      </c>
      <c r="P60" s="249">
        <v>5.4931938871504826E-2</v>
      </c>
      <c r="Q60" s="248">
        <f>SUM($G60:P60)</f>
        <v>0.73072012183962443</v>
      </c>
      <c r="R60" s="250">
        <f t="shared" si="3"/>
        <v>1.7055753889404173</v>
      </c>
    </row>
    <row r="61" spans="2:18" x14ac:dyDescent="0.2">
      <c r="B61" s="246">
        <f t="shared" si="6"/>
        <v>45413</v>
      </c>
      <c r="C61" s="251">
        <v>424.01034776843397</v>
      </c>
      <c r="D61" s="248"/>
      <c r="E61" s="248"/>
      <c r="F61" s="248">
        <v>1.0023624137100455</v>
      </c>
      <c r="G61" s="249">
        <v>0.18492076725630113</v>
      </c>
      <c r="H61" s="249">
        <v>9.1653428953975435E-2</v>
      </c>
      <c r="I61" s="249">
        <v>0.18019831629226246</v>
      </c>
      <c r="J61" s="249">
        <v>7.6624447707217769E-2</v>
      </c>
      <c r="K61" s="249">
        <v>8.0967499760731698E-2</v>
      </c>
      <c r="L61" s="249">
        <v>5.3639690002000862E-3</v>
      </c>
      <c r="M61" s="249">
        <v>-1.7288518472355463E-2</v>
      </c>
      <c r="N61" s="249">
        <v>-2.3442338236009164E-2</v>
      </c>
      <c r="O61" s="249">
        <v>3.7357469700793899E-2</v>
      </c>
      <c r="P61" s="249">
        <v>4.1156699724638202E-3</v>
      </c>
      <c r="Q61" s="248">
        <f>SUM($G61:P61)</f>
        <v>0.62047071193558168</v>
      </c>
      <c r="R61" s="250">
        <f t="shared" si="3"/>
        <v>1.6228331256456272</v>
      </c>
    </row>
    <row r="62" spans="2:18" x14ac:dyDescent="0.2">
      <c r="B62" s="246">
        <f t="shared" si="6"/>
        <v>45444</v>
      </c>
      <c r="C62" s="251">
        <v>420.63951242190632</v>
      </c>
      <c r="D62" s="248"/>
      <c r="E62" s="248"/>
      <c r="F62" s="248">
        <v>-1.2274781586266954</v>
      </c>
      <c r="G62" s="249">
        <v>4.8910193593201257E-2</v>
      </c>
      <c r="H62" s="249">
        <v>-3.5818949151689594E-2</v>
      </c>
      <c r="I62" s="249">
        <v>9.8393768761411593E-2</v>
      </c>
      <c r="J62" s="249">
        <v>-2.5517880370671264E-2</v>
      </c>
      <c r="K62" s="249">
        <v>9.6417818107397579E-2</v>
      </c>
      <c r="L62" s="249">
        <v>6.7368654237156989E-2</v>
      </c>
      <c r="M62" s="249">
        <v>-1.1767830210885677E-2</v>
      </c>
      <c r="N62" s="249">
        <v>1.8569876081755865E-2</v>
      </c>
      <c r="O62" s="249">
        <v>4.8023466577490126E-2</v>
      </c>
      <c r="P62" s="249">
        <v>-8.0060968712700742E-3</v>
      </c>
      <c r="Q62" s="248">
        <f>SUM($G62:P62)</f>
        <v>0.2965730207538968</v>
      </c>
      <c r="R62" s="250">
        <f t="shared" si="3"/>
        <v>-0.9309051378727986</v>
      </c>
    </row>
    <row r="63" spans="2:18" x14ac:dyDescent="0.2">
      <c r="B63" s="246">
        <f t="shared" si="6"/>
        <v>45474</v>
      </c>
      <c r="C63" s="251">
        <v>442.18284652949438</v>
      </c>
      <c r="D63" s="248"/>
      <c r="E63" s="248"/>
      <c r="F63" s="248">
        <v>-2.1277372465581266</v>
      </c>
      <c r="G63" s="249">
        <v>-6.4266153266714809E-2</v>
      </c>
      <c r="H63" s="249">
        <v>-6.5781858610932886E-2</v>
      </c>
      <c r="I63" s="249">
        <v>-9.0117444851216533E-2</v>
      </c>
      <c r="J63" s="249">
        <v>2.9196246177036755E-2</v>
      </c>
      <c r="K63" s="249">
        <v>9.8725706811762848E-2</v>
      </c>
      <c r="L63" s="249">
        <v>5.2202273958812384E-2</v>
      </c>
      <c r="M63" s="249">
        <v>-2.8543071467709069E-2</v>
      </c>
      <c r="N63" s="249">
        <v>3.4330355009274172E-2</v>
      </c>
      <c r="O63" s="249">
        <v>0.17624211983138593</v>
      </c>
      <c r="P63" s="249">
        <v>5.90765441769463E-2</v>
      </c>
      <c r="Q63" s="248">
        <f>SUM($G63:P63)</f>
        <v>0.2010647177686451</v>
      </c>
      <c r="R63" s="250">
        <f t="shared" si="3"/>
        <v>-1.9266725287894815</v>
      </c>
    </row>
    <row r="64" spans="2:18" x14ac:dyDescent="0.2">
      <c r="B64" s="246">
        <f t="shared" si="6"/>
        <v>45505</v>
      </c>
      <c r="C64" s="251">
        <v>386.22426193018191</v>
      </c>
      <c r="D64" s="248"/>
      <c r="E64" s="248"/>
      <c r="F64" s="248">
        <v>-0.92793338174101336</v>
      </c>
      <c r="G64" s="249">
        <v>0.13612098130903405</v>
      </c>
      <c r="H64" s="249">
        <v>-0.34329642062454013</v>
      </c>
      <c r="I64" s="249">
        <v>-2.8083216522986731E-2</v>
      </c>
      <c r="J64" s="249">
        <v>-2.7911857745777979E-2</v>
      </c>
      <c r="K64" s="249">
        <v>7.4611389016240537E-2</v>
      </c>
      <c r="L64" s="249">
        <v>3.3004598753223036E-2</v>
      </c>
      <c r="M64" s="249">
        <v>-7.0478401493630827E-2</v>
      </c>
      <c r="N64" s="249">
        <v>7.8068081688286384E-2</v>
      </c>
      <c r="O64" s="249">
        <v>7.713525479891814E-2</v>
      </c>
      <c r="P64" s="249">
        <v>5.8279426078911456E-2</v>
      </c>
      <c r="Q64" s="248">
        <f>SUM($G64:P64)</f>
        <v>-1.2550164742322067E-2</v>
      </c>
      <c r="R64" s="250">
        <f t="shared" si="3"/>
        <v>-0.94048354648333543</v>
      </c>
    </row>
    <row r="65" spans="2:23" x14ac:dyDescent="0.2">
      <c r="B65" s="246">
        <f t="shared" si="6"/>
        <v>45536</v>
      </c>
      <c r="C65" s="251">
        <v>425.98525891999594</v>
      </c>
      <c r="D65" s="248"/>
      <c r="E65" s="248"/>
      <c r="F65" s="248">
        <v>-0.30087723035165936</v>
      </c>
      <c r="G65" s="249">
        <v>-0.26669495430292045</v>
      </c>
      <c r="H65" s="249">
        <v>-0.3332982373814275</v>
      </c>
      <c r="I65" s="249">
        <v>0.16965960022344007</v>
      </c>
      <c r="J65" s="249">
        <v>-0.10226304755070714</v>
      </c>
      <c r="K65" s="249">
        <v>-5.6852114769867512E-3</v>
      </c>
      <c r="L65" s="249">
        <v>3.2983739779922416E-2</v>
      </c>
      <c r="M65" s="249">
        <v>-2.4525987200433974E-2</v>
      </c>
      <c r="N65" s="249">
        <v>0.12000610388560062</v>
      </c>
      <c r="O65" s="249">
        <v>0.11162449549152598</v>
      </c>
      <c r="P65" s="249">
        <v>0.11638834847997259</v>
      </c>
      <c r="Q65" s="248">
        <f>SUM($G65:P65)</f>
        <v>-0.18180515005201414</v>
      </c>
      <c r="R65" s="250">
        <f t="shared" si="3"/>
        <v>-0.48268238040367351</v>
      </c>
    </row>
    <row r="66" spans="2:23" x14ac:dyDescent="0.2">
      <c r="B66" s="246">
        <f t="shared" si="6"/>
        <v>45566</v>
      </c>
      <c r="C66" s="251">
        <v>461.18952351870996</v>
      </c>
      <c r="D66" s="248"/>
      <c r="E66" s="248"/>
      <c r="F66" s="248"/>
      <c r="G66" s="249">
        <v>-0.57196700970359871</v>
      </c>
      <c r="H66" s="249">
        <v>-0.34634933047806271</v>
      </c>
      <c r="I66" s="249">
        <v>0.10526172147029911</v>
      </c>
      <c r="J66" s="249">
        <v>-0.16448553875517291</v>
      </c>
      <c r="K66" s="249">
        <v>-3.0501889855599984E-2</v>
      </c>
      <c r="L66" s="249">
        <v>-0.1114000373652857</v>
      </c>
      <c r="M66" s="249">
        <v>-2.372016948959299E-2</v>
      </c>
      <c r="N66" s="249">
        <v>4.2752089278110361E-2</v>
      </c>
      <c r="O66" s="249">
        <v>0.11927628640285093</v>
      </c>
      <c r="P66" s="249">
        <v>0.1322790195454786</v>
      </c>
      <c r="Q66" s="248">
        <f>SUM($G66:P66)</f>
        <v>-0.848854858950574</v>
      </c>
      <c r="R66" s="250">
        <f t="shared" si="3"/>
        <v>-0.848854858950574</v>
      </c>
    </row>
    <row r="67" spans="2:23" x14ac:dyDescent="0.2">
      <c r="B67" s="246">
        <f t="shared" si="6"/>
        <v>45597</v>
      </c>
      <c r="C67" s="251">
        <v>433.78939001085615</v>
      </c>
      <c r="D67" s="248"/>
      <c r="E67" s="248"/>
      <c r="F67" s="248"/>
      <c r="G67" s="249"/>
      <c r="H67" s="249">
        <v>-1.2750640673701241</v>
      </c>
      <c r="I67" s="249">
        <v>-2.3256086822584621E-2</v>
      </c>
      <c r="J67" s="249">
        <v>-0.42915560433647215</v>
      </c>
      <c r="K67" s="249">
        <v>-0.16074459417484377</v>
      </c>
      <c r="L67" s="249">
        <v>-0.11822065897507628</v>
      </c>
      <c r="M67" s="249">
        <v>-9.2350146609078365E-2</v>
      </c>
      <c r="N67" s="249">
        <v>6.6433550750502945E-2</v>
      </c>
      <c r="O67" s="249">
        <v>9.7450925117584575E-2</v>
      </c>
      <c r="P67" s="249">
        <v>0.10098171088293384</v>
      </c>
      <c r="Q67" s="248">
        <f>SUM($G67:P67)</f>
        <v>-1.8339249715371579</v>
      </c>
      <c r="R67" s="250">
        <f t="shared" si="3"/>
        <v>-1.8339249715371579</v>
      </c>
    </row>
    <row r="68" spans="2:23" ht="15" thickBot="1" x14ac:dyDescent="0.25">
      <c r="B68" s="246">
        <f t="shared" si="6"/>
        <v>45627</v>
      </c>
      <c r="C68" s="251">
        <v>421.68703802935329</v>
      </c>
      <c r="D68" s="248"/>
      <c r="E68" s="248"/>
      <c r="F68" s="248"/>
      <c r="G68" s="249"/>
      <c r="H68" s="249"/>
      <c r="I68" s="249">
        <v>0.42886892971745283</v>
      </c>
      <c r="J68" s="249">
        <v>-0.32849584957216393</v>
      </c>
      <c r="K68" s="249">
        <v>7.4427545320247646E-2</v>
      </c>
      <c r="L68" s="249">
        <v>-7.0383582082513385E-2</v>
      </c>
      <c r="M68" s="249">
        <v>-2.2394548230465716E-2</v>
      </c>
      <c r="N68" s="249">
        <v>8.7591927073845E-2</v>
      </c>
      <c r="O68" s="249">
        <v>2.4716321708524447E-2</v>
      </c>
      <c r="P68" s="249">
        <v>0.12462923537697179</v>
      </c>
      <c r="Q68" s="248">
        <f>SUM($G68:P68)</f>
        <v>0.31895997931189868</v>
      </c>
      <c r="R68" s="250">
        <f t="shared" si="3"/>
        <v>0.31895997931189868</v>
      </c>
    </row>
    <row r="69" spans="2:23" ht="15.75" thickBot="1" x14ac:dyDescent="0.25">
      <c r="B69" s="235" t="s">
        <v>80</v>
      </c>
      <c r="C69" s="257"/>
      <c r="D69" s="252"/>
      <c r="E69" s="252"/>
      <c r="F69" s="252">
        <f t="shared" ref="F69:P69" si="7">SUM(F57:F68)</f>
        <v>-0.2287321810633216</v>
      </c>
      <c r="G69" s="253">
        <f t="shared" si="7"/>
        <v>1.9346038708192737E-2</v>
      </c>
      <c r="H69" s="253">
        <f t="shared" si="7"/>
        <v>-2.0688797299778798</v>
      </c>
      <c r="I69" s="253">
        <f t="shared" si="7"/>
        <v>1.2247285115599311</v>
      </c>
      <c r="J69" s="253">
        <f t="shared" si="7"/>
        <v>-0.8778747232285582</v>
      </c>
      <c r="K69" s="253">
        <f t="shared" si="7"/>
        <v>0.34408537091837843</v>
      </c>
      <c r="L69" s="253">
        <f t="shared" si="7"/>
        <v>-0.10914811287648263</v>
      </c>
      <c r="M69" s="253">
        <f t="shared" si="7"/>
        <v>-0.20974515271382188</v>
      </c>
      <c r="N69" s="253">
        <f t="shared" si="7"/>
        <v>0.43165145411387584</v>
      </c>
      <c r="O69" s="253">
        <f t="shared" si="7"/>
        <v>0.81301606607939902</v>
      </c>
      <c r="P69" s="253">
        <f t="shared" si="7"/>
        <v>0.80880491429832091</v>
      </c>
      <c r="Q69" s="252">
        <f>SUM($G69:P69)</f>
        <v>0.37598463688135553</v>
      </c>
      <c r="R69" s="254">
        <f t="shared" si="3"/>
        <v>0.14725245581803392</v>
      </c>
    </row>
    <row r="70" spans="2:23" x14ac:dyDescent="0.2">
      <c r="B70" s="246">
        <f>EOMONTH(B68,0)+1</f>
        <v>45658</v>
      </c>
      <c r="C70" s="251">
        <v>478.93966955839028</v>
      </c>
      <c r="D70" s="248"/>
      <c r="E70" s="248"/>
      <c r="F70" s="248"/>
      <c r="G70" s="249"/>
      <c r="H70" s="249"/>
      <c r="I70" s="249"/>
      <c r="J70" s="249">
        <v>-1.2563674467302235</v>
      </c>
      <c r="K70" s="249">
        <v>0.32607242971289452</v>
      </c>
      <c r="L70" s="249">
        <v>-0.17826878769824361</v>
      </c>
      <c r="M70" s="249">
        <v>-5.334138374973918E-2</v>
      </c>
      <c r="N70" s="249">
        <v>0.16773909508941642</v>
      </c>
      <c r="O70" s="249">
        <v>0.17350851412606971</v>
      </c>
      <c r="P70" s="249">
        <v>0.50944773940585719</v>
      </c>
      <c r="Q70" s="248">
        <f>SUM($G70:P70)</f>
        <v>-0.31120983984396844</v>
      </c>
      <c r="R70" s="250">
        <f t="shared" si="3"/>
        <v>-0.31120983984396844</v>
      </c>
    </row>
    <row r="71" spans="2:23" x14ac:dyDescent="0.2">
      <c r="B71" s="246">
        <f t="shared" ref="B71:B76" si="8">EOMONTH(B70,0)+1</f>
        <v>45689</v>
      </c>
      <c r="C71" s="251">
        <v>418.66763483181109</v>
      </c>
      <c r="D71" s="248"/>
      <c r="E71" s="248"/>
      <c r="F71" s="248"/>
      <c r="G71" s="249"/>
      <c r="H71" s="249"/>
      <c r="I71" s="249"/>
      <c r="J71" s="249"/>
      <c r="K71" s="249">
        <v>0.32983894389099078</v>
      </c>
      <c r="L71" s="249">
        <v>-0.87575565297964886</v>
      </c>
      <c r="M71" s="249">
        <v>-0.47518068924119916</v>
      </c>
      <c r="N71" s="249">
        <v>7.2116635381576089E-3</v>
      </c>
      <c r="O71" s="249">
        <v>7.9881257610168177E-3</v>
      </c>
      <c r="P71" s="249">
        <v>0.1607432118717611</v>
      </c>
      <c r="Q71" s="248">
        <f>SUM($G71:P71)</f>
        <v>-0.84515439715892171</v>
      </c>
      <c r="R71" s="250">
        <f t="shared" si="3"/>
        <v>-0.84515439715892171</v>
      </c>
    </row>
    <row r="72" spans="2:23" x14ac:dyDescent="0.2">
      <c r="B72" s="246">
        <f t="shared" si="8"/>
        <v>45717</v>
      </c>
      <c r="C72" s="251">
        <v>461.95456329256831</v>
      </c>
      <c r="D72" s="248"/>
      <c r="E72" s="248"/>
      <c r="F72" s="248"/>
      <c r="G72" s="249"/>
      <c r="H72" s="249"/>
      <c r="I72" s="249"/>
      <c r="J72" s="249"/>
      <c r="K72" s="249"/>
      <c r="L72" s="249">
        <v>-3.4392999933952524</v>
      </c>
      <c r="M72" s="249">
        <v>-1.3730323522761978</v>
      </c>
      <c r="N72" s="249">
        <v>-0.10946813781964693</v>
      </c>
      <c r="O72" s="249">
        <v>0.15555348424697968</v>
      </c>
      <c r="P72" s="249">
        <v>5.5413881689901245E-2</v>
      </c>
      <c r="Q72" s="248">
        <f>SUM($G72:P72)</f>
        <v>-4.7108331175542162</v>
      </c>
      <c r="R72" s="250">
        <f t="shared" si="3"/>
        <v>-4.7108331175542162</v>
      </c>
    </row>
    <row r="73" spans="2:23" x14ac:dyDescent="0.2">
      <c r="B73" s="246">
        <f t="shared" si="8"/>
        <v>45748</v>
      </c>
      <c r="C73" s="251">
        <v>455.04249675001415</v>
      </c>
      <c r="D73" s="248"/>
      <c r="E73" s="248"/>
      <c r="F73" s="248"/>
      <c r="G73" s="249"/>
      <c r="H73" s="249"/>
      <c r="I73" s="249"/>
      <c r="J73" s="249"/>
      <c r="K73" s="249"/>
      <c r="L73" s="249"/>
      <c r="M73" s="249">
        <v>-1.2577232311926423</v>
      </c>
      <c r="N73" s="249">
        <v>8.404201697226199E-2</v>
      </c>
      <c r="O73" s="249">
        <v>0.43274187934849806</v>
      </c>
      <c r="P73" s="249">
        <v>0.25617484018215464</v>
      </c>
      <c r="Q73" s="248">
        <f>SUM($G73:P73)</f>
        <v>-0.4847644946897276</v>
      </c>
      <c r="R73" s="250">
        <f t="shared" si="3"/>
        <v>-0.4847644946897276</v>
      </c>
    </row>
    <row r="74" spans="2:23" x14ac:dyDescent="0.2">
      <c r="B74" s="246">
        <f t="shared" si="8"/>
        <v>45778</v>
      </c>
      <c r="C74" s="251">
        <v>438.46429759927321</v>
      </c>
      <c r="D74" s="248"/>
      <c r="E74" s="248"/>
      <c r="F74" s="248"/>
      <c r="G74" s="249"/>
      <c r="H74" s="249"/>
      <c r="I74" s="249"/>
      <c r="J74" s="249"/>
      <c r="K74" s="249"/>
      <c r="L74" s="249"/>
      <c r="M74" s="249"/>
      <c r="N74" s="249">
        <v>-0.441662096642915</v>
      </c>
      <c r="O74" s="249">
        <v>0.18100416918576911</v>
      </c>
      <c r="P74" s="249">
        <v>-0.15794599627452044</v>
      </c>
      <c r="Q74" s="248">
        <f>SUM($G74:P74)</f>
        <v>-0.41860392373166633</v>
      </c>
      <c r="R74" s="250">
        <f t="shared" si="3"/>
        <v>-0.41860392373166633</v>
      </c>
    </row>
    <row r="75" spans="2:23" x14ac:dyDescent="0.2">
      <c r="B75" s="246">
        <f t="shared" si="8"/>
        <v>45809</v>
      </c>
      <c r="C75" s="251">
        <v>443.51944966469722</v>
      </c>
      <c r="D75" s="248"/>
      <c r="E75" s="248"/>
      <c r="F75" s="248"/>
      <c r="G75" s="249"/>
      <c r="H75" s="249"/>
      <c r="I75" s="249"/>
      <c r="J75" s="249"/>
      <c r="K75" s="249"/>
      <c r="L75" s="249"/>
      <c r="M75" s="249"/>
      <c r="N75" s="249"/>
      <c r="O75" s="249">
        <v>0.1308623509720519</v>
      </c>
      <c r="P75" s="249">
        <v>-0.14095060094382461</v>
      </c>
      <c r="Q75" s="248">
        <f>SUM($G75:P75)</f>
        <v>-1.0088249971772711E-2</v>
      </c>
      <c r="R75" s="250">
        <f t="shared" si="3"/>
        <v>-1.0088249971772711E-2</v>
      </c>
      <c r="W75" s="202" t="s">
        <v>54</v>
      </c>
    </row>
    <row r="76" spans="2:23" x14ac:dyDescent="0.2">
      <c r="B76" s="246">
        <f t="shared" si="8"/>
        <v>45839</v>
      </c>
      <c r="C76" s="251">
        <v>453.15125127854913</v>
      </c>
      <c r="D76" s="248"/>
      <c r="E76" s="248"/>
      <c r="F76" s="248"/>
      <c r="G76" s="249"/>
      <c r="H76" s="249"/>
      <c r="I76" s="249"/>
      <c r="J76" s="249"/>
      <c r="K76" s="249"/>
      <c r="L76" s="249"/>
      <c r="M76" s="249"/>
      <c r="N76" s="249"/>
      <c r="O76" s="249"/>
      <c r="P76" s="249">
        <v>-0.76133221796601447</v>
      </c>
      <c r="Q76" s="248">
        <f>SUM($G76:P76)</f>
        <v>-0.76133221796601447</v>
      </c>
      <c r="R76" s="250">
        <f t="shared" si="3"/>
        <v>-0.76133221796601447</v>
      </c>
    </row>
    <row r="83" spans="12:12" x14ac:dyDescent="0.2">
      <c r="L83" s="202" t="s">
        <v>54</v>
      </c>
    </row>
  </sheetData>
  <mergeCells count="5">
    <mergeCell ref="Y2:Y3"/>
    <mergeCell ref="D29:R29"/>
    <mergeCell ref="B43:C43"/>
    <mergeCell ref="B56:C56"/>
    <mergeCell ref="B69:C69"/>
  </mergeCells>
  <conditionalFormatting sqref="G31:G65 Q32:Q68">
    <cfRule type="cellIs" dxfId="103" priority="103" operator="greaterThan">
      <formula>0</formula>
    </cfRule>
    <cfRule type="cellIs" dxfId="102" priority="104" operator="lessThan">
      <formula>0</formula>
    </cfRule>
  </conditionalFormatting>
  <conditionalFormatting sqref="D31:D42">
    <cfRule type="cellIs" dxfId="101" priority="101" operator="greaterThan">
      <formula>0</formula>
    </cfRule>
    <cfRule type="cellIs" dxfId="100" priority="102" operator="lessThan">
      <formula>0</formula>
    </cfRule>
  </conditionalFormatting>
  <conditionalFormatting sqref="D43">
    <cfRule type="cellIs" dxfId="99" priority="99" operator="greaterThan">
      <formula>0</formula>
    </cfRule>
    <cfRule type="cellIs" dxfId="98" priority="100" operator="lessThan">
      <formula>0</formula>
    </cfRule>
  </conditionalFormatting>
  <conditionalFormatting sqref="D44:D55">
    <cfRule type="cellIs" dxfId="97" priority="97" operator="greaterThan">
      <formula>0</formula>
    </cfRule>
    <cfRule type="cellIs" dxfId="96" priority="98" operator="lessThan">
      <formula>0</formula>
    </cfRule>
  </conditionalFormatting>
  <conditionalFormatting sqref="D56">
    <cfRule type="cellIs" dxfId="95" priority="95" operator="greaterThan">
      <formula>0</formula>
    </cfRule>
    <cfRule type="cellIs" dxfId="94" priority="96" operator="lessThan">
      <formula>0</formula>
    </cfRule>
  </conditionalFormatting>
  <conditionalFormatting sqref="E31:E42">
    <cfRule type="cellIs" dxfId="93" priority="93" operator="greaterThan">
      <formula>0</formula>
    </cfRule>
    <cfRule type="cellIs" dxfId="92" priority="94" operator="lessThan">
      <formula>0</formula>
    </cfRule>
  </conditionalFormatting>
  <conditionalFormatting sqref="E43">
    <cfRule type="cellIs" dxfId="91" priority="91" operator="greaterThan">
      <formula>0</formula>
    </cfRule>
    <cfRule type="cellIs" dxfId="90" priority="92" operator="lessThan">
      <formula>0</formula>
    </cfRule>
  </conditionalFormatting>
  <conditionalFormatting sqref="D57:D58">
    <cfRule type="cellIs" dxfId="89" priority="85" operator="greaterThan">
      <formula>0</formula>
    </cfRule>
    <cfRule type="cellIs" dxfId="88" priority="86" operator="lessThan">
      <formula>0</formula>
    </cfRule>
  </conditionalFormatting>
  <conditionalFormatting sqref="E57:E58">
    <cfRule type="cellIs" dxfId="87" priority="83" operator="greaterThan">
      <formula>0</formula>
    </cfRule>
    <cfRule type="cellIs" dxfId="86" priority="84" operator="lessThan">
      <formula>0</formula>
    </cfRule>
  </conditionalFormatting>
  <conditionalFormatting sqref="E44:E55">
    <cfRule type="cellIs" dxfId="85" priority="89" operator="greaterThan">
      <formula>0</formula>
    </cfRule>
    <cfRule type="cellIs" dxfId="84" priority="90" operator="lessThan">
      <formula>0</formula>
    </cfRule>
  </conditionalFormatting>
  <conditionalFormatting sqref="E56">
    <cfRule type="cellIs" dxfId="83" priority="87" operator="greaterThan">
      <formula>0</formula>
    </cfRule>
    <cfRule type="cellIs" dxfId="82" priority="88" operator="lessThan">
      <formula>0</formula>
    </cfRule>
  </conditionalFormatting>
  <conditionalFormatting sqref="R31:R42">
    <cfRule type="cellIs" dxfId="81" priority="71" operator="greaterThan">
      <formula>0</formula>
    </cfRule>
    <cfRule type="cellIs" dxfId="80" priority="72" operator="lessThan">
      <formula>0</formula>
    </cfRule>
  </conditionalFormatting>
  <conditionalFormatting sqref="R43">
    <cfRule type="cellIs" dxfId="79" priority="69" operator="greaterThan">
      <formula>0</formula>
    </cfRule>
    <cfRule type="cellIs" dxfId="78" priority="70" operator="lessThan">
      <formula>0</formula>
    </cfRule>
  </conditionalFormatting>
  <conditionalFormatting sqref="R44:R55">
    <cfRule type="cellIs" dxfId="77" priority="67" operator="greaterThan">
      <formula>0</formula>
    </cfRule>
    <cfRule type="cellIs" dxfId="76" priority="68" operator="lessThan">
      <formula>0</formula>
    </cfRule>
  </conditionalFormatting>
  <conditionalFormatting sqref="R56">
    <cfRule type="cellIs" dxfId="75" priority="65" operator="greaterThan">
      <formula>0</formula>
    </cfRule>
    <cfRule type="cellIs" dxfId="74" priority="66" operator="lessThan">
      <formula>0</formula>
    </cfRule>
  </conditionalFormatting>
  <conditionalFormatting sqref="R57:R58">
    <cfRule type="cellIs" dxfId="73" priority="63" operator="greaterThan">
      <formula>0</formula>
    </cfRule>
    <cfRule type="cellIs" dxfId="72" priority="64" operator="lessThan">
      <formula>0</formula>
    </cfRule>
  </conditionalFormatting>
  <conditionalFormatting sqref="F31:F42">
    <cfRule type="cellIs" dxfId="71" priority="81" operator="greaterThan">
      <formula>0</formula>
    </cfRule>
    <cfRule type="cellIs" dxfId="70" priority="82" operator="lessThan">
      <formula>0</formula>
    </cfRule>
  </conditionalFormatting>
  <conditionalFormatting sqref="F43">
    <cfRule type="cellIs" dxfId="69" priority="79" operator="greaterThan">
      <formula>0</formula>
    </cfRule>
    <cfRule type="cellIs" dxfId="68" priority="80" operator="lessThan">
      <formula>0</formula>
    </cfRule>
  </conditionalFormatting>
  <conditionalFormatting sqref="F44:F55">
    <cfRule type="cellIs" dxfId="67" priority="77" operator="greaterThan">
      <formula>0</formula>
    </cfRule>
    <cfRule type="cellIs" dxfId="66" priority="78" operator="lessThan">
      <formula>0</formula>
    </cfRule>
  </conditionalFormatting>
  <conditionalFormatting sqref="F56">
    <cfRule type="cellIs" dxfId="65" priority="75" operator="greaterThan">
      <formula>0</formula>
    </cfRule>
    <cfRule type="cellIs" dxfId="64" priority="76" operator="lessThan">
      <formula>0</formula>
    </cfRule>
  </conditionalFormatting>
  <conditionalFormatting sqref="F57:F58">
    <cfRule type="cellIs" dxfId="63" priority="73" operator="greaterThan">
      <formula>0</formula>
    </cfRule>
    <cfRule type="cellIs" dxfId="62" priority="74" operator="lessThan">
      <formula>0</formula>
    </cfRule>
  </conditionalFormatting>
  <conditionalFormatting sqref="D59:D65">
    <cfRule type="cellIs" dxfId="61" priority="61" operator="greaterThan">
      <formula>0</formula>
    </cfRule>
    <cfRule type="cellIs" dxfId="60" priority="62" operator="lessThan">
      <formula>0</formula>
    </cfRule>
  </conditionalFormatting>
  <conditionalFormatting sqref="E59:E65">
    <cfRule type="cellIs" dxfId="59" priority="59" operator="greaterThan">
      <formula>0</formula>
    </cfRule>
    <cfRule type="cellIs" dxfId="58" priority="60" operator="lessThan">
      <formula>0</formula>
    </cfRule>
  </conditionalFormatting>
  <conditionalFormatting sqref="R59:R65">
    <cfRule type="cellIs" dxfId="57" priority="55" operator="greaterThan">
      <formula>0</formula>
    </cfRule>
    <cfRule type="cellIs" dxfId="56" priority="56" operator="lessThan">
      <formula>0</formula>
    </cfRule>
  </conditionalFormatting>
  <conditionalFormatting sqref="F59:F65">
    <cfRule type="cellIs" dxfId="55" priority="57" operator="greaterThan">
      <formula>0</formula>
    </cfRule>
    <cfRule type="cellIs" dxfId="54" priority="58" operator="lessThan">
      <formula>0</formula>
    </cfRule>
  </conditionalFormatting>
  <conditionalFormatting sqref="G66">
    <cfRule type="cellIs" dxfId="53" priority="53" operator="greaterThan">
      <formula>0</formula>
    </cfRule>
    <cfRule type="cellIs" dxfId="52" priority="54" operator="lessThan">
      <formula>0</formula>
    </cfRule>
  </conditionalFormatting>
  <conditionalFormatting sqref="D66">
    <cfRule type="cellIs" dxfId="51" priority="51" operator="greaterThan">
      <formula>0</formula>
    </cfRule>
    <cfRule type="cellIs" dxfId="50" priority="52" operator="lessThan">
      <formula>0</formula>
    </cfRule>
  </conditionalFormatting>
  <conditionalFormatting sqref="E66">
    <cfRule type="cellIs" dxfId="49" priority="49" operator="greaterThan">
      <formula>0</formula>
    </cfRule>
    <cfRule type="cellIs" dxfId="48" priority="50" operator="lessThan">
      <formula>0</formula>
    </cfRule>
  </conditionalFormatting>
  <conditionalFormatting sqref="R66">
    <cfRule type="cellIs" dxfId="47" priority="45" operator="greaterThan">
      <formula>0</formula>
    </cfRule>
    <cfRule type="cellIs" dxfId="46" priority="46" operator="lessThan">
      <formula>0</formula>
    </cfRule>
  </conditionalFormatting>
  <conditionalFormatting sqref="F66">
    <cfRule type="cellIs" dxfId="45" priority="47" operator="greaterThan">
      <formula>0</formula>
    </cfRule>
    <cfRule type="cellIs" dxfId="44" priority="48" operator="lessThan">
      <formula>0</formula>
    </cfRule>
  </conditionalFormatting>
  <conditionalFormatting sqref="H31:P65">
    <cfRule type="cellIs" dxfId="43" priority="43" operator="greaterThan">
      <formula>0</formula>
    </cfRule>
    <cfRule type="cellIs" dxfId="42" priority="44" operator="lessThan">
      <formula>0</formula>
    </cfRule>
  </conditionalFormatting>
  <conditionalFormatting sqref="H66:P66">
    <cfRule type="cellIs" dxfId="41" priority="41" operator="greaterThan">
      <formula>0</formula>
    </cfRule>
    <cfRule type="cellIs" dxfId="40" priority="42" operator="lessThan">
      <formula>0</formula>
    </cfRule>
  </conditionalFormatting>
  <conditionalFormatting sqref="G67:G68">
    <cfRule type="cellIs" dxfId="39" priority="39" operator="greaterThan">
      <formula>0</formula>
    </cfRule>
    <cfRule type="cellIs" dxfId="38" priority="40" operator="lessThan">
      <formula>0</formula>
    </cfRule>
  </conditionalFormatting>
  <conditionalFormatting sqref="D67:D68">
    <cfRule type="cellIs" dxfId="37" priority="37" operator="greaterThan">
      <formula>0</formula>
    </cfRule>
    <cfRule type="cellIs" dxfId="36" priority="38" operator="lessThan">
      <formula>0</formula>
    </cfRule>
  </conditionalFormatting>
  <conditionalFormatting sqref="E67:E68">
    <cfRule type="cellIs" dxfId="35" priority="35" operator="greaterThan">
      <formula>0</formula>
    </cfRule>
    <cfRule type="cellIs" dxfId="34" priority="36" operator="lessThan">
      <formula>0</formula>
    </cfRule>
  </conditionalFormatting>
  <conditionalFormatting sqref="R67:R68">
    <cfRule type="cellIs" dxfId="33" priority="31" operator="greaterThan">
      <formula>0</formula>
    </cfRule>
    <cfRule type="cellIs" dxfId="32" priority="32" operator="lessThan">
      <formula>0</formula>
    </cfRule>
  </conditionalFormatting>
  <conditionalFormatting sqref="F67:F68">
    <cfRule type="cellIs" dxfId="31" priority="33" operator="greaterThan">
      <formula>0</formula>
    </cfRule>
    <cfRule type="cellIs" dxfId="30" priority="34" operator="lessThan">
      <formula>0</formula>
    </cfRule>
  </conditionalFormatting>
  <conditionalFormatting sqref="H67:P68">
    <cfRule type="cellIs" dxfId="29" priority="29" operator="greaterThan">
      <formula>0</formula>
    </cfRule>
    <cfRule type="cellIs" dxfId="28" priority="30" operator="lessThan">
      <formula>0</formula>
    </cfRule>
  </conditionalFormatting>
  <conditionalFormatting sqref="Q31">
    <cfRule type="cellIs" dxfId="27" priority="27" operator="greaterThan">
      <formula>0</formula>
    </cfRule>
    <cfRule type="cellIs" dxfId="26" priority="28" operator="lessThan">
      <formula>0</formula>
    </cfRule>
  </conditionalFormatting>
  <conditionalFormatting sqref="G69 Q69">
    <cfRule type="cellIs" dxfId="25" priority="25" operator="greaterThan">
      <formula>0</formula>
    </cfRule>
    <cfRule type="cellIs" dxfId="24" priority="26" operator="lessThan">
      <formula>0</formula>
    </cfRule>
  </conditionalFormatting>
  <conditionalFormatting sqref="D69">
    <cfRule type="cellIs" dxfId="23" priority="23" operator="greaterThan">
      <formula>0</formula>
    </cfRule>
    <cfRule type="cellIs" dxfId="22" priority="24" operator="lessThan">
      <formula>0</formula>
    </cfRule>
  </conditionalFormatting>
  <conditionalFormatting sqref="E69">
    <cfRule type="cellIs" dxfId="21" priority="21" operator="greaterThan">
      <formula>0</formula>
    </cfRule>
    <cfRule type="cellIs" dxfId="20" priority="22" operator="lessThan">
      <formula>0</formula>
    </cfRule>
  </conditionalFormatting>
  <conditionalFormatting sqref="R69">
    <cfRule type="cellIs" dxfId="19" priority="17" operator="greaterThan">
      <formula>0</formula>
    </cfRule>
    <cfRule type="cellIs" dxfId="18" priority="18" operator="lessThan">
      <formula>0</formula>
    </cfRule>
  </conditionalFormatting>
  <conditionalFormatting sqref="F69">
    <cfRule type="cellIs" dxfId="17" priority="19" operator="greaterThan">
      <formula>0</formula>
    </cfRule>
    <cfRule type="cellIs" dxfId="16" priority="20" operator="lessThan">
      <formula>0</formula>
    </cfRule>
  </conditionalFormatting>
  <conditionalFormatting sqref="H69:P69">
    <cfRule type="cellIs" dxfId="15" priority="15" operator="greaterThan">
      <formula>0</formula>
    </cfRule>
    <cfRule type="cellIs" dxfId="14" priority="16" operator="lessThan">
      <formula>0</formula>
    </cfRule>
  </conditionalFormatting>
  <conditionalFormatting sqref="Q70:Q76">
    <cfRule type="cellIs" dxfId="13" priority="13" operator="greaterThan">
      <formula>0</formula>
    </cfRule>
    <cfRule type="cellIs" dxfId="12" priority="14" operator="lessThan">
      <formula>0</formula>
    </cfRule>
  </conditionalFormatting>
  <conditionalFormatting sqref="G70:G76">
    <cfRule type="cellIs" dxfId="11" priority="11" operator="greaterThan">
      <formula>0</formula>
    </cfRule>
    <cfRule type="cellIs" dxfId="10" priority="12" operator="lessThan">
      <formula>0</formula>
    </cfRule>
  </conditionalFormatting>
  <conditionalFormatting sqref="D70:D76">
    <cfRule type="cellIs" dxfId="9" priority="9" operator="greaterThan">
      <formula>0</formula>
    </cfRule>
    <cfRule type="cellIs" dxfId="8" priority="10" operator="lessThan">
      <formula>0</formula>
    </cfRule>
  </conditionalFormatting>
  <conditionalFormatting sqref="E70:E76">
    <cfRule type="cellIs" dxfId="7" priority="7" operator="greaterThan">
      <formula>0</formula>
    </cfRule>
    <cfRule type="cellIs" dxfId="6" priority="8" operator="lessThan">
      <formula>0</formula>
    </cfRule>
  </conditionalFormatting>
  <conditionalFormatting sqref="R70:R76">
    <cfRule type="cellIs" dxfId="5" priority="3" operator="greaterThan">
      <formula>0</formula>
    </cfRule>
    <cfRule type="cellIs" dxfId="4" priority="4" operator="lessThan">
      <formula>0</formula>
    </cfRule>
  </conditionalFormatting>
  <conditionalFormatting sqref="F70:F76">
    <cfRule type="cellIs" dxfId="3" priority="5" operator="greaterThan">
      <formula>0</formula>
    </cfRule>
    <cfRule type="cellIs" dxfId="2" priority="6" operator="lessThan">
      <formula>0</formula>
    </cfRule>
  </conditionalFormatting>
  <conditionalFormatting sqref="H70:P76">
    <cfRule type="cellIs" dxfId="1" priority="1" operator="greaterThan">
      <formula>0</formula>
    </cfRule>
    <cfRule type="cellIs" dxfId="0" priority="2" operator="lessThan">
      <formula>0</formula>
    </cfRule>
  </conditionalFormatting>
  <pageMargins left="0.17" right="0.17" top="0.18" bottom="0.17" header="0.17" footer="0.17"/>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Graphs_DTR</vt:lpstr>
      <vt:lpstr>Date_rbts</vt:lpstr>
      <vt:lpstr>Date_soins</vt:lpstr>
      <vt:lpstr>Révisions_date_soins</vt:lpstr>
      <vt:lpstr>Date_rbts!Zone_d_impression</vt:lpstr>
      <vt:lpstr>Date_soins!Zone_d_impression</vt:lpstr>
      <vt:lpstr>Graphs_DTR!Zone_d_impression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Adriel Attal</dc:creator>
  <cp:lastModifiedBy>Adriel Attal</cp:lastModifiedBy>
  <dcterms:created xsi:type="dcterms:W3CDTF">2025-11-24T13:22:03Z</dcterms:created>
  <dcterms:modified xsi:type="dcterms:W3CDTF">2025-11-24T13:22:30Z</dcterms:modified>
</cp:coreProperties>
</file>