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9.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0.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ml.chartshapes+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21-STATISTIQUES\01_STATS_MISSION_SYNTHESES\01_DIFFUSION\04_SITE_MSA\10 2025_ANNEE D'EDITION\Conjoncture maladie\04 avril en juin\"/>
    </mc:Choice>
  </mc:AlternateContent>
  <xr:revisionPtr revIDLastSave="0" documentId="13_ncr:1_{861B4690-B19E-4A1F-87A0-96615056C935}" xr6:coauthVersionLast="47" xr6:coauthVersionMax="47" xr10:uidLastSave="{00000000-0000-0000-0000-000000000000}"/>
  <bookViews>
    <workbookView xWindow="-120" yWindow="-120" windowWidth="25440" windowHeight="15270" xr2:uid="{AFE67F8D-A982-44C0-ADF2-554825893EC6}"/>
  </bookViews>
  <sheets>
    <sheet name="Graphs_DTR" sheetId="1" r:id="rId1"/>
    <sheet name="Date_rbts" sheetId="2" r:id="rId2"/>
    <sheet name="Révisions_date_soins" sheetId="3" r:id="rId3"/>
    <sheet name="Date_soins"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1">Date_rbts!$C$4:$M$104</definedName>
    <definedName name="_xlnm.Print_Area" localSheetId="3">Date_soins!$C$4:$M$105</definedName>
    <definedName name="_xlnm.Print_Area" localSheetId="0">Graphs_DTR!$A$1:$L$211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0" i="4" l="1"/>
  <c r="L100" i="4"/>
  <c r="K100" i="4"/>
  <c r="J100" i="4"/>
  <c r="I100" i="4"/>
  <c r="H100" i="4"/>
  <c r="G100" i="4"/>
  <c r="F100" i="4"/>
  <c r="E100" i="4"/>
  <c r="D100" i="4"/>
  <c r="M99" i="4"/>
  <c r="L99" i="4"/>
  <c r="K99" i="4"/>
  <c r="J99" i="4"/>
  <c r="I99" i="4"/>
  <c r="H99" i="4"/>
  <c r="G99" i="4"/>
  <c r="F99" i="4"/>
  <c r="E99" i="4"/>
  <c r="D99" i="4"/>
  <c r="M98" i="4"/>
  <c r="L98" i="4"/>
  <c r="K98" i="4"/>
  <c r="J98" i="4"/>
  <c r="I98" i="4"/>
  <c r="H98" i="4"/>
  <c r="G98" i="4"/>
  <c r="F98" i="4"/>
  <c r="E98" i="4"/>
  <c r="D98" i="4"/>
  <c r="M97" i="4"/>
  <c r="L97" i="4"/>
  <c r="K97" i="4"/>
  <c r="J97" i="4"/>
  <c r="I97" i="4"/>
  <c r="H97" i="4"/>
  <c r="G97" i="4"/>
  <c r="F97" i="4"/>
  <c r="E97" i="4"/>
  <c r="D97" i="4"/>
  <c r="M92" i="4"/>
  <c r="L92" i="4"/>
  <c r="K92" i="4"/>
  <c r="J92" i="4"/>
  <c r="I92" i="4"/>
  <c r="H92" i="4"/>
  <c r="G92" i="4"/>
  <c r="F92" i="4"/>
  <c r="E92" i="4"/>
  <c r="D92" i="4"/>
  <c r="M91" i="4"/>
  <c r="L91" i="4"/>
  <c r="K91" i="4"/>
  <c r="J91" i="4"/>
  <c r="I91" i="4"/>
  <c r="H91" i="4"/>
  <c r="G91" i="4"/>
  <c r="F91" i="4"/>
  <c r="E91" i="4"/>
  <c r="D91" i="4"/>
  <c r="M90" i="4"/>
  <c r="L90" i="4"/>
  <c r="K90" i="4"/>
  <c r="J90" i="4"/>
  <c r="I90" i="4"/>
  <c r="H90" i="4"/>
  <c r="G90" i="4"/>
  <c r="F90" i="4"/>
  <c r="E90" i="4"/>
  <c r="D90" i="4"/>
  <c r="M89" i="4"/>
  <c r="L89" i="4"/>
  <c r="K89" i="4"/>
  <c r="J89" i="4"/>
  <c r="I89" i="4"/>
  <c r="H89" i="4"/>
  <c r="G89" i="4"/>
  <c r="F89" i="4"/>
  <c r="E89" i="4"/>
  <c r="D89" i="4"/>
  <c r="M88" i="4"/>
  <c r="L88" i="4"/>
  <c r="K88" i="4"/>
  <c r="J88" i="4"/>
  <c r="I88" i="4"/>
  <c r="H88" i="4"/>
  <c r="G88" i="4"/>
  <c r="F88" i="4"/>
  <c r="E88" i="4"/>
  <c r="D88" i="4"/>
  <c r="M87" i="4"/>
  <c r="L87" i="4"/>
  <c r="K87" i="4"/>
  <c r="J87" i="4"/>
  <c r="I87" i="4"/>
  <c r="H87" i="4"/>
  <c r="G87" i="4"/>
  <c r="F87" i="4"/>
  <c r="E87" i="4"/>
  <c r="D87" i="4"/>
  <c r="M86" i="4"/>
  <c r="L86" i="4"/>
  <c r="K86" i="4"/>
  <c r="J86" i="4"/>
  <c r="I86" i="4"/>
  <c r="H86" i="4"/>
  <c r="G86" i="4"/>
  <c r="F86" i="4"/>
  <c r="E86" i="4"/>
  <c r="D86" i="4"/>
  <c r="M85" i="4"/>
  <c r="L85" i="4"/>
  <c r="K85" i="4"/>
  <c r="J85" i="4"/>
  <c r="I85" i="4"/>
  <c r="H85" i="4"/>
  <c r="G85" i="4"/>
  <c r="F85" i="4"/>
  <c r="E85" i="4"/>
  <c r="D85" i="4"/>
  <c r="M84" i="4"/>
  <c r="L84" i="4"/>
  <c r="K84" i="4"/>
  <c r="J84" i="4"/>
  <c r="I84" i="4"/>
  <c r="H84" i="4"/>
  <c r="G84" i="4"/>
  <c r="F84" i="4"/>
  <c r="E84" i="4"/>
  <c r="D84" i="4"/>
  <c r="M83" i="4"/>
  <c r="L83" i="4"/>
  <c r="K83" i="4"/>
  <c r="J83" i="4"/>
  <c r="I83" i="4"/>
  <c r="H83" i="4"/>
  <c r="G83" i="4"/>
  <c r="F83" i="4"/>
  <c r="E83" i="4"/>
  <c r="D83" i="4"/>
  <c r="M82" i="4"/>
  <c r="L82" i="4"/>
  <c r="K82" i="4"/>
  <c r="J82" i="4"/>
  <c r="I82" i="4"/>
  <c r="H82" i="4"/>
  <c r="G82" i="4"/>
  <c r="F82" i="4"/>
  <c r="E82" i="4"/>
  <c r="D82" i="4"/>
  <c r="M81" i="4"/>
  <c r="L81" i="4"/>
  <c r="K81" i="4"/>
  <c r="J81" i="4"/>
  <c r="I81" i="4"/>
  <c r="H81" i="4"/>
  <c r="G81" i="4"/>
  <c r="F81" i="4"/>
  <c r="E81" i="4"/>
  <c r="D81" i="4"/>
  <c r="M80" i="4"/>
  <c r="L80" i="4"/>
  <c r="K80" i="4"/>
  <c r="J80" i="4"/>
  <c r="I80" i="4"/>
  <c r="H80" i="4"/>
  <c r="G80" i="4"/>
  <c r="F80" i="4"/>
  <c r="E80" i="4"/>
  <c r="D80" i="4"/>
  <c r="M79" i="4"/>
  <c r="L79" i="4"/>
  <c r="K79" i="4"/>
  <c r="J79" i="4"/>
  <c r="I79" i="4"/>
  <c r="H79" i="4"/>
  <c r="G79" i="4"/>
  <c r="F79" i="4"/>
  <c r="E79" i="4"/>
  <c r="D79" i="4"/>
  <c r="M78" i="4"/>
  <c r="L78" i="4"/>
  <c r="K78" i="4"/>
  <c r="J78" i="4"/>
  <c r="I78" i="4"/>
  <c r="H78" i="4"/>
  <c r="G78" i="4"/>
  <c r="F78" i="4"/>
  <c r="E78" i="4"/>
  <c r="D78" i="4"/>
  <c r="M77" i="4"/>
  <c r="L77" i="4"/>
  <c r="K77" i="4"/>
  <c r="J77" i="4"/>
  <c r="I77" i="4"/>
  <c r="H77" i="4"/>
  <c r="G77" i="4"/>
  <c r="F77" i="4"/>
  <c r="E77" i="4"/>
  <c r="D77" i="4"/>
  <c r="M76" i="4"/>
  <c r="L76" i="4"/>
  <c r="K76" i="4"/>
  <c r="J76" i="4"/>
  <c r="I76" i="4"/>
  <c r="H76" i="4"/>
  <c r="G76" i="4"/>
  <c r="F76" i="4"/>
  <c r="E76" i="4"/>
  <c r="D76" i="4"/>
  <c r="M75" i="4"/>
  <c r="L75" i="4"/>
  <c r="K75" i="4"/>
  <c r="J75" i="4"/>
  <c r="I75" i="4"/>
  <c r="H75" i="4"/>
  <c r="G75" i="4"/>
  <c r="F75" i="4"/>
  <c r="E75" i="4"/>
  <c r="D75" i="4"/>
  <c r="M74" i="4"/>
  <c r="L74" i="4"/>
  <c r="K74" i="4"/>
  <c r="J74" i="4"/>
  <c r="I74" i="4"/>
  <c r="H74" i="4"/>
  <c r="G74" i="4"/>
  <c r="F74" i="4"/>
  <c r="E74" i="4"/>
  <c r="D74" i="4"/>
  <c r="M73" i="4"/>
  <c r="L73" i="4"/>
  <c r="K73" i="4"/>
  <c r="J73" i="4"/>
  <c r="I73" i="4"/>
  <c r="H73" i="4"/>
  <c r="G73" i="4"/>
  <c r="F73" i="4"/>
  <c r="E73" i="4"/>
  <c r="D73" i="4"/>
  <c r="H71" i="4"/>
  <c r="G71" i="4"/>
  <c r="E71" i="4"/>
  <c r="D71" i="4"/>
  <c r="M67" i="4"/>
  <c r="L67" i="4"/>
  <c r="K67" i="4"/>
  <c r="J67" i="4"/>
  <c r="I67" i="4"/>
  <c r="H67" i="4"/>
  <c r="G67" i="4"/>
  <c r="F67" i="4"/>
  <c r="E67" i="4"/>
  <c r="D67" i="4"/>
  <c r="M66" i="4"/>
  <c r="L66" i="4"/>
  <c r="K66" i="4"/>
  <c r="J66" i="4"/>
  <c r="I66" i="4"/>
  <c r="H66" i="4"/>
  <c r="G66" i="4"/>
  <c r="F66" i="4"/>
  <c r="E66" i="4"/>
  <c r="D66" i="4"/>
  <c r="M65" i="4"/>
  <c r="L65" i="4"/>
  <c r="K65" i="4"/>
  <c r="J65" i="4"/>
  <c r="I65" i="4"/>
  <c r="H65" i="4"/>
  <c r="G65" i="4"/>
  <c r="F65" i="4"/>
  <c r="E65" i="4"/>
  <c r="D65" i="4"/>
  <c r="M64" i="4"/>
  <c r="L64" i="4"/>
  <c r="K64" i="4"/>
  <c r="J64" i="4"/>
  <c r="I64" i="4"/>
  <c r="H64" i="4"/>
  <c r="G64" i="4"/>
  <c r="F64" i="4"/>
  <c r="E64" i="4"/>
  <c r="D64" i="4"/>
  <c r="H38" i="4"/>
  <c r="G38" i="4"/>
  <c r="E38" i="4"/>
  <c r="D38" i="4"/>
  <c r="M34" i="4"/>
  <c r="L34" i="4"/>
  <c r="K34" i="4"/>
  <c r="J34" i="4"/>
  <c r="I34" i="4"/>
  <c r="H34" i="4"/>
  <c r="G34" i="4"/>
  <c r="F34" i="4"/>
  <c r="E34" i="4"/>
  <c r="D34" i="4"/>
  <c r="M33" i="4"/>
  <c r="L33" i="4"/>
  <c r="K33" i="4"/>
  <c r="J33" i="4"/>
  <c r="I33" i="4"/>
  <c r="H33" i="4"/>
  <c r="G33" i="4"/>
  <c r="F33" i="4"/>
  <c r="E33" i="4"/>
  <c r="D33" i="4"/>
  <c r="M32" i="4"/>
  <c r="L32" i="4"/>
  <c r="K32" i="4"/>
  <c r="J32" i="4"/>
  <c r="I32" i="4"/>
  <c r="H32" i="4"/>
  <c r="G32" i="4"/>
  <c r="F32" i="4"/>
  <c r="E32" i="4"/>
  <c r="D32" i="4"/>
  <c r="M31" i="4"/>
  <c r="L31" i="4"/>
  <c r="K31" i="4"/>
  <c r="J31" i="4"/>
  <c r="I31" i="4"/>
  <c r="H31" i="4"/>
  <c r="G31" i="4"/>
  <c r="F31" i="4"/>
  <c r="E31" i="4"/>
  <c r="D31" i="4"/>
  <c r="M26" i="4"/>
  <c r="L26" i="4"/>
  <c r="K26" i="4"/>
  <c r="J26" i="4"/>
  <c r="I26" i="4"/>
  <c r="H26" i="4"/>
  <c r="G26" i="4"/>
  <c r="F26" i="4"/>
  <c r="E26" i="4"/>
  <c r="D26" i="4"/>
  <c r="M25" i="4"/>
  <c r="L25" i="4"/>
  <c r="K25" i="4"/>
  <c r="J25" i="4"/>
  <c r="I25" i="4"/>
  <c r="H25" i="4"/>
  <c r="G25" i="4"/>
  <c r="F25" i="4"/>
  <c r="E25" i="4"/>
  <c r="D25" i="4"/>
  <c r="M24" i="4"/>
  <c r="L24" i="4"/>
  <c r="K24" i="4"/>
  <c r="J24" i="4"/>
  <c r="I24" i="4"/>
  <c r="H24" i="4"/>
  <c r="G24" i="4"/>
  <c r="F24" i="4"/>
  <c r="E24" i="4"/>
  <c r="D24" i="4"/>
  <c r="M23" i="4"/>
  <c r="L23" i="4"/>
  <c r="K23" i="4"/>
  <c r="J23" i="4"/>
  <c r="I23" i="4"/>
  <c r="H23" i="4"/>
  <c r="G23" i="4"/>
  <c r="F23" i="4"/>
  <c r="E23" i="4"/>
  <c r="D23" i="4"/>
  <c r="M22" i="4"/>
  <c r="L22" i="4"/>
  <c r="K22" i="4"/>
  <c r="J22" i="4"/>
  <c r="I22" i="4"/>
  <c r="H22" i="4"/>
  <c r="G22" i="4"/>
  <c r="F22" i="4"/>
  <c r="E22" i="4"/>
  <c r="D22" i="4"/>
  <c r="M21" i="4"/>
  <c r="L21" i="4"/>
  <c r="K21" i="4"/>
  <c r="J21" i="4"/>
  <c r="I21" i="4"/>
  <c r="H21" i="4"/>
  <c r="G21" i="4"/>
  <c r="F21" i="4"/>
  <c r="E21" i="4"/>
  <c r="D21" i="4"/>
  <c r="M20" i="4"/>
  <c r="L20" i="4"/>
  <c r="K20" i="4"/>
  <c r="J20" i="4"/>
  <c r="I20" i="4"/>
  <c r="H20" i="4"/>
  <c r="G20" i="4"/>
  <c r="F20" i="4"/>
  <c r="E20" i="4"/>
  <c r="D20" i="4"/>
  <c r="M19" i="4"/>
  <c r="L19" i="4"/>
  <c r="K19" i="4"/>
  <c r="J19" i="4"/>
  <c r="I19" i="4"/>
  <c r="H19" i="4"/>
  <c r="G19" i="4"/>
  <c r="F19" i="4"/>
  <c r="E19" i="4"/>
  <c r="D19" i="4"/>
  <c r="M18" i="4"/>
  <c r="L18" i="4"/>
  <c r="K18" i="4"/>
  <c r="J18" i="4"/>
  <c r="I18" i="4"/>
  <c r="H18" i="4"/>
  <c r="G18" i="4"/>
  <c r="F18" i="4"/>
  <c r="E18" i="4"/>
  <c r="D18" i="4"/>
  <c r="M17" i="4"/>
  <c r="L17" i="4"/>
  <c r="K17" i="4"/>
  <c r="J17" i="4"/>
  <c r="I17" i="4"/>
  <c r="H17" i="4"/>
  <c r="G17" i="4"/>
  <c r="F17" i="4"/>
  <c r="E17" i="4"/>
  <c r="D17" i="4"/>
  <c r="M16" i="4"/>
  <c r="L16" i="4"/>
  <c r="K16" i="4"/>
  <c r="J16" i="4"/>
  <c r="I16" i="4"/>
  <c r="H16" i="4"/>
  <c r="G16" i="4"/>
  <c r="F16" i="4"/>
  <c r="E16" i="4"/>
  <c r="D16" i="4"/>
  <c r="M15" i="4"/>
  <c r="L15" i="4"/>
  <c r="K15" i="4"/>
  <c r="J15" i="4"/>
  <c r="I15" i="4"/>
  <c r="H15" i="4"/>
  <c r="G15" i="4"/>
  <c r="F15" i="4"/>
  <c r="E15" i="4"/>
  <c r="D15" i="4"/>
  <c r="M14" i="4"/>
  <c r="L14" i="4"/>
  <c r="K14" i="4"/>
  <c r="J14" i="4"/>
  <c r="I14" i="4"/>
  <c r="H14" i="4"/>
  <c r="G14" i="4"/>
  <c r="F14" i="4"/>
  <c r="E14" i="4"/>
  <c r="D14" i="4"/>
  <c r="M13" i="4"/>
  <c r="L13" i="4"/>
  <c r="K13" i="4"/>
  <c r="J13" i="4"/>
  <c r="I13" i="4"/>
  <c r="H13" i="4"/>
  <c r="G13" i="4"/>
  <c r="F13" i="4"/>
  <c r="E13" i="4"/>
  <c r="D13" i="4"/>
  <c r="M12" i="4"/>
  <c r="L12" i="4"/>
  <c r="K12" i="4"/>
  <c r="J12" i="4"/>
  <c r="I12" i="4"/>
  <c r="H12" i="4"/>
  <c r="G12" i="4"/>
  <c r="F12" i="4"/>
  <c r="E12" i="4"/>
  <c r="D12" i="4"/>
  <c r="M11" i="4"/>
  <c r="L11" i="4"/>
  <c r="K11" i="4"/>
  <c r="J11" i="4"/>
  <c r="I11" i="4"/>
  <c r="H11" i="4"/>
  <c r="G11" i="4"/>
  <c r="F11" i="4"/>
  <c r="E11" i="4"/>
  <c r="D11" i="4"/>
  <c r="M10" i="4"/>
  <c r="L10" i="4"/>
  <c r="K10" i="4"/>
  <c r="J10" i="4"/>
  <c r="I10" i="4"/>
  <c r="H10" i="4"/>
  <c r="G10" i="4"/>
  <c r="F10" i="4"/>
  <c r="E10" i="4"/>
  <c r="D10" i="4"/>
  <c r="M9" i="4"/>
  <c r="L9" i="4"/>
  <c r="K9" i="4"/>
  <c r="J9" i="4"/>
  <c r="I9" i="4"/>
  <c r="H9" i="4"/>
  <c r="G9" i="4"/>
  <c r="F9" i="4"/>
  <c r="E9" i="4"/>
  <c r="D9" i="4"/>
  <c r="M8" i="4"/>
  <c r="L8" i="4"/>
  <c r="K8" i="4"/>
  <c r="J8" i="4"/>
  <c r="I8" i="4"/>
  <c r="H8" i="4"/>
  <c r="G8" i="4"/>
  <c r="F8" i="4"/>
  <c r="E8" i="4"/>
  <c r="D8" i="4"/>
  <c r="M7" i="4"/>
  <c r="L7" i="4"/>
  <c r="K7" i="4"/>
  <c r="J7" i="4"/>
  <c r="I7" i="4"/>
  <c r="H7" i="4"/>
  <c r="G7" i="4"/>
  <c r="F7" i="4"/>
  <c r="E7" i="4"/>
  <c r="D7" i="4"/>
  <c r="L5" i="4"/>
  <c r="L38" i="4" s="1"/>
  <c r="L71" i="4" s="1"/>
  <c r="J5" i="4"/>
  <c r="J38" i="4" s="1"/>
  <c r="J71" i="4" s="1"/>
  <c r="I5" i="4"/>
  <c r="I38" i="4" s="1"/>
  <c r="I71" i="4" s="1"/>
  <c r="H5" i="4"/>
  <c r="G5" i="4"/>
  <c r="E5" i="4"/>
  <c r="D5" i="4"/>
  <c r="K70" i="3"/>
  <c r="L70" i="3" s="1"/>
  <c r="J69" i="3"/>
  <c r="I69" i="3"/>
  <c r="K69" i="3" s="1"/>
  <c r="L69" i="3" s="1"/>
  <c r="H69" i="3"/>
  <c r="G69" i="3"/>
  <c r="F69" i="3"/>
  <c r="K68" i="3"/>
  <c r="L68" i="3" s="1"/>
  <c r="K67" i="3"/>
  <c r="L67" i="3" s="1"/>
  <c r="K66" i="3"/>
  <c r="L66" i="3" s="1"/>
  <c r="L65" i="3"/>
  <c r="K65" i="3"/>
  <c r="K64" i="3"/>
  <c r="L64" i="3" s="1"/>
  <c r="K63" i="3"/>
  <c r="L63" i="3" s="1"/>
  <c r="K62" i="3"/>
  <c r="L62" i="3" s="1"/>
  <c r="L61" i="3"/>
  <c r="K61" i="3"/>
  <c r="K60" i="3"/>
  <c r="L60" i="3" s="1"/>
  <c r="K59" i="3"/>
  <c r="L59" i="3" s="1"/>
  <c r="B59" i="3"/>
  <c r="B60" i="3" s="1"/>
  <c r="B61" i="3" s="1"/>
  <c r="B62" i="3" s="1"/>
  <c r="B63" i="3" s="1"/>
  <c r="B64" i="3" s="1"/>
  <c r="B65" i="3" s="1"/>
  <c r="B66" i="3" s="1"/>
  <c r="B67" i="3" s="1"/>
  <c r="B68" i="3" s="1"/>
  <c r="B70" i="3" s="1"/>
  <c r="K58" i="3"/>
  <c r="L58" i="3" s="1"/>
  <c r="L57" i="3"/>
  <c r="K57" i="3"/>
  <c r="J56" i="3"/>
  <c r="I56" i="3"/>
  <c r="H56" i="3"/>
  <c r="G56" i="3"/>
  <c r="K56" i="3" s="1"/>
  <c r="F56" i="3"/>
  <c r="E56" i="3"/>
  <c r="L56" i="3" s="1"/>
  <c r="K55" i="3"/>
  <c r="L55" i="3" s="1"/>
  <c r="L54" i="3"/>
  <c r="K54" i="3"/>
  <c r="L53" i="3"/>
  <c r="K53" i="3"/>
  <c r="K52" i="3"/>
  <c r="L52" i="3" s="1"/>
  <c r="K51" i="3"/>
  <c r="L51" i="3" s="1"/>
  <c r="K50" i="3"/>
  <c r="L50" i="3" s="1"/>
  <c r="K49" i="3"/>
  <c r="L49" i="3" s="1"/>
  <c r="L48" i="3"/>
  <c r="K48" i="3"/>
  <c r="L47" i="3"/>
  <c r="K47" i="3"/>
  <c r="K46" i="3"/>
  <c r="L46" i="3" s="1"/>
  <c r="K45" i="3"/>
  <c r="L45" i="3" s="1"/>
  <c r="K44" i="3"/>
  <c r="L44" i="3" s="1"/>
  <c r="J43" i="3"/>
  <c r="K43" i="3" s="1"/>
  <c r="L43" i="3" s="1"/>
  <c r="I43" i="3"/>
  <c r="H43" i="3"/>
  <c r="G43" i="3"/>
  <c r="F43" i="3"/>
  <c r="E43" i="3"/>
  <c r="D43" i="3"/>
  <c r="K42" i="3"/>
  <c r="L42" i="3" s="1"/>
  <c r="K41" i="3"/>
  <c r="L41" i="3" s="1"/>
  <c r="K40" i="3"/>
  <c r="L40" i="3" s="1"/>
  <c r="L39" i="3"/>
  <c r="K39" i="3"/>
  <c r="L38" i="3"/>
  <c r="K38" i="3"/>
  <c r="K37" i="3"/>
  <c r="L37" i="3" s="1"/>
  <c r="K36" i="3"/>
  <c r="L36" i="3" s="1"/>
  <c r="K35" i="3"/>
  <c r="L35" i="3" s="1"/>
  <c r="K34" i="3"/>
  <c r="L34" i="3" s="1"/>
  <c r="L33" i="3"/>
  <c r="K33" i="3"/>
  <c r="L32" i="3"/>
  <c r="K32" i="3"/>
  <c r="K31" i="3"/>
  <c r="L31" i="3" s="1"/>
  <c r="H30" i="3"/>
  <c r="I30" i="3" s="1"/>
  <c r="J30" i="3" s="1"/>
  <c r="E3" i="3"/>
  <c r="F3" i="3" s="1"/>
  <c r="G3" i="3" s="1"/>
  <c r="H3" i="3" s="1"/>
  <c r="I3" i="3" s="1"/>
  <c r="J3" i="3" s="1"/>
  <c r="K3" i="3" s="1"/>
  <c r="L3" i="3" s="1"/>
  <c r="M3" i="3" s="1"/>
  <c r="N3" i="3" s="1"/>
  <c r="O3" i="3" s="1"/>
  <c r="Q3" i="3" s="1"/>
  <c r="M100" i="2"/>
  <c r="L100" i="2"/>
  <c r="K100" i="2"/>
  <c r="J100" i="2"/>
  <c r="I100" i="2"/>
  <c r="H100" i="2"/>
  <c r="G100" i="2"/>
  <c r="F100" i="2"/>
  <c r="E100" i="2"/>
  <c r="D100" i="2"/>
  <c r="M99" i="2"/>
  <c r="L99" i="2"/>
  <c r="K99" i="2"/>
  <c r="J99" i="2"/>
  <c r="I99" i="2"/>
  <c r="H99" i="2"/>
  <c r="G99" i="2"/>
  <c r="F99" i="2"/>
  <c r="E99" i="2"/>
  <c r="D99" i="2"/>
  <c r="M98" i="2"/>
  <c r="L98" i="2"/>
  <c r="K98" i="2"/>
  <c r="J98" i="2"/>
  <c r="I98" i="2"/>
  <c r="H98" i="2"/>
  <c r="G98" i="2"/>
  <c r="F98" i="2"/>
  <c r="E98" i="2"/>
  <c r="D98" i="2"/>
  <c r="M97" i="2"/>
  <c r="L97" i="2"/>
  <c r="K97" i="2"/>
  <c r="J97" i="2"/>
  <c r="I97" i="2"/>
  <c r="H97" i="2"/>
  <c r="G97" i="2"/>
  <c r="F97" i="2"/>
  <c r="E97" i="2"/>
  <c r="D97" i="2"/>
  <c r="M92" i="2"/>
  <c r="L92" i="2"/>
  <c r="K92" i="2"/>
  <c r="J92" i="2"/>
  <c r="I92" i="2"/>
  <c r="H92" i="2"/>
  <c r="G92" i="2"/>
  <c r="F92" i="2"/>
  <c r="E92" i="2"/>
  <c r="D92" i="2"/>
  <c r="M91" i="2"/>
  <c r="L91" i="2"/>
  <c r="K91" i="2"/>
  <c r="J91" i="2"/>
  <c r="I91" i="2"/>
  <c r="H91" i="2"/>
  <c r="G91" i="2"/>
  <c r="F91" i="2"/>
  <c r="E91" i="2"/>
  <c r="D91" i="2"/>
  <c r="M90" i="2"/>
  <c r="L90" i="2"/>
  <c r="K90" i="2"/>
  <c r="J90" i="2"/>
  <c r="I90" i="2"/>
  <c r="H90" i="2"/>
  <c r="G90" i="2"/>
  <c r="F90" i="2"/>
  <c r="E90" i="2"/>
  <c r="D90" i="2"/>
  <c r="M89" i="2"/>
  <c r="L89" i="2"/>
  <c r="K89" i="2"/>
  <c r="J89" i="2"/>
  <c r="I89" i="2"/>
  <c r="H89" i="2"/>
  <c r="G89" i="2"/>
  <c r="F89" i="2"/>
  <c r="E89" i="2"/>
  <c r="D89" i="2"/>
  <c r="M88" i="2"/>
  <c r="L88" i="2"/>
  <c r="K88" i="2"/>
  <c r="J88" i="2"/>
  <c r="I88" i="2"/>
  <c r="H88" i="2"/>
  <c r="G88" i="2"/>
  <c r="F88" i="2"/>
  <c r="E88" i="2"/>
  <c r="D88" i="2"/>
  <c r="M87" i="2"/>
  <c r="L87" i="2"/>
  <c r="K87" i="2"/>
  <c r="J87" i="2"/>
  <c r="I87" i="2"/>
  <c r="H87" i="2"/>
  <c r="G87" i="2"/>
  <c r="F87" i="2"/>
  <c r="E87" i="2"/>
  <c r="D87" i="2"/>
  <c r="M86" i="2"/>
  <c r="L86" i="2"/>
  <c r="K86" i="2"/>
  <c r="J86" i="2"/>
  <c r="I86" i="2"/>
  <c r="H86" i="2"/>
  <c r="G86" i="2"/>
  <c r="F86" i="2"/>
  <c r="E86" i="2"/>
  <c r="D86" i="2"/>
  <c r="M85" i="2"/>
  <c r="L85" i="2"/>
  <c r="K85" i="2"/>
  <c r="J85" i="2"/>
  <c r="I85" i="2"/>
  <c r="H85" i="2"/>
  <c r="G85" i="2"/>
  <c r="F85" i="2"/>
  <c r="E85" i="2"/>
  <c r="D85" i="2"/>
  <c r="M84" i="2"/>
  <c r="L84" i="2"/>
  <c r="K84" i="2"/>
  <c r="J84" i="2"/>
  <c r="I84" i="2"/>
  <c r="H84" i="2"/>
  <c r="G84" i="2"/>
  <c r="F84" i="2"/>
  <c r="E84" i="2"/>
  <c r="D84" i="2"/>
  <c r="M83" i="2"/>
  <c r="L83" i="2"/>
  <c r="K83" i="2"/>
  <c r="J83" i="2"/>
  <c r="I83" i="2"/>
  <c r="H83" i="2"/>
  <c r="G83" i="2"/>
  <c r="F83" i="2"/>
  <c r="E83" i="2"/>
  <c r="D83" i="2"/>
  <c r="M82" i="2"/>
  <c r="L82" i="2"/>
  <c r="K82" i="2"/>
  <c r="J82" i="2"/>
  <c r="I82" i="2"/>
  <c r="H82" i="2"/>
  <c r="G82" i="2"/>
  <c r="F82" i="2"/>
  <c r="E82" i="2"/>
  <c r="D82" i="2"/>
  <c r="M81" i="2"/>
  <c r="L81" i="2"/>
  <c r="K81" i="2"/>
  <c r="J81" i="2"/>
  <c r="I81" i="2"/>
  <c r="H81" i="2"/>
  <c r="G81" i="2"/>
  <c r="F81" i="2"/>
  <c r="E81" i="2"/>
  <c r="D81" i="2"/>
  <c r="M80" i="2"/>
  <c r="L80" i="2"/>
  <c r="K80" i="2"/>
  <c r="J80" i="2"/>
  <c r="I80" i="2"/>
  <c r="H80" i="2"/>
  <c r="G80" i="2"/>
  <c r="F80" i="2"/>
  <c r="E80" i="2"/>
  <c r="D80" i="2"/>
  <c r="M79" i="2"/>
  <c r="L79" i="2"/>
  <c r="K79" i="2"/>
  <c r="J79" i="2"/>
  <c r="I79" i="2"/>
  <c r="H79" i="2"/>
  <c r="G79" i="2"/>
  <c r="F79" i="2"/>
  <c r="E79" i="2"/>
  <c r="D79" i="2"/>
  <c r="M78" i="2"/>
  <c r="L78" i="2"/>
  <c r="K78" i="2"/>
  <c r="J78" i="2"/>
  <c r="I78" i="2"/>
  <c r="H78" i="2"/>
  <c r="G78" i="2"/>
  <c r="F78" i="2"/>
  <c r="E78" i="2"/>
  <c r="D78" i="2"/>
  <c r="M77" i="2"/>
  <c r="L77" i="2"/>
  <c r="K77" i="2"/>
  <c r="J77" i="2"/>
  <c r="I77" i="2"/>
  <c r="H77" i="2"/>
  <c r="G77" i="2"/>
  <c r="F77" i="2"/>
  <c r="E77" i="2"/>
  <c r="D77" i="2"/>
  <c r="M76" i="2"/>
  <c r="L76" i="2"/>
  <c r="K76" i="2"/>
  <c r="J76" i="2"/>
  <c r="I76" i="2"/>
  <c r="H76" i="2"/>
  <c r="G76" i="2"/>
  <c r="F76" i="2"/>
  <c r="E76" i="2"/>
  <c r="D76" i="2"/>
  <c r="M75" i="2"/>
  <c r="L75" i="2"/>
  <c r="K75" i="2"/>
  <c r="J75" i="2"/>
  <c r="I75" i="2"/>
  <c r="H75" i="2"/>
  <c r="G75" i="2"/>
  <c r="F75" i="2"/>
  <c r="E75" i="2"/>
  <c r="D75" i="2"/>
  <c r="M74" i="2"/>
  <c r="L74" i="2"/>
  <c r="K74" i="2"/>
  <c r="J74" i="2"/>
  <c r="I74" i="2"/>
  <c r="H74" i="2"/>
  <c r="G74" i="2"/>
  <c r="F74" i="2"/>
  <c r="E74" i="2"/>
  <c r="D74" i="2"/>
  <c r="M73" i="2"/>
  <c r="L73" i="2"/>
  <c r="K73" i="2"/>
  <c r="J73" i="2"/>
  <c r="I73" i="2"/>
  <c r="H73" i="2"/>
  <c r="G73" i="2"/>
  <c r="F73" i="2"/>
  <c r="E73" i="2"/>
  <c r="D73" i="2"/>
  <c r="H71" i="2"/>
  <c r="G71" i="2"/>
  <c r="M67" i="2"/>
  <c r="L67" i="2"/>
  <c r="K67" i="2"/>
  <c r="J67" i="2"/>
  <c r="I67" i="2"/>
  <c r="H67" i="2"/>
  <c r="G67" i="2"/>
  <c r="F67" i="2"/>
  <c r="E67" i="2"/>
  <c r="D67" i="2"/>
  <c r="M66" i="2"/>
  <c r="L66" i="2"/>
  <c r="K66" i="2"/>
  <c r="J66" i="2"/>
  <c r="I66" i="2"/>
  <c r="H66" i="2"/>
  <c r="G66" i="2"/>
  <c r="F66" i="2"/>
  <c r="E66" i="2"/>
  <c r="D66" i="2"/>
  <c r="M65" i="2"/>
  <c r="L65" i="2"/>
  <c r="K65" i="2"/>
  <c r="J65" i="2"/>
  <c r="I65" i="2"/>
  <c r="H65" i="2"/>
  <c r="G65" i="2"/>
  <c r="F65" i="2"/>
  <c r="E65" i="2"/>
  <c r="D65" i="2"/>
  <c r="M64" i="2"/>
  <c r="L64" i="2"/>
  <c r="K64" i="2"/>
  <c r="J64" i="2"/>
  <c r="I64" i="2"/>
  <c r="H64" i="2"/>
  <c r="G64" i="2"/>
  <c r="F64" i="2"/>
  <c r="E64" i="2"/>
  <c r="D64" i="2"/>
  <c r="M59" i="2"/>
  <c r="L59" i="2"/>
  <c r="K59" i="2"/>
  <c r="J59" i="2"/>
  <c r="I59" i="2"/>
  <c r="H59" i="2"/>
  <c r="G59" i="2"/>
  <c r="F59" i="2"/>
  <c r="E59" i="2"/>
  <c r="D59" i="2"/>
  <c r="M58" i="2"/>
  <c r="L58" i="2"/>
  <c r="K58" i="2"/>
  <c r="J58" i="2"/>
  <c r="I58" i="2"/>
  <c r="H58" i="2"/>
  <c r="G58" i="2"/>
  <c r="F58" i="2"/>
  <c r="E58" i="2"/>
  <c r="D58" i="2"/>
  <c r="M57" i="2"/>
  <c r="L57" i="2"/>
  <c r="K57" i="2"/>
  <c r="J57" i="2"/>
  <c r="I57" i="2"/>
  <c r="H57" i="2"/>
  <c r="G57" i="2"/>
  <c r="F57" i="2"/>
  <c r="E57" i="2"/>
  <c r="D57" i="2"/>
  <c r="M56" i="2"/>
  <c r="L56" i="2"/>
  <c r="K56" i="2"/>
  <c r="J56" i="2"/>
  <c r="I56" i="2"/>
  <c r="H56" i="2"/>
  <c r="G56" i="2"/>
  <c r="F56" i="2"/>
  <c r="E56" i="2"/>
  <c r="D56" i="2"/>
  <c r="M55" i="2"/>
  <c r="L55" i="2"/>
  <c r="K55" i="2"/>
  <c r="J55" i="2"/>
  <c r="I55" i="2"/>
  <c r="H55" i="2"/>
  <c r="G55" i="2"/>
  <c r="F55" i="2"/>
  <c r="E55" i="2"/>
  <c r="D55" i="2"/>
  <c r="M54" i="2"/>
  <c r="L54" i="2"/>
  <c r="K54" i="2"/>
  <c r="J54" i="2"/>
  <c r="I54" i="2"/>
  <c r="H54" i="2"/>
  <c r="G54" i="2"/>
  <c r="F54" i="2"/>
  <c r="E54" i="2"/>
  <c r="D54" i="2"/>
  <c r="M53" i="2"/>
  <c r="L53" i="2"/>
  <c r="K53" i="2"/>
  <c r="J53" i="2"/>
  <c r="I53" i="2"/>
  <c r="H53" i="2"/>
  <c r="G53" i="2"/>
  <c r="F53" i="2"/>
  <c r="E53" i="2"/>
  <c r="D53" i="2"/>
  <c r="M52" i="2"/>
  <c r="L52" i="2"/>
  <c r="K52" i="2"/>
  <c r="J52" i="2"/>
  <c r="I52" i="2"/>
  <c r="H52" i="2"/>
  <c r="G52" i="2"/>
  <c r="F52" i="2"/>
  <c r="E52" i="2"/>
  <c r="D52" i="2"/>
  <c r="M51" i="2"/>
  <c r="L51" i="2"/>
  <c r="K51" i="2"/>
  <c r="J51" i="2"/>
  <c r="I51" i="2"/>
  <c r="H51" i="2"/>
  <c r="G51" i="2"/>
  <c r="F51" i="2"/>
  <c r="E51" i="2"/>
  <c r="D51" i="2"/>
  <c r="M50" i="2"/>
  <c r="L50" i="2"/>
  <c r="K50" i="2"/>
  <c r="J50" i="2"/>
  <c r="I50" i="2"/>
  <c r="H50" i="2"/>
  <c r="G50" i="2"/>
  <c r="F50" i="2"/>
  <c r="E50" i="2"/>
  <c r="D50" i="2"/>
  <c r="M49" i="2"/>
  <c r="L49" i="2"/>
  <c r="K49" i="2"/>
  <c r="J49" i="2"/>
  <c r="I49" i="2"/>
  <c r="H49" i="2"/>
  <c r="G49" i="2"/>
  <c r="F49" i="2"/>
  <c r="E49" i="2"/>
  <c r="D49" i="2"/>
  <c r="M48" i="2"/>
  <c r="L48" i="2"/>
  <c r="K48" i="2"/>
  <c r="J48" i="2"/>
  <c r="I48" i="2"/>
  <c r="H48" i="2"/>
  <c r="G48" i="2"/>
  <c r="F48" i="2"/>
  <c r="E48" i="2"/>
  <c r="D48" i="2"/>
  <c r="M47" i="2"/>
  <c r="L47" i="2"/>
  <c r="K47" i="2"/>
  <c r="J47" i="2"/>
  <c r="I47" i="2"/>
  <c r="H47" i="2"/>
  <c r="G47" i="2"/>
  <c r="F47" i="2"/>
  <c r="E47" i="2"/>
  <c r="D47" i="2"/>
  <c r="M46" i="2"/>
  <c r="L46" i="2"/>
  <c r="K46" i="2"/>
  <c r="J46" i="2"/>
  <c r="I46" i="2"/>
  <c r="H46" i="2"/>
  <c r="G46" i="2"/>
  <c r="F46" i="2"/>
  <c r="E46" i="2"/>
  <c r="D46" i="2"/>
  <c r="M45" i="2"/>
  <c r="L45" i="2"/>
  <c r="K45" i="2"/>
  <c r="J45" i="2"/>
  <c r="I45" i="2"/>
  <c r="H45" i="2"/>
  <c r="G45" i="2"/>
  <c r="F45" i="2"/>
  <c r="E45" i="2"/>
  <c r="D45" i="2"/>
  <c r="M44" i="2"/>
  <c r="L44" i="2"/>
  <c r="K44" i="2"/>
  <c r="J44" i="2"/>
  <c r="I44" i="2"/>
  <c r="H44" i="2"/>
  <c r="G44" i="2"/>
  <c r="F44" i="2"/>
  <c r="E44" i="2"/>
  <c r="D44" i="2"/>
  <c r="M43" i="2"/>
  <c r="L43" i="2"/>
  <c r="K43" i="2"/>
  <c r="J43" i="2"/>
  <c r="I43" i="2"/>
  <c r="H43" i="2"/>
  <c r="G43" i="2"/>
  <c r="F43" i="2"/>
  <c r="E43" i="2"/>
  <c r="D43" i="2"/>
  <c r="M42" i="2"/>
  <c r="L42" i="2"/>
  <c r="K42" i="2"/>
  <c r="J42" i="2"/>
  <c r="I42" i="2"/>
  <c r="H42" i="2"/>
  <c r="G42" i="2"/>
  <c r="F42" i="2"/>
  <c r="E42" i="2"/>
  <c r="D42" i="2"/>
  <c r="M41" i="2"/>
  <c r="L41" i="2"/>
  <c r="K41" i="2"/>
  <c r="J41" i="2"/>
  <c r="I41" i="2"/>
  <c r="H41" i="2"/>
  <c r="G41" i="2"/>
  <c r="F41" i="2"/>
  <c r="E41" i="2"/>
  <c r="D41" i="2"/>
  <c r="M40" i="2"/>
  <c r="L40" i="2"/>
  <c r="K40" i="2"/>
  <c r="J40" i="2"/>
  <c r="I40" i="2"/>
  <c r="H40" i="2"/>
  <c r="G40" i="2"/>
  <c r="F40" i="2"/>
  <c r="E40" i="2"/>
  <c r="D40" i="2"/>
  <c r="H38" i="2"/>
  <c r="G38" i="2"/>
  <c r="E38" i="2"/>
  <c r="E71" i="2" s="1"/>
  <c r="D38" i="2"/>
  <c r="D71" i="2" s="1"/>
  <c r="M34" i="2"/>
  <c r="L34" i="2"/>
  <c r="K34" i="2"/>
  <c r="J34" i="2"/>
  <c r="I34" i="2"/>
  <c r="H34" i="2"/>
  <c r="G34" i="2"/>
  <c r="F34" i="2"/>
  <c r="E34" i="2"/>
  <c r="D34" i="2"/>
  <c r="M33" i="2"/>
  <c r="L33" i="2"/>
  <c r="K33" i="2"/>
  <c r="J33" i="2"/>
  <c r="I33" i="2"/>
  <c r="H33" i="2"/>
  <c r="G33" i="2"/>
  <c r="F33" i="2"/>
  <c r="E33" i="2"/>
  <c r="D33" i="2"/>
  <c r="M32" i="2"/>
  <c r="L32" i="2"/>
  <c r="K32" i="2"/>
  <c r="J32" i="2"/>
  <c r="I32" i="2"/>
  <c r="H32" i="2"/>
  <c r="G32" i="2"/>
  <c r="F32" i="2"/>
  <c r="E32" i="2"/>
  <c r="D32" i="2"/>
  <c r="M31" i="2"/>
  <c r="L31" i="2"/>
  <c r="K31" i="2"/>
  <c r="J31" i="2"/>
  <c r="I31" i="2"/>
  <c r="H31" i="2"/>
  <c r="G31" i="2"/>
  <c r="F31" i="2"/>
  <c r="E31" i="2"/>
  <c r="D31" i="2"/>
  <c r="M26" i="2"/>
  <c r="L26" i="2"/>
  <c r="K26" i="2"/>
  <c r="J26" i="2"/>
  <c r="I26" i="2"/>
  <c r="H26" i="2"/>
  <c r="G26" i="2"/>
  <c r="F26" i="2"/>
  <c r="E26" i="2"/>
  <c r="D26" i="2"/>
  <c r="M25" i="2"/>
  <c r="L25" i="2"/>
  <c r="K25" i="2"/>
  <c r="J25" i="2"/>
  <c r="I25" i="2"/>
  <c r="H25" i="2"/>
  <c r="G25" i="2"/>
  <c r="F25" i="2"/>
  <c r="E25" i="2"/>
  <c r="D25" i="2"/>
  <c r="M24" i="2"/>
  <c r="L24" i="2"/>
  <c r="K24" i="2"/>
  <c r="J24" i="2"/>
  <c r="I24" i="2"/>
  <c r="H24" i="2"/>
  <c r="G24" i="2"/>
  <c r="F24" i="2"/>
  <c r="E24" i="2"/>
  <c r="D24" i="2"/>
  <c r="M23" i="2"/>
  <c r="L23" i="2"/>
  <c r="K23" i="2"/>
  <c r="J23" i="2"/>
  <c r="I23" i="2"/>
  <c r="H23" i="2"/>
  <c r="G23" i="2"/>
  <c r="F23" i="2"/>
  <c r="E23" i="2"/>
  <c r="D23" i="2"/>
  <c r="M22" i="2"/>
  <c r="L22" i="2"/>
  <c r="K22" i="2"/>
  <c r="J22" i="2"/>
  <c r="I22" i="2"/>
  <c r="H22" i="2"/>
  <c r="G22" i="2"/>
  <c r="F22" i="2"/>
  <c r="E22" i="2"/>
  <c r="D22" i="2"/>
  <c r="M21" i="2"/>
  <c r="L21" i="2"/>
  <c r="K21" i="2"/>
  <c r="J21" i="2"/>
  <c r="I21" i="2"/>
  <c r="H21" i="2"/>
  <c r="G21" i="2"/>
  <c r="F21" i="2"/>
  <c r="E21" i="2"/>
  <c r="D21" i="2"/>
  <c r="M20" i="2"/>
  <c r="L20" i="2"/>
  <c r="K20" i="2"/>
  <c r="J20" i="2"/>
  <c r="I20" i="2"/>
  <c r="H20" i="2"/>
  <c r="G20" i="2"/>
  <c r="F20" i="2"/>
  <c r="E20" i="2"/>
  <c r="D20" i="2"/>
  <c r="M19" i="2"/>
  <c r="L19" i="2"/>
  <c r="K19" i="2"/>
  <c r="J19" i="2"/>
  <c r="I19" i="2"/>
  <c r="H19" i="2"/>
  <c r="G19" i="2"/>
  <c r="F19" i="2"/>
  <c r="E19" i="2"/>
  <c r="D19" i="2"/>
  <c r="M18" i="2"/>
  <c r="L18" i="2"/>
  <c r="K18" i="2"/>
  <c r="J18" i="2"/>
  <c r="I18" i="2"/>
  <c r="H18" i="2"/>
  <c r="G18" i="2"/>
  <c r="F18" i="2"/>
  <c r="E18" i="2"/>
  <c r="D18" i="2"/>
  <c r="M17" i="2"/>
  <c r="L17" i="2"/>
  <c r="K17" i="2"/>
  <c r="J17" i="2"/>
  <c r="I17" i="2"/>
  <c r="H17" i="2"/>
  <c r="G17" i="2"/>
  <c r="F17" i="2"/>
  <c r="E17" i="2"/>
  <c r="D17" i="2"/>
  <c r="M16" i="2"/>
  <c r="L16" i="2"/>
  <c r="K16" i="2"/>
  <c r="J16" i="2"/>
  <c r="I16" i="2"/>
  <c r="H16" i="2"/>
  <c r="G16" i="2"/>
  <c r="F16" i="2"/>
  <c r="E16" i="2"/>
  <c r="D16" i="2"/>
  <c r="M15" i="2"/>
  <c r="L15" i="2"/>
  <c r="K15" i="2"/>
  <c r="J15" i="2"/>
  <c r="I15" i="2"/>
  <c r="H15" i="2"/>
  <c r="G15" i="2"/>
  <c r="F15" i="2"/>
  <c r="E15" i="2"/>
  <c r="D15" i="2"/>
  <c r="M14" i="2"/>
  <c r="L14" i="2"/>
  <c r="K14" i="2"/>
  <c r="J14" i="2"/>
  <c r="I14" i="2"/>
  <c r="H14" i="2"/>
  <c r="G14" i="2"/>
  <c r="F14" i="2"/>
  <c r="E14" i="2"/>
  <c r="D14" i="2"/>
  <c r="M13" i="2"/>
  <c r="L13" i="2"/>
  <c r="K13" i="2"/>
  <c r="J13" i="2"/>
  <c r="I13" i="2"/>
  <c r="H13" i="2"/>
  <c r="G13" i="2"/>
  <c r="F13" i="2"/>
  <c r="E13" i="2"/>
  <c r="D13" i="2"/>
  <c r="M12" i="2"/>
  <c r="L12" i="2"/>
  <c r="K12" i="2"/>
  <c r="J12" i="2"/>
  <c r="I12" i="2"/>
  <c r="H12" i="2"/>
  <c r="G12" i="2"/>
  <c r="F12" i="2"/>
  <c r="E12" i="2"/>
  <c r="D12" i="2"/>
  <c r="M11" i="2"/>
  <c r="L11" i="2"/>
  <c r="K11" i="2"/>
  <c r="J11" i="2"/>
  <c r="I11" i="2"/>
  <c r="H11" i="2"/>
  <c r="G11" i="2"/>
  <c r="F11" i="2"/>
  <c r="E11" i="2"/>
  <c r="D11" i="2"/>
  <c r="M10" i="2"/>
  <c r="L10" i="2"/>
  <c r="K10" i="2"/>
  <c r="J10" i="2"/>
  <c r="I10" i="2"/>
  <c r="H10" i="2"/>
  <c r="G10" i="2"/>
  <c r="F10" i="2"/>
  <c r="E10" i="2"/>
  <c r="D10" i="2"/>
  <c r="M9" i="2"/>
  <c r="L9" i="2"/>
  <c r="K9" i="2"/>
  <c r="J9" i="2"/>
  <c r="I9" i="2"/>
  <c r="H9" i="2"/>
  <c r="G9" i="2"/>
  <c r="F9" i="2"/>
  <c r="E9" i="2"/>
  <c r="D9" i="2"/>
  <c r="M8" i="2"/>
  <c r="L8" i="2"/>
  <c r="K8" i="2"/>
  <c r="J8" i="2"/>
  <c r="I8" i="2"/>
  <c r="H8" i="2"/>
  <c r="G8" i="2"/>
  <c r="F8" i="2"/>
  <c r="E8" i="2"/>
  <c r="D8" i="2"/>
  <c r="M7" i="2"/>
  <c r="L7" i="2"/>
  <c r="K7" i="2"/>
  <c r="J7" i="2"/>
  <c r="I7" i="2"/>
  <c r="H7" i="2"/>
  <c r="G7" i="2"/>
  <c r="F7" i="2"/>
  <c r="E7" i="2"/>
  <c r="D7" i="2"/>
  <c r="L5" i="2"/>
  <c r="L38" i="2" s="1"/>
  <c r="L71" i="2" s="1"/>
  <c r="J5" i="2"/>
  <c r="J38" i="2" s="1"/>
  <c r="J71" i="2" s="1"/>
  <c r="I5" i="2"/>
  <c r="I38" i="2" s="1"/>
  <c r="I71" i="2" s="1"/>
  <c r="H5" i="2"/>
  <c r="G5" i="2"/>
  <c r="E5" i="2"/>
  <c r="D5" i="2"/>
  <c r="A198" i="1"/>
  <c r="A183" i="1"/>
  <c r="A169" i="1"/>
  <c r="A154" i="1"/>
  <c r="A139" i="1"/>
  <c r="A124" i="1"/>
  <c r="A109" i="1"/>
  <c r="A94" i="1"/>
  <c r="A79" i="1"/>
  <c r="A64" i="1"/>
  <c r="A49" i="1"/>
  <c r="A34" i="1"/>
  <c r="A19" i="1"/>
  <c r="A4" i="1"/>
</calcChain>
</file>

<file path=xl/sharedStrings.xml><?xml version="1.0" encoding="utf-8"?>
<sst xmlns="http://schemas.openxmlformats.org/spreadsheetml/2006/main" count="258" uniqueCount="80">
  <si>
    <t>Non-Salariés agricoles</t>
  </si>
  <si>
    <t>Salariés agricoles</t>
  </si>
  <si>
    <r>
      <t xml:space="preserve">Séries  en date de remboursement CVS-CJO </t>
    </r>
    <r>
      <rPr>
        <b/>
        <sz val="10"/>
        <color rgb="FF0000FF"/>
        <rFont val="Cambria"/>
        <family val="1"/>
      </rPr>
      <t>, France métropolitaine - Risques Maladie-Maternité-AT</t>
    </r>
  </si>
  <si>
    <t>Attention, les échelles ne sont pas toujours comparables selon les graphiques</t>
  </si>
  <si>
    <t>Séries indicées;Base 100 = Moyenne 2016</t>
  </si>
  <si>
    <t>Données mensuelles</t>
  </si>
  <si>
    <r>
      <t xml:space="preserve">Régime agricole - Métropole
Tous risques
Séries en date de remboursements
</t>
    </r>
    <r>
      <rPr>
        <b/>
        <sz val="9"/>
        <color theme="1"/>
        <rFont val="Cambria"/>
        <family val="1"/>
      </rPr>
      <t>Montants remboursés en millions d'euros</t>
    </r>
  </si>
  <si>
    <t>Données annuelles</t>
  </si>
  <si>
    <t>Evolution PCAP</t>
  </si>
  <si>
    <t>Données brutes</t>
  </si>
  <si>
    <t>Données
CVS-CJO</t>
  </si>
  <si>
    <t>Total soins de ville</t>
  </si>
  <si>
    <t>Total soins de ville hors produits de santé</t>
  </si>
  <si>
    <t>Honoraires des médecins et dentistes libéraux</t>
  </si>
  <si>
    <t>- Médecins généralistes</t>
  </si>
  <si>
    <t>- Médecins spécialistes</t>
  </si>
  <si>
    <t>- Dentistes</t>
  </si>
  <si>
    <t>Soins d'auxiliaires médicaux libéraux</t>
  </si>
  <si>
    <t>- Masseurs-kinésithérapeutes</t>
  </si>
  <si>
    <t>- Infirmiers</t>
  </si>
  <si>
    <t>Laboratoires</t>
  </si>
  <si>
    <t>Frais de transports</t>
  </si>
  <si>
    <t>Indemnités journalières (IJ)</t>
  </si>
  <si>
    <t>- IJ maladie</t>
  </si>
  <si>
    <t>- IJ ATMP</t>
  </si>
  <si>
    <t>Produits de santé (médicaments + LPP)</t>
  </si>
  <si>
    <t>Médicaments :</t>
  </si>
  <si>
    <t>- Médicaments délivrés en ville</t>
  </si>
  <si>
    <t>- Médicaments rétrocédés</t>
  </si>
  <si>
    <t>LPP</t>
  </si>
  <si>
    <t>Total soins de ville hors indemnités journalières</t>
  </si>
  <si>
    <t>OD Médecine Chirurgie Obstétrique (MCO)</t>
  </si>
  <si>
    <t>- dont Part tarif</t>
  </si>
  <si>
    <t>- dont Médicaments en sus</t>
  </si>
  <si>
    <t>- dont Dispositifs médicaux implantables en sus</t>
  </si>
  <si>
    <r>
      <t xml:space="preserve">Non-salariés agricoles - Métropole
Tous risques
Séries en date de remboursements
</t>
    </r>
    <r>
      <rPr>
        <b/>
        <sz val="9"/>
        <color theme="1"/>
        <rFont val="Cambria"/>
        <family val="1"/>
      </rPr>
      <t>Montants remboursés en millions d'euros</t>
    </r>
  </si>
  <si>
    <r>
      <t xml:space="preserve">Salariés agricoles - Métropole
Tous risques
Séries en date de remboursements
</t>
    </r>
    <r>
      <rPr>
        <b/>
        <sz val="9"/>
        <color theme="1"/>
        <rFont val="Cambria"/>
        <family val="1"/>
      </rPr>
      <t>Montants remboursés en millions d'euros</t>
    </r>
  </si>
  <si>
    <t>Champ :</t>
  </si>
  <si>
    <t>Les résultats présentés sont issus des données statistiques sur la France métropolitaine. Ils recouvrent les risques maladie, maternité, accidents du travail et maladies professionnelles. Ne sont pas pris en compte les montants directement payés par la caisse centrale de la MSA, comme le Fonds d’intervention régional (Fir), la rémunération sur objectifs de santé publique (Rosp), les prises en charge de cotisations des praticiens et auxiliaires médicaux, les remises conventionnelles des laboratoires pharmaceutiques, le forfait patientèle, etc. Les indemnités journalières maternité et paternité, qui ne font pas partie de l’objectif national des dépenses de l’assurance maladie (Ondam), sont également exclues.</t>
  </si>
  <si>
    <t xml:space="preserve">Tableau 1 : Taux de révision de séries de remboursements de soins de ville (en date de soins) par rapport aux données publiées ce mois-ci </t>
  </si>
  <si>
    <r>
      <t xml:space="preserve">Révision du dernier mois
</t>
    </r>
    <r>
      <rPr>
        <i/>
        <sz val="10"/>
        <color theme="1"/>
        <rFont val="Arial"/>
        <family val="2"/>
      </rPr>
      <t>(en millions d'euros)</t>
    </r>
  </si>
  <si>
    <t>Cumul 2024</t>
  </si>
  <si>
    <t xml:space="preserve">TOTAL SOINS DE VILLE </t>
  </si>
  <si>
    <t>SOINS DE VILLE HORS PRODUITS DE SANTE</t>
  </si>
  <si>
    <t xml:space="preserve">  Honoraires des médecins et dentistes libéraux </t>
  </si>
  <si>
    <t xml:space="preserve">            - Médecins généralistes </t>
  </si>
  <si>
    <t xml:space="preserve">            - Médecins spécialistes </t>
  </si>
  <si>
    <t xml:space="preserve">            - Dentistes </t>
  </si>
  <si>
    <t xml:space="preserve"> </t>
  </si>
  <si>
    <t xml:space="preserve">  Soins d'auxiliaires médicaux libéraux  </t>
  </si>
  <si>
    <t xml:space="preserve">            - Masseurs-kinésithérapeutes </t>
  </si>
  <si>
    <t xml:space="preserve">            - Infirmiers </t>
  </si>
  <si>
    <t xml:space="preserve">  Laboratoires</t>
  </si>
  <si>
    <t xml:space="preserve">  Frais de transports</t>
  </si>
  <si>
    <t xml:space="preserve">  Indemnités journalières (IJ)</t>
  </si>
  <si>
    <t xml:space="preserve">            - IJ maladie</t>
  </si>
  <si>
    <t xml:space="preserve">            - IJ AT</t>
  </si>
  <si>
    <t>PRODUITS DE SANTE</t>
  </si>
  <si>
    <t xml:space="preserve">  Médicaments</t>
  </si>
  <si>
    <t xml:space="preserve">            - Médicaments délivrés en ville</t>
  </si>
  <si>
    <t xml:space="preserve">            - Médicaments rétrocédés</t>
  </si>
  <si>
    <t xml:space="preserve">  LPP</t>
  </si>
  <si>
    <t>Tableau 2 : Détail de la révision des données en date de soins</t>
  </si>
  <si>
    <t>Révision des mois en date de soins selon les données liquidées jusqu'en avril 2025</t>
  </si>
  <si>
    <t>Date de révision (montants en millions d'euros)</t>
  </si>
  <si>
    <t>Date de soins</t>
  </si>
  <si>
    <t>Référence</t>
  </si>
  <si>
    <t>2022</t>
  </si>
  <si>
    <t>2023</t>
  </si>
  <si>
    <t>2024</t>
  </si>
  <si>
    <t>2025</t>
  </si>
  <si>
    <t>TOTAL</t>
  </si>
  <si>
    <t>Total 2022</t>
  </si>
  <si>
    <t>Total 2023</t>
  </si>
  <si>
    <t>Total 2024</t>
  </si>
  <si>
    <r>
      <t xml:space="preserve">Régime agricole - Métropole
Tous risques
Séries en date de soins
</t>
    </r>
    <r>
      <rPr>
        <b/>
        <sz val="9"/>
        <color theme="1"/>
        <rFont val="Cambria"/>
        <family val="1"/>
      </rPr>
      <t>Montants remboursés en millions d'euros</t>
    </r>
  </si>
  <si>
    <r>
      <t xml:space="preserve">Non-salariés agricoles - Métropole
Tous risques
Séries en date de soins
</t>
    </r>
    <r>
      <rPr>
        <b/>
        <sz val="9"/>
        <color theme="1"/>
        <rFont val="Cambria"/>
        <family val="1"/>
      </rPr>
      <t>Montants remboursés en millions d'euros</t>
    </r>
  </si>
  <si>
    <r>
      <t xml:space="preserve">Salariés agricoles - Métropole
Tous risques
Séries en date de soins
</t>
    </r>
    <r>
      <rPr>
        <b/>
        <sz val="9"/>
        <color theme="1"/>
        <rFont val="Cambria"/>
        <family val="1"/>
      </rPr>
      <t>Montants remboursés en millions d'euros</t>
    </r>
  </si>
  <si>
    <t>Source : MSA</t>
  </si>
  <si>
    <t xml:space="preserve">Régime agricole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</si>
</sst>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 _€_-;\-* #,##0.00\ _€_-;_-* &quot;-&quot;??\ _€_-;_-@_-"/>
    <numFmt numFmtId="166" formatCode="#,##0.0"/>
    <numFmt numFmtId="167" formatCode="#,##0.0_ ;\-#,##0.0\ "/>
    <numFmt numFmtId="168" formatCode="[$-40C]mmm\-yy;@"/>
    <numFmt numFmtId="169" formatCode="[$-40C]mmmm\-yy;@"/>
    <numFmt numFmtId="170" formatCode="_-* #,##0.0\ _€_-;\-* #,##0.0\ _€_-;_-* &quot;-&quot;??\ _€_-;_-@_-"/>
  </numFmts>
  <fonts count="31" x14ac:knownFonts="1">
    <font>
      <sz val="11"/>
      <color theme="1"/>
      <name val="Calibri"/>
      <family val="2"/>
      <scheme val="minor"/>
    </font>
    <font>
      <sz val="11"/>
      <color theme="1"/>
      <name val="Calibri"/>
      <family val="2"/>
      <scheme val="minor"/>
    </font>
    <font>
      <sz val="10"/>
      <name val="Arial"/>
      <family val="2"/>
    </font>
    <font>
      <b/>
      <sz val="12"/>
      <color rgb="FF0000FF"/>
      <name val="Cambria"/>
      <family val="1"/>
    </font>
    <font>
      <b/>
      <sz val="10"/>
      <color rgb="FF0000FF"/>
      <name val="Cambria"/>
      <family val="1"/>
    </font>
    <font>
      <b/>
      <sz val="10"/>
      <name val="Cambria"/>
      <family val="1"/>
    </font>
    <font>
      <b/>
      <sz val="9"/>
      <color theme="0" tint="-0.499984740745262"/>
      <name val="Cambria"/>
      <family val="1"/>
    </font>
    <font>
      <b/>
      <sz val="10"/>
      <color theme="1"/>
      <name val="Cambria"/>
      <family val="1"/>
    </font>
    <font>
      <sz val="10"/>
      <name val="Cambria"/>
      <family val="1"/>
    </font>
    <font>
      <sz val="9"/>
      <name val="Cambria"/>
      <family val="1"/>
    </font>
    <font>
      <b/>
      <sz val="10"/>
      <color rgb="FFFF0000"/>
      <name val="Cambria"/>
      <family val="1"/>
    </font>
    <font>
      <sz val="9"/>
      <color rgb="FFFF00FF"/>
      <name val="Cambria"/>
      <family val="1"/>
    </font>
    <font>
      <b/>
      <sz val="11"/>
      <color theme="1"/>
      <name val="Cambria"/>
      <family val="1"/>
    </font>
    <font>
      <b/>
      <sz val="9"/>
      <color theme="1"/>
      <name val="Cambria"/>
      <family val="1"/>
    </font>
    <font>
      <b/>
      <sz val="11"/>
      <color theme="0"/>
      <name val="Cambria"/>
      <family val="1"/>
    </font>
    <font>
      <b/>
      <sz val="9"/>
      <name val="Cambria"/>
      <family val="1"/>
    </font>
    <font>
      <sz val="9"/>
      <color theme="1"/>
      <name val="Cambria"/>
      <family val="1"/>
    </font>
    <font>
      <b/>
      <sz val="10"/>
      <color theme="0"/>
      <name val="Cambria"/>
      <family val="1"/>
    </font>
    <font>
      <b/>
      <i/>
      <sz val="8"/>
      <name val="Cambria"/>
      <family val="1"/>
    </font>
    <font>
      <sz val="8"/>
      <name val="Cambria"/>
      <family val="1"/>
    </font>
    <font>
      <b/>
      <sz val="12"/>
      <color rgb="FFFFFFFF"/>
      <name val="Arial"/>
      <family val="2"/>
    </font>
    <font>
      <sz val="10"/>
      <color theme="1"/>
      <name val="Arial"/>
      <family val="2"/>
    </font>
    <font>
      <sz val="11"/>
      <color theme="1"/>
      <name val="Arial"/>
      <family val="2"/>
    </font>
    <font>
      <b/>
      <sz val="11"/>
      <color theme="1"/>
      <name val="Arial"/>
      <family val="2"/>
    </font>
    <font>
      <i/>
      <sz val="10"/>
      <color theme="1"/>
      <name val="Arial"/>
      <family val="2"/>
    </font>
    <font>
      <b/>
      <sz val="11"/>
      <color theme="0"/>
      <name val="Arial"/>
      <family val="2"/>
    </font>
    <font>
      <b/>
      <sz val="10.5"/>
      <color theme="8" tint="-0.249977111117893"/>
      <name val="Arial"/>
      <family val="2"/>
    </font>
    <font>
      <sz val="11"/>
      <color theme="8" tint="-0.249977111117893"/>
      <name val="Arial"/>
      <family val="2"/>
    </font>
    <font>
      <b/>
      <sz val="11"/>
      <name val="Arial"/>
      <family val="2"/>
    </font>
    <font>
      <sz val="11"/>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2CDDC"/>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7">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21" fillId="0" borderId="0"/>
    <xf numFmtId="0" fontId="1" fillId="0" borderId="0"/>
    <xf numFmtId="0" fontId="1" fillId="0" borderId="0"/>
    <xf numFmtId="9" fontId="2"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258">
    <xf numFmtId="0" fontId="0" fillId="0" borderId="0" xfId="0"/>
    <xf numFmtId="0" fontId="3" fillId="2" borderId="0" xfId="2" applyFont="1" applyFill="1" applyAlignment="1">
      <alignment vertical="center"/>
    </xf>
    <xf numFmtId="0" fontId="3" fillId="2" borderId="0" xfId="2" applyFont="1" applyFill="1" applyAlignment="1">
      <alignment horizontal="left" vertical="center"/>
    </xf>
    <xf numFmtId="0" fontId="5" fillId="2" borderId="0" xfId="2" applyFont="1" applyFill="1" applyAlignment="1">
      <alignment horizontal="centerContinuous" vertical="center"/>
    </xf>
    <xf numFmtId="0" fontId="5" fillId="2" borderId="0" xfId="2" applyFont="1" applyFill="1" applyAlignment="1">
      <alignment vertical="center"/>
    </xf>
    <xf numFmtId="0" fontId="5" fillId="2" borderId="0" xfId="2" applyFont="1" applyFill="1" applyAlignment="1">
      <alignment horizontal="left" vertical="center"/>
    </xf>
    <xf numFmtId="0" fontId="5" fillId="2" borderId="0" xfId="2" applyFont="1" applyFill="1" applyAlignment="1">
      <alignment horizontal="center" vertical="center"/>
    </xf>
    <xf numFmtId="0" fontId="6" fillId="2" borderId="0" xfId="2" applyFont="1" applyFill="1" applyAlignment="1">
      <alignment vertical="center"/>
    </xf>
    <xf numFmtId="0" fontId="5" fillId="2" borderId="0" xfId="2" applyFont="1" applyFill="1" applyAlignment="1">
      <alignment horizontal="right" vertical="center"/>
    </xf>
    <xf numFmtId="0" fontId="7" fillId="2" borderId="0" xfId="2" applyFont="1" applyFill="1" applyAlignment="1">
      <alignment vertical="center"/>
    </xf>
    <xf numFmtId="0" fontId="8" fillId="2" borderId="0" xfId="2" applyFont="1" applyFill="1" applyAlignment="1">
      <alignment vertical="center"/>
    </xf>
    <xf numFmtId="0" fontId="5" fillId="0" borderId="0" xfId="2" applyFont="1"/>
    <xf numFmtId="0" fontId="9" fillId="2" borderId="0" xfId="2" applyFont="1" applyFill="1" applyAlignment="1">
      <alignment vertical="center"/>
    </xf>
    <xf numFmtId="0" fontId="5" fillId="0" borderId="0" xfId="2" applyFont="1" applyAlignment="1">
      <alignment vertical="center"/>
    </xf>
    <xf numFmtId="2" fontId="5" fillId="2" borderId="0" xfId="1" applyNumberFormat="1" applyFont="1" applyFill="1" applyBorder="1" applyAlignment="1">
      <alignment horizontal="right" vertical="center" wrapText="1"/>
    </xf>
    <xf numFmtId="164" fontId="5" fillId="2" borderId="0" xfId="1" applyNumberFormat="1" applyFont="1" applyFill="1" applyBorder="1" applyAlignment="1">
      <alignment horizontal="right" vertical="center" wrapText="1"/>
    </xf>
    <xf numFmtId="9" fontId="10" fillId="2" borderId="0" xfId="1" applyFont="1" applyFill="1" applyAlignment="1">
      <alignment vertical="center"/>
    </xf>
    <xf numFmtId="9" fontId="10" fillId="2" borderId="0" xfId="1" applyFont="1" applyFill="1" applyBorder="1" applyAlignment="1">
      <alignment vertical="center"/>
    </xf>
    <xf numFmtId="0" fontId="5" fillId="2" borderId="0" xfId="2" applyFont="1" applyFill="1"/>
    <xf numFmtId="165" fontId="5" fillId="2" borderId="0" xfId="3" applyFont="1" applyFill="1" applyBorder="1" applyAlignment="1">
      <alignment horizontal="right" vertical="center" wrapText="1"/>
    </xf>
    <xf numFmtId="0" fontId="9" fillId="2" borderId="0" xfId="4" applyFont="1" applyFill="1"/>
    <xf numFmtId="0" fontId="9" fillId="3" borderId="0" xfId="4" applyFont="1" applyFill="1"/>
    <xf numFmtId="166" fontId="11" fillId="2" borderId="0" xfId="4" applyNumberFormat="1" applyFont="1" applyFill="1" applyAlignment="1">
      <alignment vertical="center"/>
    </xf>
    <xf numFmtId="0" fontId="9" fillId="4" borderId="0" xfId="4" applyFont="1" applyFill="1"/>
    <xf numFmtId="0" fontId="9" fillId="3" borderId="0" xfId="4" applyFont="1" applyFill="1" applyAlignment="1">
      <alignment horizontal="center"/>
    </xf>
    <xf numFmtId="0" fontId="9" fillId="4" borderId="0" xfId="4" applyFont="1" applyFill="1" applyAlignment="1">
      <alignment horizontal="center"/>
    </xf>
    <xf numFmtId="0" fontId="7" fillId="5" borderId="7"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14" fillId="6" borderId="7" xfId="5" applyFont="1" applyFill="1" applyBorder="1" applyAlignment="1">
      <alignment horizontal="left" vertical="center"/>
    </xf>
    <xf numFmtId="167" fontId="14" fillId="6" borderId="7" xfId="7" applyNumberFormat="1" applyFont="1" applyFill="1" applyBorder="1" applyAlignment="1">
      <alignment horizontal="right" vertical="center" indent="1"/>
    </xf>
    <xf numFmtId="164" fontId="14" fillId="6" borderId="7" xfId="8" applyNumberFormat="1" applyFont="1" applyFill="1" applyBorder="1" applyAlignment="1">
      <alignment horizontal="center" vertical="center"/>
    </xf>
    <xf numFmtId="164" fontId="14" fillId="6" borderId="2" xfId="1" applyNumberFormat="1" applyFont="1" applyFill="1" applyBorder="1" applyAlignment="1">
      <alignment horizontal="center" vertical="center"/>
    </xf>
    <xf numFmtId="164" fontId="14" fillId="6" borderId="7" xfId="1" applyNumberFormat="1" applyFont="1" applyFill="1" applyBorder="1" applyAlignment="1">
      <alignment horizontal="center" vertical="center"/>
    </xf>
    <xf numFmtId="164" fontId="14" fillId="6" borderId="4" xfId="8" applyNumberFormat="1" applyFont="1" applyFill="1" applyBorder="1" applyAlignment="1">
      <alignment horizontal="center" vertical="center"/>
    </xf>
    <xf numFmtId="167" fontId="14" fillId="6" borderId="4" xfId="7" applyNumberFormat="1" applyFont="1" applyFill="1" applyBorder="1" applyAlignment="1">
      <alignment horizontal="center" vertical="center"/>
    </xf>
    <xf numFmtId="0" fontId="15" fillId="4" borderId="14" xfId="4" applyFont="1" applyFill="1" applyBorder="1" applyAlignment="1">
      <alignment vertical="center"/>
    </xf>
    <xf numFmtId="166" fontId="15" fillId="2" borderId="5" xfId="4" applyNumberFormat="1" applyFont="1" applyFill="1" applyBorder="1" applyAlignment="1">
      <alignment horizontal="right" vertical="center" indent="1"/>
    </xf>
    <xf numFmtId="164" fontId="15" fillId="2" borderId="15" xfId="4" applyNumberFormat="1" applyFont="1" applyFill="1" applyBorder="1" applyAlignment="1">
      <alignment horizontal="right" vertical="center" indent="1"/>
    </xf>
    <xf numFmtId="164" fontId="15" fillId="2" borderId="0" xfId="4" applyNumberFormat="1" applyFont="1" applyFill="1" applyAlignment="1">
      <alignment horizontal="right" vertical="center" indent="1"/>
    </xf>
    <xf numFmtId="164" fontId="15" fillId="2" borderId="5" xfId="4" applyNumberFormat="1" applyFont="1" applyFill="1" applyBorder="1" applyAlignment="1">
      <alignment horizontal="right" vertical="center" indent="1"/>
    </xf>
    <xf numFmtId="164" fontId="15" fillId="2" borderId="8" xfId="4" applyNumberFormat="1" applyFont="1" applyFill="1" applyBorder="1" applyAlignment="1">
      <alignment horizontal="center" vertical="center"/>
    </xf>
    <xf numFmtId="166" fontId="15" fillId="2" borderId="0" xfId="4" applyNumberFormat="1" applyFont="1" applyFill="1" applyAlignment="1">
      <alignment horizontal="right" vertical="center" indent="1"/>
    </xf>
    <xf numFmtId="0" fontId="9" fillId="4" borderId="14" xfId="4" applyFont="1" applyFill="1" applyBorder="1" applyAlignment="1">
      <alignment horizontal="left" vertical="center" indent="1"/>
    </xf>
    <xf numFmtId="166" fontId="9" fillId="2" borderId="5" xfId="4" applyNumberFormat="1" applyFont="1" applyFill="1" applyBorder="1" applyAlignment="1">
      <alignment horizontal="right" vertical="center" indent="1"/>
    </xf>
    <xf numFmtId="164" fontId="9" fillId="2" borderId="15" xfId="4" applyNumberFormat="1" applyFont="1" applyFill="1" applyBorder="1" applyAlignment="1">
      <alignment horizontal="right" vertical="center" indent="1"/>
    </xf>
    <xf numFmtId="164" fontId="9" fillId="2" borderId="0" xfId="4" applyNumberFormat="1" applyFont="1" applyFill="1" applyAlignment="1">
      <alignment horizontal="right" vertical="center" indent="1"/>
    </xf>
    <xf numFmtId="164" fontId="9" fillId="2" borderId="5" xfId="4" applyNumberFormat="1" applyFont="1" applyFill="1" applyBorder="1" applyAlignment="1">
      <alignment horizontal="right" vertical="center" indent="1"/>
    </xf>
    <xf numFmtId="164" fontId="9" fillId="2" borderId="15" xfId="4" applyNumberFormat="1" applyFont="1" applyFill="1" applyBorder="1" applyAlignment="1">
      <alignment horizontal="center" vertical="center"/>
    </xf>
    <xf numFmtId="166" fontId="9" fillId="2" borderId="0" xfId="4" applyNumberFormat="1" applyFont="1" applyFill="1" applyAlignment="1">
      <alignment horizontal="right" vertical="center" indent="1"/>
    </xf>
    <xf numFmtId="49" fontId="9" fillId="4" borderId="14" xfId="4" applyNumberFormat="1" applyFont="1" applyFill="1" applyBorder="1" applyAlignment="1">
      <alignment horizontal="left" vertical="center" indent="3"/>
    </xf>
    <xf numFmtId="0" fontId="8" fillId="4" borderId="0" xfId="4" applyFont="1" applyFill="1"/>
    <xf numFmtId="49" fontId="9" fillId="4" borderId="14" xfId="4" applyNumberFormat="1" applyFont="1" applyFill="1" applyBorder="1" applyAlignment="1">
      <alignment horizontal="left" indent="1"/>
    </xf>
    <xf numFmtId="49" fontId="9" fillId="4" borderId="14" xfId="4" applyNumberFormat="1" applyFont="1" applyFill="1" applyBorder="1" applyAlignment="1">
      <alignment horizontal="left" indent="3"/>
    </xf>
    <xf numFmtId="0" fontId="9" fillId="4" borderId="14" xfId="4" applyFont="1" applyFill="1" applyBorder="1" applyAlignment="1">
      <alignment horizontal="left" indent="1"/>
    </xf>
    <xf numFmtId="164" fontId="16" fillId="2" borderId="15" xfId="4" applyNumberFormat="1" applyFont="1" applyFill="1" applyBorder="1" applyAlignment="1">
      <alignment horizontal="center" vertical="center"/>
    </xf>
    <xf numFmtId="164" fontId="16" fillId="2" borderId="5" xfId="4" applyNumberFormat="1" applyFont="1" applyFill="1" applyBorder="1" applyAlignment="1">
      <alignment horizontal="right" vertical="center" indent="1"/>
    </xf>
    <xf numFmtId="0" fontId="15" fillId="4" borderId="5" xfId="4" applyFont="1" applyFill="1" applyBorder="1" applyAlignment="1">
      <alignment vertical="center"/>
    </xf>
    <xf numFmtId="164" fontId="15" fillId="2" borderId="15" xfId="4" applyNumberFormat="1" applyFont="1" applyFill="1" applyBorder="1" applyAlignment="1">
      <alignment horizontal="center" vertical="center"/>
    </xf>
    <xf numFmtId="0" fontId="9" fillId="4" borderId="5" xfId="4" applyFont="1" applyFill="1" applyBorder="1" applyAlignment="1">
      <alignment horizontal="left" vertical="center" indent="1"/>
    </xf>
    <xf numFmtId="49" fontId="9" fillId="4" borderId="5" xfId="4" applyNumberFormat="1" applyFont="1" applyFill="1" applyBorder="1" applyAlignment="1">
      <alignment horizontal="left" indent="3"/>
    </xf>
    <xf numFmtId="166" fontId="8" fillId="2" borderId="5" xfId="4" applyNumberFormat="1" applyFont="1" applyFill="1" applyBorder="1" applyAlignment="1">
      <alignment horizontal="right" vertical="center" indent="1"/>
    </xf>
    <xf numFmtId="0" fontId="15" fillId="4" borderId="16" xfId="4" applyFont="1" applyFill="1" applyBorder="1" applyAlignment="1">
      <alignment vertical="center"/>
    </xf>
    <xf numFmtId="166" fontId="9" fillId="2" borderId="17" xfId="4" applyNumberFormat="1" applyFont="1" applyFill="1" applyBorder="1" applyAlignment="1">
      <alignment horizontal="right" vertical="center" indent="1"/>
    </xf>
    <xf numFmtId="164" fontId="9" fillId="2" borderId="18" xfId="4" applyNumberFormat="1" applyFont="1" applyFill="1" applyBorder="1" applyAlignment="1">
      <alignment horizontal="right" vertical="center" indent="1"/>
    </xf>
    <xf numFmtId="164" fontId="9" fillId="2" borderId="19" xfId="4" applyNumberFormat="1" applyFont="1" applyFill="1" applyBorder="1" applyAlignment="1">
      <alignment horizontal="right" vertical="center" indent="1"/>
    </xf>
    <xf numFmtId="164" fontId="9" fillId="2" borderId="17" xfId="4" applyNumberFormat="1" applyFont="1" applyFill="1" applyBorder="1" applyAlignment="1">
      <alignment horizontal="right" vertical="center" indent="1"/>
    </xf>
    <xf numFmtId="164" fontId="9" fillId="2" borderId="20" xfId="4" applyNumberFormat="1" applyFont="1" applyFill="1" applyBorder="1" applyAlignment="1">
      <alignment horizontal="center" vertical="center"/>
    </xf>
    <xf numFmtId="166" fontId="9" fillId="2" borderId="19" xfId="4" applyNumberFormat="1" applyFont="1" applyFill="1" applyBorder="1" applyAlignment="1">
      <alignment horizontal="right" vertical="center" indent="1"/>
    </xf>
    <xf numFmtId="164" fontId="9" fillId="3" borderId="12" xfId="4" applyNumberFormat="1" applyFont="1" applyFill="1" applyBorder="1" applyAlignment="1">
      <alignment horizontal="center" vertical="center"/>
    </xf>
    <xf numFmtId="166" fontId="9" fillId="3" borderId="0" xfId="4" applyNumberFormat="1" applyFont="1" applyFill="1" applyAlignment="1">
      <alignment horizontal="right" vertical="center" indent="1"/>
    </xf>
    <xf numFmtId="164" fontId="9" fillId="3" borderId="5" xfId="4" applyNumberFormat="1" applyFont="1" applyFill="1" applyBorder="1" applyAlignment="1">
      <alignment horizontal="right" vertical="center" indent="1"/>
    </xf>
    <xf numFmtId="164" fontId="9" fillId="3" borderId="0" xfId="4" applyNumberFormat="1" applyFont="1" applyFill="1" applyAlignment="1">
      <alignment horizontal="right" vertical="center" indent="1"/>
    </xf>
    <xf numFmtId="0" fontId="14" fillId="6" borderId="2" xfId="5" applyFont="1" applyFill="1" applyBorder="1" applyAlignment="1">
      <alignment horizontal="left" vertical="center"/>
    </xf>
    <xf numFmtId="164" fontId="14" fillId="6" borderId="2" xfId="8" applyNumberFormat="1" applyFont="1" applyFill="1" applyBorder="1" applyAlignment="1">
      <alignment horizontal="center" vertical="center"/>
    </xf>
    <xf numFmtId="167" fontId="14" fillId="6" borderId="4" xfId="7" applyNumberFormat="1" applyFont="1" applyFill="1" applyBorder="1" applyAlignment="1">
      <alignment horizontal="right" vertical="center" indent="1"/>
    </xf>
    <xf numFmtId="164" fontId="14" fillId="6" borderId="3" xfId="8" applyNumberFormat="1" applyFont="1" applyFill="1" applyBorder="1" applyAlignment="1">
      <alignment horizontal="center" vertical="center"/>
    </xf>
    <xf numFmtId="0" fontId="9" fillId="2" borderId="5" xfId="4" applyFont="1" applyFill="1" applyBorder="1" applyAlignment="1">
      <alignment horizontal="left" vertical="center" indent="1"/>
    </xf>
    <xf numFmtId="166" fontId="9" fillId="2" borderId="1" xfId="4" applyNumberFormat="1" applyFont="1" applyFill="1" applyBorder="1" applyAlignment="1">
      <alignment horizontal="right" vertical="center" indent="1"/>
    </xf>
    <xf numFmtId="164" fontId="9" fillId="2" borderId="14" xfId="4" applyNumberFormat="1" applyFont="1" applyFill="1" applyBorder="1" applyAlignment="1">
      <alignment horizontal="right" vertical="center" indent="1"/>
    </xf>
    <xf numFmtId="164" fontId="9" fillId="2" borderId="1" xfId="4" applyNumberFormat="1" applyFont="1" applyFill="1" applyBorder="1" applyAlignment="1">
      <alignment horizontal="right" vertical="center" indent="1"/>
    </xf>
    <xf numFmtId="166" fontId="9" fillId="2" borderId="15" xfId="4" applyNumberFormat="1" applyFont="1" applyFill="1" applyBorder="1" applyAlignment="1">
      <alignment horizontal="right" vertical="center" indent="1"/>
    </xf>
    <xf numFmtId="166" fontId="9" fillId="4" borderId="0" xfId="4" applyNumberFormat="1" applyFont="1" applyFill="1"/>
    <xf numFmtId="0" fontId="9" fillId="2" borderId="14" xfId="2" applyFont="1" applyFill="1" applyBorder="1" applyAlignment="1">
      <alignment horizontal="left" vertical="center" indent="3"/>
    </xf>
    <xf numFmtId="0" fontId="9" fillId="2" borderId="11" xfId="2" applyFont="1" applyFill="1" applyBorder="1" applyAlignment="1">
      <alignment horizontal="left" vertical="center" indent="3"/>
    </xf>
    <xf numFmtId="166" fontId="9" fillId="2" borderId="10" xfId="4" applyNumberFormat="1" applyFont="1" applyFill="1" applyBorder="1" applyAlignment="1">
      <alignment horizontal="right" vertical="center" indent="1"/>
    </xf>
    <xf numFmtId="164" fontId="9" fillId="2" borderId="10" xfId="4" applyNumberFormat="1" applyFont="1" applyFill="1" applyBorder="1" applyAlignment="1">
      <alignment horizontal="right" vertical="center" indent="1"/>
    </xf>
    <xf numFmtId="164" fontId="9" fillId="2" borderId="11" xfId="4" applyNumberFormat="1" applyFont="1" applyFill="1" applyBorder="1" applyAlignment="1">
      <alignment horizontal="right" vertical="center" indent="1"/>
    </xf>
    <xf numFmtId="164" fontId="9" fillId="2" borderId="12" xfId="4" applyNumberFormat="1" applyFont="1" applyFill="1" applyBorder="1" applyAlignment="1">
      <alignment horizontal="right" vertical="center" indent="1"/>
    </xf>
    <xf numFmtId="166" fontId="9" fillId="2" borderId="12" xfId="4" applyNumberFormat="1" applyFont="1" applyFill="1" applyBorder="1" applyAlignment="1">
      <alignment horizontal="right" vertical="center" indent="1"/>
    </xf>
    <xf numFmtId="0" fontId="9" fillId="4" borderId="0" xfId="4" applyFont="1" applyFill="1" applyAlignment="1">
      <alignment horizontal="left" vertical="center" indent="1"/>
    </xf>
    <xf numFmtId="0" fontId="9" fillId="4" borderId="0" xfId="4" applyFont="1" applyFill="1" applyAlignment="1">
      <alignment horizontal="left" indent="1"/>
    </xf>
    <xf numFmtId="164" fontId="9" fillId="4" borderId="0" xfId="4" applyNumberFormat="1" applyFont="1" applyFill="1" applyAlignment="1">
      <alignment horizontal="center" vertical="center"/>
    </xf>
    <xf numFmtId="166" fontId="9" fillId="4" borderId="0" xfId="4" applyNumberFormat="1" applyFont="1" applyFill="1" applyAlignment="1">
      <alignment horizontal="center" vertical="center"/>
    </xf>
    <xf numFmtId="167" fontId="17" fillId="6" borderId="4" xfId="7" applyNumberFormat="1" applyFont="1" applyFill="1" applyBorder="1" applyAlignment="1">
      <alignment horizontal="right" vertical="center" indent="1"/>
    </xf>
    <xf numFmtId="166" fontId="8" fillId="4" borderId="0" xfId="4" applyNumberFormat="1" applyFont="1" applyFill="1" applyAlignment="1">
      <alignment horizontal="center" vertical="center"/>
    </xf>
    <xf numFmtId="164" fontId="9" fillId="4" borderId="0" xfId="4" applyNumberFormat="1" applyFont="1" applyFill="1" applyAlignment="1">
      <alignment horizontal="right" vertical="center"/>
    </xf>
    <xf numFmtId="0" fontId="18" fillId="0" borderId="0" xfId="2" applyFont="1" applyAlignment="1">
      <alignment vertical="center"/>
    </xf>
    <xf numFmtId="0" fontId="9" fillId="3" borderId="15" xfId="4" applyFont="1" applyFill="1" applyBorder="1"/>
    <xf numFmtId="0" fontId="20" fillId="6" borderId="0" xfId="2" applyFont="1" applyFill="1" applyAlignment="1">
      <alignment horizontal="left" vertical="center" indent="1"/>
    </xf>
    <xf numFmtId="0" fontId="22" fillId="6" borderId="0" xfId="9" applyFont="1" applyFill="1"/>
    <xf numFmtId="0" fontId="22" fillId="0" borderId="0" xfId="9" applyFont="1"/>
    <xf numFmtId="17" fontId="23" fillId="2" borderId="13" xfId="10" applyNumberFormat="1" applyFont="1" applyFill="1" applyBorder="1" applyAlignment="1">
      <alignment horizontal="center" vertical="center" wrapText="1"/>
    </xf>
    <xf numFmtId="17" fontId="23" fillId="5" borderId="1" xfId="10" applyNumberFormat="1" applyFont="1" applyFill="1" applyBorder="1" applyAlignment="1">
      <alignment horizontal="center" vertical="center" wrapText="1"/>
    </xf>
    <xf numFmtId="0" fontId="25" fillId="6" borderId="2" xfId="11" applyFont="1" applyFill="1" applyBorder="1" applyAlignment="1">
      <alignment horizontal="left" vertical="center"/>
    </xf>
    <xf numFmtId="0" fontId="25" fillId="6" borderId="4" xfId="11" applyFont="1" applyFill="1" applyBorder="1" applyAlignment="1">
      <alignment horizontal="left" vertical="center"/>
    </xf>
    <xf numFmtId="164" fontId="25" fillId="6" borderId="7" xfId="12" applyNumberFormat="1" applyFont="1" applyFill="1" applyBorder="1" applyAlignment="1">
      <alignment horizontal="center" vertical="center"/>
    </xf>
    <xf numFmtId="4" fontId="23" fillId="2" borderId="7" xfId="9" applyNumberFormat="1" applyFont="1" applyFill="1" applyBorder="1" applyAlignment="1">
      <alignment horizontal="center"/>
    </xf>
    <xf numFmtId="0" fontId="26" fillId="2" borderId="14" xfId="11" applyFont="1" applyFill="1" applyBorder="1"/>
    <xf numFmtId="0" fontId="27" fillId="2" borderId="15" xfId="11" applyFont="1" applyFill="1" applyBorder="1"/>
    <xf numFmtId="164" fontId="28" fillId="2" borderId="5" xfId="12" applyNumberFormat="1" applyFont="1" applyFill="1" applyBorder="1" applyAlignment="1">
      <alignment horizontal="center" vertical="center"/>
    </xf>
    <xf numFmtId="4" fontId="23" fillId="2" borderId="5" xfId="9" applyNumberFormat="1" applyFont="1" applyFill="1" applyBorder="1" applyAlignment="1">
      <alignment horizontal="center"/>
    </xf>
    <xf numFmtId="0" fontId="29" fillId="0" borderId="14" xfId="10" applyFont="1" applyBorder="1"/>
    <xf numFmtId="0" fontId="29" fillId="0" borderId="15" xfId="10" applyFont="1" applyBorder="1"/>
    <xf numFmtId="164" fontId="29" fillId="0" borderId="5" xfId="12" applyNumberFormat="1" applyFont="1" applyFill="1" applyBorder="1" applyAlignment="1">
      <alignment horizontal="center" vertical="center"/>
    </xf>
    <xf numFmtId="4" fontId="22" fillId="2" borderId="5" xfId="9" applyNumberFormat="1" applyFont="1" applyFill="1" applyBorder="1" applyAlignment="1">
      <alignment horizontal="center"/>
    </xf>
    <xf numFmtId="0" fontId="22" fillId="0" borderId="14" xfId="10" applyFont="1" applyBorder="1"/>
    <xf numFmtId="0" fontId="22" fillId="0" borderId="15" xfId="10" applyFont="1" applyBorder="1"/>
    <xf numFmtId="164" fontId="29" fillId="0" borderId="21" xfId="12" applyNumberFormat="1" applyFont="1" applyFill="1" applyBorder="1" applyAlignment="1">
      <alignment horizontal="center" vertical="center"/>
    </xf>
    <xf numFmtId="0" fontId="26" fillId="0" borderId="22" xfId="11" applyFont="1" applyBorder="1"/>
    <xf numFmtId="0" fontId="27" fillId="0" borderId="23" xfId="11" applyFont="1" applyBorder="1"/>
    <xf numFmtId="164" fontId="28" fillId="0" borderId="5" xfId="12" applyNumberFormat="1" applyFont="1" applyFill="1" applyBorder="1" applyAlignment="1">
      <alignment horizontal="center" vertical="center"/>
    </xf>
    <xf numFmtId="4" fontId="23" fillId="2" borderId="1" xfId="9" applyNumberFormat="1" applyFont="1" applyFill="1" applyBorder="1" applyAlignment="1">
      <alignment horizontal="center"/>
    </xf>
    <xf numFmtId="0" fontId="22" fillId="0" borderId="11" xfId="10" applyFont="1" applyBorder="1"/>
    <xf numFmtId="0" fontId="22" fillId="0" borderId="12" xfId="10" applyFont="1" applyBorder="1"/>
    <xf numFmtId="164" fontId="29" fillId="0" borderId="10" xfId="12" applyNumberFormat="1" applyFont="1" applyFill="1" applyBorder="1" applyAlignment="1">
      <alignment horizontal="center" vertical="center"/>
    </xf>
    <xf numFmtId="4" fontId="22" fillId="2" borderId="10" xfId="9" applyNumberFormat="1" applyFont="1" applyFill="1" applyBorder="1" applyAlignment="1">
      <alignment horizontal="center"/>
    </xf>
    <xf numFmtId="0" fontId="22" fillId="0" borderId="0" xfId="10" applyFont="1"/>
    <xf numFmtId="166" fontId="22" fillId="0" borderId="0" xfId="9" applyNumberFormat="1" applyFont="1"/>
    <xf numFmtId="0" fontId="22" fillId="0" borderId="0" xfId="9" applyFont="1" applyAlignment="1">
      <alignment horizontal="right"/>
    </xf>
    <xf numFmtId="0" fontId="22" fillId="2" borderId="0" xfId="9" applyFont="1" applyFill="1"/>
    <xf numFmtId="0" fontId="23" fillId="2" borderId="0" xfId="9" applyFont="1" applyFill="1"/>
    <xf numFmtId="0" fontId="23" fillId="0" borderId="0" xfId="9" applyFont="1"/>
    <xf numFmtId="0" fontId="23" fillId="2" borderId="0" xfId="9" applyFont="1" applyFill="1" applyAlignment="1">
      <alignment vertical="center"/>
    </xf>
    <xf numFmtId="3" fontId="22" fillId="0" borderId="0" xfId="9" applyNumberFormat="1" applyFont="1"/>
    <xf numFmtId="0" fontId="23" fillId="5" borderId="24" xfId="9" applyFont="1" applyFill="1" applyBorder="1" applyAlignment="1">
      <alignment horizontal="center" vertical="center"/>
    </xf>
    <xf numFmtId="0" fontId="22" fillId="2" borderId="27" xfId="9" applyFont="1" applyFill="1" applyBorder="1" applyAlignment="1">
      <alignment horizontal="center" vertical="center"/>
    </xf>
    <xf numFmtId="168" fontId="23" fillId="5" borderId="28" xfId="9" quotePrefix="1" applyNumberFormat="1" applyFont="1" applyFill="1" applyBorder="1" applyAlignment="1">
      <alignment horizontal="center" vertical="center"/>
    </xf>
    <xf numFmtId="168" fontId="22" fillId="5" borderId="29" xfId="9" applyNumberFormat="1" applyFont="1" applyFill="1" applyBorder="1" applyAlignment="1">
      <alignment horizontal="center" vertical="center"/>
    </xf>
    <xf numFmtId="168" fontId="23" fillId="5" borderId="30" xfId="9" quotePrefix="1" applyNumberFormat="1" applyFont="1" applyFill="1" applyBorder="1" applyAlignment="1">
      <alignment horizontal="center" vertical="center"/>
    </xf>
    <xf numFmtId="3" fontId="22" fillId="2" borderId="0" xfId="9" applyNumberFormat="1" applyFont="1" applyFill="1"/>
    <xf numFmtId="169" fontId="30" fillId="5" borderId="31" xfId="9" applyNumberFormat="1" applyFont="1" applyFill="1" applyBorder="1" applyAlignment="1">
      <alignment horizontal="right"/>
    </xf>
    <xf numFmtId="2" fontId="22" fillId="0" borderId="32" xfId="9" applyNumberFormat="1" applyFont="1" applyBorder="1" applyAlignment="1">
      <alignment horizontal="center"/>
    </xf>
    <xf numFmtId="2" fontId="22" fillId="0" borderId="33" xfId="9" applyNumberFormat="1" applyFont="1" applyBorder="1"/>
    <xf numFmtId="2" fontId="22" fillId="0" borderId="11" xfId="9" applyNumberFormat="1" applyFont="1" applyBorder="1"/>
    <xf numFmtId="2" fontId="22" fillId="0" borderId="34" xfId="9" applyNumberFormat="1" applyFont="1" applyBorder="1"/>
    <xf numFmtId="2" fontId="22" fillId="0" borderId="33" xfId="9" applyNumberFormat="1" applyFont="1" applyBorder="1" applyAlignment="1">
      <alignment horizontal="center"/>
    </xf>
    <xf numFmtId="2" fontId="23" fillId="0" borderId="27" xfId="9" applyNumberFormat="1" applyFont="1" applyBorder="1" applyAlignment="1">
      <alignment vertical="center"/>
    </xf>
    <xf numFmtId="2" fontId="23" fillId="0" borderId="35" xfId="9" applyNumberFormat="1" applyFont="1" applyBorder="1" applyAlignment="1">
      <alignment vertical="center"/>
    </xf>
    <xf numFmtId="2" fontId="23" fillId="0" borderId="26" xfId="9" applyNumberFormat="1" applyFont="1" applyBorder="1" applyAlignment="1">
      <alignment vertical="center"/>
    </xf>
    <xf numFmtId="0" fontId="23" fillId="0" borderId="0" xfId="9" applyFont="1" applyAlignment="1">
      <alignment vertical="center"/>
    </xf>
    <xf numFmtId="2" fontId="22" fillId="0" borderId="28" xfId="9" applyNumberFormat="1" applyFont="1" applyBorder="1" applyAlignment="1">
      <alignment horizontal="center"/>
    </xf>
    <xf numFmtId="0" fontId="22" fillId="0" borderId="0" xfId="9" applyFont="1" applyAlignment="1">
      <alignment vertical="center"/>
    </xf>
    <xf numFmtId="0" fontId="15" fillId="2" borderId="0" xfId="4" applyFont="1" applyFill="1"/>
    <xf numFmtId="0" fontId="7" fillId="5" borderId="7" xfId="13" applyFont="1" applyFill="1" applyBorder="1" applyAlignment="1">
      <alignment horizontal="center" vertical="center" wrapText="1"/>
    </xf>
    <xf numFmtId="0" fontId="15" fillId="2" borderId="0" xfId="4" applyFont="1" applyFill="1" applyAlignment="1">
      <alignment wrapText="1"/>
    </xf>
    <xf numFmtId="0" fontId="7" fillId="5" borderId="2" xfId="13" applyFont="1" applyFill="1" applyBorder="1" applyAlignment="1">
      <alignment horizontal="center" vertical="center" wrapText="1"/>
    </xf>
    <xf numFmtId="0" fontId="14" fillId="6" borderId="7" xfId="13" applyFont="1" applyFill="1" applyBorder="1" applyAlignment="1">
      <alignment horizontal="left" vertical="center"/>
    </xf>
    <xf numFmtId="167" fontId="14" fillId="6" borderId="7" xfId="15" applyNumberFormat="1" applyFont="1" applyFill="1" applyBorder="1" applyAlignment="1">
      <alignment horizontal="right" vertical="center" indent="1"/>
    </xf>
    <xf numFmtId="164" fontId="14" fillId="6" borderId="7" xfId="16" applyNumberFormat="1" applyFont="1" applyFill="1" applyBorder="1" applyAlignment="1">
      <alignment horizontal="center" vertical="center"/>
    </xf>
    <xf numFmtId="164" fontId="14" fillId="6" borderId="4" xfId="16" applyNumberFormat="1" applyFont="1" applyFill="1" applyBorder="1" applyAlignment="1">
      <alignment horizontal="center" vertical="center"/>
    </xf>
    <xf numFmtId="167" fontId="17" fillId="6" borderId="4" xfId="15" applyNumberFormat="1" applyFont="1" applyFill="1" applyBorder="1" applyAlignment="1">
      <alignment horizontal="right" vertical="center" indent="1"/>
    </xf>
    <xf numFmtId="164" fontId="15" fillId="3" borderId="8" xfId="4" applyNumberFormat="1" applyFont="1" applyFill="1" applyBorder="1" applyAlignment="1">
      <alignment horizontal="center" vertical="center"/>
    </xf>
    <xf numFmtId="166" fontId="15" fillId="3" borderId="0" xfId="4" applyNumberFormat="1" applyFont="1" applyFill="1" applyAlignment="1">
      <alignment horizontal="right" vertical="center" indent="1"/>
    </xf>
    <xf numFmtId="164" fontId="15" fillId="3" borderId="5" xfId="4" applyNumberFormat="1" applyFont="1" applyFill="1" applyBorder="1" applyAlignment="1">
      <alignment horizontal="right" vertical="center" indent="1"/>
    </xf>
    <xf numFmtId="164" fontId="15" fillId="3" borderId="0" xfId="4" applyNumberFormat="1" applyFont="1" applyFill="1" applyAlignment="1">
      <alignment horizontal="right" vertical="center" indent="1"/>
    </xf>
    <xf numFmtId="164" fontId="9" fillId="3" borderId="15" xfId="4" applyNumberFormat="1" applyFont="1" applyFill="1" applyBorder="1" applyAlignment="1">
      <alignment horizontal="center" vertical="center"/>
    </xf>
    <xf numFmtId="0" fontId="8" fillId="2" borderId="0" xfId="4" applyFont="1" applyFill="1" applyAlignment="1">
      <alignment wrapText="1"/>
    </xf>
    <xf numFmtId="49" fontId="9" fillId="4" borderId="6" xfId="4" applyNumberFormat="1" applyFont="1" applyFill="1" applyBorder="1" applyAlignment="1">
      <alignment horizontal="left" indent="1"/>
    </xf>
    <xf numFmtId="164" fontId="9" fillId="2" borderId="8" xfId="4" applyNumberFormat="1" applyFont="1" applyFill="1" applyBorder="1" applyAlignment="1">
      <alignment horizontal="right" vertical="center" indent="1"/>
    </xf>
    <xf numFmtId="164" fontId="9" fillId="2" borderId="9" xfId="4" applyNumberFormat="1" applyFont="1" applyFill="1" applyBorder="1" applyAlignment="1">
      <alignment horizontal="right" vertical="center" indent="1"/>
    </xf>
    <xf numFmtId="164" fontId="9" fillId="3" borderId="8" xfId="4" applyNumberFormat="1" applyFont="1" applyFill="1" applyBorder="1" applyAlignment="1">
      <alignment horizontal="center" vertical="center"/>
    </xf>
    <xf numFmtId="166" fontId="9" fillId="3" borderId="9" xfId="4" applyNumberFormat="1" applyFont="1" applyFill="1" applyBorder="1" applyAlignment="1">
      <alignment horizontal="right" vertical="center" indent="1"/>
    </xf>
    <xf numFmtId="164" fontId="9" fillId="3" borderId="1" xfId="4" applyNumberFormat="1" applyFont="1" applyFill="1" applyBorder="1" applyAlignment="1">
      <alignment horizontal="right" vertical="center" indent="1"/>
    </xf>
    <xf numFmtId="164" fontId="9" fillId="3" borderId="9" xfId="4" applyNumberFormat="1" applyFont="1" applyFill="1" applyBorder="1" applyAlignment="1">
      <alignment horizontal="right" vertical="center" indent="1"/>
    </xf>
    <xf numFmtId="0" fontId="5" fillId="2" borderId="0" xfId="4" applyFont="1" applyFill="1" applyAlignment="1">
      <alignment wrapText="1"/>
    </xf>
    <xf numFmtId="49" fontId="9" fillId="4" borderId="11" xfId="4" applyNumberFormat="1" applyFont="1" applyFill="1" applyBorder="1" applyAlignment="1">
      <alignment horizontal="left" indent="3"/>
    </xf>
    <xf numFmtId="164" fontId="9" fillId="2" borderId="13" xfId="4" applyNumberFormat="1" applyFont="1" applyFill="1" applyBorder="1" applyAlignment="1">
      <alignment horizontal="right" vertical="center" indent="1"/>
    </xf>
    <xf numFmtId="166" fontId="9" fillId="3" borderId="13" xfId="4" applyNumberFormat="1" applyFont="1" applyFill="1" applyBorder="1" applyAlignment="1">
      <alignment horizontal="right" vertical="center" indent="1"/>
    </xf>
    <xf numFmtId="164" fontId="9" fillId="3" borderId="10" xfId="4" applyNumberFormat="1" applyFont="1" applyFill="1" applyBorder="1" applyAlignment="1">
      <alignment horizontal="right" vertical="center" indent="1"/>
    </xf>
    <xf numFmtId="164" fontId="9" fillId="3" borderId="13" xfId="4" applyNumberFormat="1" applyFont="1" applyFill="1" applyBorder="1" applyAlignment="1">
      <alignment horizontal="right" vertical="center" indent="1"/>
    </xf>
    <xf numFmtId="0" fontId="9" fillId="4" borderId="6" xfId="4" applyFont="1" applyFill="1" applyBorder="1" applyAlignment="1">
      <alignment horizontal="left" indent="1"/>
    </xf>
    <xf numFmtId="0" fontId="9" fillId="4" borderId="11" xfId="4" applyFont="1" applyFill="1" applyBorder="1" applyAlignment="1">
      <alignment horizontal="left" vertical="center" indent="1"/>
    </xf>
    <xf numFmtId="164" fontId="16" fillId="3" borderId="12" xfId="4" applyNumberFormat="1" applyFont="1" applyFill="1" applyBorder="1" applyAlignment="1">
      <alignment horizontal="center" vertical="center"/>
    </xf>
    <xf numFmtId="164" fontId="16" fillId="3" borderId="10" xfId="4" applyNumberFormat="1" applyFont="1" applyFill="1" applyBorder="1" applyAlignment="1">
      <alignment horizontal="right" vertical="center" indent="1"/>
    </xf>
    <xf numFmtId="0" fontId="15" fillId="4" borderId="1" xfId="4" applyFont="1" applyFill="1" applyBorder="1" applyAlignment="1">
      <alignment vertical="center"/>
    </xf>
    <xf numFmtId="166" fontId="15" fillId="2" borderId="1" xfId="4" applyNumberFormat="1" applyFont="1" applyFill="1" applyBorder="1" applyAlignment="1">
      <alignment horizontal="right" vertical="center" indent="1"/>
    </xf>
    <xf numFmtId="164" fontId="15" fillId="2" borderId="8" xfId="4" applyNumberFormat="1" applyFont="1" applyFill="1" applyBorder="1" applyAlignment="1">
      <alignment horizontal="right" vertical="center" indent="1"/>
    </xf>
    <xf numFmtId="164" fontId="15" fillId="2" borderId="9" xfId="4" applyNumberFormat="1" applyFont="1" applyFill="1" applyBorder="1" applyAlignment="1">
      <alignment horizontal="right" vertical="center" indent="1"/>
    </xf>
    <xf numFmtId="164" fontId="15" fillId="2" borderId="1" xfId="4" applyNumberFormat="1" applyFont="1" applyFill="1" applyBorder="1" applyAlignment="1">
      <alignment horizontal="right" vertical="center" indent="1"/>
    </xf>
    <xf numFmtId="166" fontId="15" fillId="3" borderId="9" xfId="4" applyNumberFormat="1" applyFont="1" applyFill="1" applyBorder="1" applyAlignment="1">
      <alignment horizontal="right" vertical="center" indent="1"/>
    </xf>
    <xf numFmtId="164" fontId="15" fillId="3" borderId="1" xfId="4" applyNumberFormat="1" applyFont="1" applyFill="1" applyBorder="1" applyAlignment="1">
      <alignment horizontal="right" vertical="center" indent="1"/>
    </xf>
    <xf numFmtId="164" fontId="15" fillId="3" borderId="9" xfId="4" applyNumberFormat="1" applyFont="1" applyFill="1" applyBorder="1" applyAlignment="1">
      <alignment horizontal="right" vertical="center" indent="1"/>
    </xf>
    <xf numFmtId="0" fontId="9" fillId="4" borderId="10" xfId="4" applyFont="1" applyFill="1" applyBorder="1" applyAlignment="1">
      <alignment horizontal="left" vertical="center" indent="1"/>
    </xf>
    <xf numFmtId="0" fontId="9" fillId="2" borderId="0" xfId="4" applyFont="1" applyFill="1" applyAlignment="1">
      <alignment horizontal="left" vertical="center" indent="1"/>
    </xf>
    <xf numFmtId="0" fontId="7" fillId="2" borderId="0" xfId="13" applyFont="1" applyFill="1" applyAlignment="1">
      <alignment horizontal="center" vertical="center" wrapText="1"/>
    </xf>
    <xf numFmtId="0" fontId="7" fillId="2" borderId="5" xfId="13" applyFont="1" applyFill="1" applyBorder="1" applyAlignment="1">
      <alignment horizontal="center" vertical="center" wrapText="1"/>
    </xf>
    <xf numFmtId="0" fontId="14" fillId="6" borderId="2" xfId="13" applyFont="1" applyFill="1" applyBorder="1" applyAlignment="1">
      <alignment horizontal="left" vertical="center"/>
    </xf>
    <xf numFmtId="164" fontId="14" fillId="6" borderId="2" xfId="16" applyNumberFormat="1" applyFont="1" applyFill="1" applyBorder="1" applyAlignment="1">
      <alignment horizontal="center" vertical="center"/>
    </xf>
    <xf numFmtId="167" fontId="14" fillId="6" borderId="4" xfId="15" applyNumberFormat="1" applyFont="1" applyFill="1" applyBorder="1" applyAlignment="1">
      <alignment horizontal="right" vertical="center" indent="1"/>
    </xf>
    <xf numFmtId="164" fontId="14" fillId="6" borderId="3" xfId="16" applyNumberFormat="1" applyFont="1" applyFill="1" applyBorder="1" applyAlignment="1">
      <alignment horizontal="center" vertical="center"/>
    </xf>
    <xf numFmtId="164" fontId="9" fillId="2" borderId="6" xfId="4" applyNumberFormat="1" applyFont="1" applyFill="1" applyBorder="1" applyAlignment="1">
      <alignment horizontal="right" vertical="center" indent="1"/>
    </xf>
    <xf numFmtId="0" fontId="9" fillId="2" borderId="0" xfId="2" applyFont="1" applyFill="1" applyAlignment="1">
      <alignment horizontal="left" vertical="center" indent="3"/>
    </xf>
    <xf numFmtId="0" fontId="9" fillId="2" borderId="2" xfId="2" applyFont="1" applyFill="1" applyBorder="1" applyAlignment="1">
      <alignment horizontal="left" vertical="center" indent="3"/>
    </xf>
    <xf numFmtId="166" fontId="9" fillId="2" borderId="7" xfId="4" applyNumberFormat="1" applyFont="1" applyFill="1" applyBorder="1" applyAlignment="1">
      <alignment horizontal="right" vertical="center" indent="1"/>
    </xf>
    <xf numFmtId="164" fontId="9" fillId="2" borderId="3" xfId="4" applyNumberFormat="1" applyFont="1" applyFill="1" applyBorder="1" applyAlignment="1">
      <alignment horizontal="right" vertical="center" indent="1"/>
    </xf>
    <xf numFmtId="164" fontId="9" fillId="2" borderId="2" xfId="4" applyNumberFormat="1" applyFont="1" applyFill="1" applyBorder="1" applyAlignment="1">
      <alignment horizontal="right" vertical="center" indent="1"/>
    </xf>
    <xf numFmtId="164" fontId="9" fillId="2" borderId="7" xfId="4" applyNumberFormat="1" applyFont="1" applyFill="1" applyBorder="1" applyAlignment="1">
      <alignment horizontal="right" vertical="center" indent="1"/>
    </xf>
    <xf numFmtId="0" fontId="14" fillId="2" borderId="9" xfId="13" applyFont="1" applyFill="1" applyBorder="1" applyAlignment="1">
      <alignment horizontal="left" vertical="center"/>
    </xf>
    <xf numFmtId="170" fontId="14" fillId="2" borderId="9" xfId="15" applyNumberFormat="1" applyFont="1" applyFill="1" applyBorder="1" applyAlignment="1">
      <alignment horizontal="center" vertical="center"/>
    </xf>
    <xf numFmtId="164" fontId="14" fillId="2" borderId="9" xfId="16" applyNumberFormat="1" applyFont="1" applyFill="1" applyBorder="1" applyAlignment="1">
      <alignment horizontal="center" vertical="center"/>
    </xf>
    <xf numFmtId="164" fontId="9" fillId="2" borderId="0" xfId="4" applyNumberFormat="1" applyFont="1" applyFill="1" applyAlignment="1">
      <alignment horizontal="right" vertical="center"/>
    </xf>
    <xf numFmtId="0" fontId="18" fillId="0" borderId="0" xfId="4" applyFont="1" applyAlignment="1">
      <alignment vertical="center"/>
    </xf>
    <xf numFmtId="0" fontId="3" fillId="2" borderId="0" xfId="2" applyFont="1" applyFill="1" applyAlignment="1">
      <alignment horizontal="center" vertical="center"/>
    </xf>
    <xf numFmtId="0" fontId="19" fillId="2" borderId="0" xfId="2" applyFont="1" applyFill="1" applyAlignment="1">
      <alignment horizontal="left" vertical="center" wrapText="1"/>
    </xf>
    <xf numFmtId="0" fontId="12" fillId="5" borderId="1" xfId="5" applyFont="1" applyFill="1" applyBorder="1" applyAlignment="1">
      <alignment horizontal="center" vertical="center" wrapText="1"/>
    </xf>
    <xf numFmtId="0" fontId="12" fillId="5" borderId="5"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2" xfId="6" applyFont="1" applyFill="1" applyBorder="1" applyAlignment="1">
      <alignment horizontal="center" vertical="center"/>
    </xf>
    <xf numFmtId="0" fontId="12" fillId="5" borderId="3" xfId="6" applyFont="1" applyFill="1" applyBorder="1" applyAlignment="1">
      <alignment horizontal="center" vertical="center"/>
    </xf>
    <xf numFmtId="0" fontId="12" fillId="5" borderId="4" xfId="6" applyFont="1" applyFill="1" applyBorder="1" applyAlignment="1">
      <alignment horizontal="center" vertical="center"/>
    </xf>
    <xf numFmtId="0" fontId="7" fillId="5" borderId="6" xfId="5" applyFont="1" applyFill="1" applyBorder="1" applyAlignment="1">
      <alignment horizontal="center" vertical="center" wrapText="1"/>
    </xf>
    <xf numFmtId="0" fontId="7" fillId="5" borderId="11"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7" fillId="5" borderId="3" xfId="5" applyFont="1" applyFill="1" applyBorder="1" applyAlignment="1">
      <alignment horizontal="center" vertical="center" wrapText="1"/>
    </xf>
    <xf numFmtId="0" fontId="7" fillId="5" borderId="8" xfId="5" applyFont="1" applyFill="1" applyBorder="1" applyAlignment="1">
      <alignment horizontal="center" vertical="center" wrapText="1"/>
    </xf>
    <xf numFmtId="0" fontId="7" fillId="5" borderId="12" xfId="5" applyFont="1" applyFill="1" applyBorder="1" applyAlignment="1">
      <alignment horizontal="center" vertical="center" wrapText="1"/>
    </xf>
    <xf numFmtId="0" fontId="7" fillId="5" borderId="9" xfId="5" applyFont="1" applyFill="1" applyBorder="1" applyAlignment="1">
      <alignment horizontal="center" vertical="center" wrapText="1"/>
    </xf>
    <xf numFmtId="0" fontId="7" fillId="5" borderId="13" xfId="5" applyFont="1" applyFill="1" applyBorder="1" applyAlignment="1">
      <alignment horizontal="center" vertical="center" wrapText="1"/>
    </xf>
    <xf numFmtId="0" fontId="7" fillId="5" borderId="4" xfId="5" applyFont="1" applyFill="1" applyBorder="1" applyAlignment="1">
      <alignment horizontal="center" vertical="center" wrapText="1"/>
    </xf>
    <xf numFmtId="0" fontId="7" fillId="7" borderId="2" xfId="5" applyFont="1" applyFill="1" applyBorder="1" applyAlignment="1">
      <alignment horizontal="center" vertical="center" wrapText="1"/>
    </xf>
    <xf numFmtId="0" fontId="7" fillId="7" borderId="3" xfId="5" applyFont="1" applyFill="1" applyBorder="1" applyAlignment="1">
      <alignment horizontal="center" vertical="center" wrapText="1"/>
    </xf>
    <xf numFmtId="0" fontId="7" fillId="7" borderId="4" xfId="5" applyFont="1" applyFill="1" applyBorder="1" applyAlignment="1">
      <alignment horizontal="center" vertical="center" wrapText="1"/>
    </xf>
    <xf numFmtId="0" fontId="13" fillId="5" borderId="3" xfId="5" applyFont="1" applyFill="1" applyBorder="1" applyAlignment="1">
      <alignment horizontal="center" vertical="center" wrapText="1"/>
    </xf>
    <xf numFmtId="0" fontId="8" fillId="0" borderId="4" xfId="2" applyFont="1" applyBorder="1" applyAlignment="1">
      <alignment horizontal="center" vertical="center" wrapText="1"/>
    </xf>
    <xf numFmtId="0" fontId="23" fillId="5" borderId="1" xfId="9" applyFont="1" applyFill="1" applyBorder="1" applyAlignment="1">
      <alignment horizontal="center" vertical="center" wrapText="1"/>
    </xf>
    <xf numFmtId="0" fontId="23" fillId="5" borderId="10" xfId="9" applyFont="1" applyFill="1" applyBorder="1" applyAlignment="1">
      <alignment horizontal="center" vertical="center" wrapText="1"/>
    </xf>
    <xf numFmtId="0" fontId="23" fillId="5" borderId="24" xfId="9" applyFont="1" applyFill="1" applyBorder="1" applyAlignment="1">
      <alignment horizontal="center" vertical="center"/>
    </xf>
    <xf numFmtId="0" fontId="23" fillId="5" borderId="25" xfId="9" applyFont="1" applyFill="1" applyBorder="1" applyAlignment="1">
      <alignment horizontal="center" vertical="center"/>
    </xf>
    <xf numFmtId="0" fontId="23" fillId="5" borderId="26" xfId="9" applyFont="1" applyFill="1" applyBorder="1" applyAlignment="1">
      <alignment horizontal="center" vertical="center"/>
    </xf>
    <xf numFmtId="0" fontId="23" fillId="5" borderId="36" xfId="9" applyFont="1" applyFill="1" applyBorder="1" applyAlignment="1">
      <alignment horizontal="center" vertical="center"/>
    </xf>
    <xf numFmtId="0" fontId="19" fillId="2" borderId="0" xfId="4" applyFont="1" applyFill="1" applyAlignment="1">
      <alignment horizontal="left" vertical="center" wrapText="1"/>
    </xf>
    <xf numFmtId="0" fontId="12" fillId="5" borderId="1" xfId="13" applyFont="1" applyFill="1" applyBorder="1" applyAlignment="1">
      <alignment horizontal="center" vertical="center" wrapText="1"/>
    </xf>
    <xf numFmtId="0" fontId="12" fillId="5" borderId="5" xfId="13" applyFont="1" applyFill="1" applyBorder="1" applyAlignment="1">
      <alignment horizontal="center" vertical="center" wrapText="1"/>
    </xf>
    <xf numFmtId="0" fontId="12" fillId="5" borderId="10" xfId="13" applyFont="1" applyFill="1" applyBorder="1" applyAlignment="1">
      <alignment horizontal="center" vertical="center" wrapText="1"/>
    </xf>
    <xf numFmtId="0" fontId="12" fillId="5" borderId="2" xfId="14" applyFont="1" applyFill="1" applyBorder="1" applyAlignment="1">
      <alignment horizontal="center" vertical="center"/>
    </xf>
    <xf numFmtId="0" fontId="12" fillId="5" borderId="3" xfId="14" applyFont="1" applyFill="1" applyBorder="1" applyAlignment="1">
      <alignment horizontal="center" vertical="center"/>
    </xf>
    <xf numFmtId="0" fontId="12" fillId="5" borderId="4" xfId="14" applyFont="1" applyFill="1" applyBorder="1" applyAlignment="1">
      <alignment horizontal="center" vertical="center"/>
    </xf>
    <xf numFmtId="0" fontId="7" fillId="5" borderId="6" xfId="13" applyFont="1" applyFill="1" applyBorder="1" applyAlignment="1">
      <alignment horizontal="center" vertical="center" wrapText="1"/>
    </xf>
    <xf numFmtId="0" fontId="7" fillId="5" borderId="11" xfId="13" applyFont="1" applyFill="1" applyBorder="1" applyAlignment="1">
      <alignment horizontal="center" vertical="center" wrapText="1"/>
    </xf>
    <xf numFmtId="0" fontId="7" fillId="5" borderId="2" xfId="13" applyFont="1" applyFill="1" applyBorder="1" applyAlignment="1">
      <alignment horizontal="center" vertical="center" wrapText="1"/>
    </xf>
    <xf numFmtId="0" fontId="7" fillId="5" borderId="3" xfId="13" applyFont="1" applyFill="1" applyBorder="1" applyAlignment="1">
      <alignment horizontal="center" vertical="center" wrapText="1"/>
    </xf>
    <xf numFmtId="0" fontId="7" fillId="5" borderId="8" xfId="13" applyFont="1" applyFill="1" applyBorder="1" applyAlignment="1">
      <alignment horizontal="center" vertical="center" wrapText="1"/>
    </xf>
    <xf numFmtId="0" fontId="7" fillId="5" borderId="12" xfId="13" applyFont="1" applyFill="1" applyBorder="1" applyAlignment="1">
      <alignment horizontal="center" vertical="center" wrapText="1"/>
    </xf>
    <xf numFmtId="0" fontId="7" fillId="5" borderId="9" xfId="13" applyFont="1" applyFill="1" applyBorder="1" applyAlignment="1">
      <alignment horizontal="center" vertical="center" wrapText="1"/>
    </xf>
    <xf numFmtId="0" fontId="7" fillId="5" borderId="13" xfId="13" applyFont="1" applyFill="1" applyBorder="1" applyAlignment="1">
      <alignment horizontal="center" vertical="center" wrapText="1"/>
    </xf>
    <xf numFmtId="0" fontId="7" fillId="5" borderId="4" xfId="13" applyFont="1" applyFill="1" applyBorder="1" applyAlignment="1">
      <alignment horizontal="center" vertical="center" wrapText="1"/>
    </xf>
    <xf numFmtId="0" fontId="13" fillId="5" borderId="3" xfId="13" applyFont="1" applyFill="1" applyBorder="1" applyAlignment="1">
      <alignment horizontal="center" vertical="center" wrapText="1"/>
    </xf>
    <xf numFmtId="0" fontId="8" fillId="0" borderId="4" xfId="4" applyFont="1" applyBorder="1" applyAlignment="1">
      <alignment horizontal="center" vertical="center" wrapText="1"/>
    </xf>
  </cellXfs>
  <cellStyles count="17">
    <cellStyle name="Milliers 3 19 2 2 2 2" xfId="15" xr:uid="{53B5E437-8CCF-4BAF-86CB-EB799D307640}"/>
    <cellStyle name="Milliers 3 19 2 2 3" xfId="7" xr:uid="{414DDF03-9272-47B7-828B-F29A6CB9EAAB}"/>
    <cellStyle name="Milliers 4" xfId="3" xr:uid="{88DB3385-D45A-46D0-B2BF-80FE003911A7}"/>
    <cellStyle name="Normal" xfId="0" builtinId="0"/>
    <cellStyle name="Normal 11 116" xfId="10" xr:uid="{2E99CB68-D2A6-40D5-9BF1-EC716BE3704F}"/>
    <cellStyle name="Normal 11 19 3 2 2 2" xfId="14" xr:uid="{8D974B4F-17BD-42FA-96BD-2F098220800C}"/>
    <cellStyle name="Normal 11 19 3 2 3" xfId="6" xr:uid="{A78004C5-1287-4617-BAE3-4FC810CB57F8}"/>
    <cellStyle name="Normal 11 26 28 2 2 2" xfId="13" xr:uid="{5753F940-FAA9-4090-B989-41A95EC09C9C}"/>
    <cellStyle name="Normal 11 26 28 2 3" xfId="5" xr:uid="{EC8E40F7-DEA2-4EC0-A97C-7D842E46492E}"/>
    <cellStyle name="Normal 11 26 93" xfId="11" xr:uid="{32FB42FB-21AB-4E67-B191-043537097C59}"/>
    <cellStyle name="Normal 12 10 4" xfId="9" xr:uid="{E4AC0BFC-8B0C-40CF-943D-75BB35A16359}"/>
    <cellStyle name="Normal 2" xfId="2" xr:uid="{4DE4F53A-73E5-4B1C-9287-D284CB8D1F91}"/>
    <cellStyle name="Normal 3" xfId="4" xr:uid="{D40C587B-664F-40D9-A186-09D6F4435E93}"/>
    <cellStyle name="Pourcentage" xfId="1" builtinId="5"/>
    <cellStyle name="Pourcentage 2" xfId="12" xr:uid="{6C2BF23F-9EC1-40A5-81D9-C6E3B0468502}"/>
    <cellStyle name="Pourcentage 4 19 2 2 2 2 2" xfId="16" xr:uid="{64FAE56C-FDC9-49D7-A4D5-D527D90DD76A}"/>
    <cellStyle name="Pourcentage 4 19 2 2 2 3" xfId="8" xr:uid="{E5475653-3800-4D0C-9405-93E94E41F9D0}"/>
  </cellStyles>
  <dxfs count="104">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[2]NSA_INDICES!$E$134</c:f>
              <c:strCache>
                <c:ptCount val="1"/>
                <c:pt idx="0">
                  <c:v>TOTAL SOINS DE VILLE </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[2]NSA_INDICES!$BZ$134:$DV$134</c:f>
              <c:numCache>
                <c:formatCode>General</c:formatCode>
                <c:ptCount val="49"/>
                <c:pt idx="0">
                  <c:v>97.135378956802214</c:v>
                </c:pt>
                <c:pt idx="1">
                  <c:v>96.223575566293988</c:v>
                </c:pt>
                <c:pt idx="2">
                  <c:v>94.612987528695854</c:v>
                </c:pt>
                <c:pt idx="3">
                  <c:v>94.099527440311974</c:v>
                </c:pt>
                <c:pt idx="4">
                  <c:v>94.101154452312173</c:v>
                </c:pt>
                <c:pt idx="5">
                  <c:v>94.968828536000871</c:v>
                </c:pt>
                <c:pt idx="6">
                  <c:v>95.080419386876216</c:v>
                </c:pt>
                <c:pt idx="7">
                  <c:v>94.096782725616904</c:v>
                </c:pt>
                <c:pt idx="8">
                  <c:v>94.106528363975869</c:v>
                </c:pt>
                <c:pt idx="9">
                  <c:v>97.079463097143275</c:v>
                </c:pt>
                <c:pt idx="10">
                  <c:v>95.643916069323325</c:v>
                </c:pt>
                <c:pt idx="11">
                  <c:v>94.642794791256719</c:v>
                </c:pt>
                <c:pt idx="12">
                  <c:v>94.014001698136198</c:v>
                </c:pt>
                <c:pt idx="13">
                  <c:v>95.776677338071067</c:v>
                </c:pt>
                <c:pt idx="14">
                  <c:v>94.507663918683733</c:v>
                </c:pt>
                <c:pt idx="15">
                  <c:v>94.881404952499594</c:v>
                </c:pt>
                <c:pt idx="16">
                  <c:v>95.5865624433021</c:v>
                </c:pt>
                <c:pt idx="17">
                  <c:v>94.086002342735398</c:v>
                </c:pt>
                <c:pt idx="18">
                  <c:v>94.723938883081601</c:v>
                </c:pt>
                <c:pt idx="19">
                  <c:v>93.82045070332974</c:v>
                </c:pt>
                <c:pt idx="20">
                  <c:v>93.237454461349785</c:v>
                </c:pt>
                <c:pt idx="21">
                  <c:v>94.46218889511556</c:v>
                </c:pt>
                <c:pt idx="22">
                  <c:v>92.734010973751538</c:v>
                </c:pt>
                <c:pt idx="23">
                  <c:v>93.962979987540379</c:v>
                </c:pt>
                <c:pt idx="24">
                  <c:v>92.815553611074989</c:v>
                </c:pt>
                <c:pt idx="25">
                  <c:v>92.093777986472361</c:v>
                </c:pt>
                <c:pt idx="26">
                  <c:v>95.774988675629046</c:v>
                </c:pt>
                <c:pt idx="27">
                  <c:v>94.027438696336873</c:v>
                </c:pt>
                <c:pt idx="28">
                  <c:v>92.523148799543776</c:v>
                </c:pt>
                <c:pt idx="29">
                  <c:v>92.930334349241832</c:v>
                </c:pt>
                <c:pt idx="30">
                  <c:v>93.730252848640788</c:v>
                </c:pt>
                <c:pt idx="31">
                  <c:v>92.952721569328133</c:v>
                </c:pt>
                <c:pt idx="32">
                  <c:v>96.963135677883002</c:v>
                </c:pt>
                <c:pt idx="33">
                  <c:v>90.771562600938125</c:v>
                </c:pt>
                <c:pt idx="34">
                  <c:v>94.246779525630757</c:v>
                </c:pt>
                <c:pt idx="35">
                  <c:v>92.139404182722132</c:v>
                </c:pt>
                <c:pt idx="36">
                  <c:v>91.231214786959427</c:v>
                </c:pt>
                <c:pt idx="37">
                  <c:v>94.632802633695775</c:v>
                </c:pt>
                <c:pt idx="38">
                  <c:v>92.464115062196157</c:v>
                </c:pt>
                <c:pt idx="39">
                  <c:v>93.173561648910081</c:v>
                </c:pt>
                <c:pt idx="40">
                  <c:v>92.599284190209247</c:v>
                </c:pt>
                <c:pt idx="41">
                  <c:v>92.518041956388714</c:v>
                </c:pt>
                <c:pt idx="42">
                  <c:v>91.963020195336739</c:v>
                </c:pt>
                <c:pt idx="43">
                  <c:v>92.771741569333159</c:v>
                </c:pt>
                <c:pt idx="44">
                  <c:v>92.697558045266888</c:v>
                </c:pt>
                <c:pt idx="45">
                  <c:v>92.957419325852626</c:v>
                </c:pt>
                <c:pt idx="46">
                  <c:v>93.294775111726111</c:v>
                </c:pt>
                <c:pt idx="47">
                  <c:v>93.116011921870239</c:v>
                </c:pt>
                <c:pt idx="48">
                  <c:v>89.799787165619833</c:v>
                </c:pt>
              </c:numCache>
            </c:numRef>
          </c:val>
          <c:smooth val="0"/>
          <c:extLst>
            <c:ext xmlns:c16="http://schemas.microsoft.com/office/drawing/2014/chart" uri="{C3380CC4-5D6E-409C-BE32-E72D297353CC}">
              <c16:uniqueId val="{00000001-85CF-40C8-A805-000519B81B5E}"/>
            </c:ext>
          </c:extLst>
        </c:ser>
        <c:dLbls>
          <c:showLegendKey val="0"/>
          <c:showVal val="0"/>
          <c:showCatName val="0"/>
          <c:showSerName val="0"/>
          <c:showPercent val="0"/>
          <c:showBubbleSize val="0"/>
        </c:dLbls>
        <c:marker val="1"/>
        <c:smooth val="0"/>
        <c:axId val="479857256"/>
        <c:axId val="479857648"/>
      </c:lineChart>
      <c:dateAx>
        <c:axId val="4798572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7648"/>
        <c:crosses val="autoZero"/>
        <c:auto val="0"/>
        <c:lblOffset val="100"/>
        <c:baseTimeUnit val="months"/>
        <c:majorUnit val="6"/>
        <c:majorTimeUnit val="months"/>
        <c:minorUnit val="1"/>
        <c:minorTimeUnit val="months"/>
      </c:dateAx>
      <c:valAx>
        <c:axId val="479857648"/>
        <c:scaling>
          <c:orientation val="minMax"/>
          <c:max val="110"/>
          <c:min val="89"/>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7256"/>
        <c:crosses val="autoZero"/>
        <c:crossBetween val="midCat"/>
      </c:valAx>
      <c:spPr>
        <a:solidFill>
          <a:srgbClr val="FFFFFF"/>
        </a:solidFill>
        <a:ln w="12700">
          <a:solidFill>
            <a:srgbClr val="808080"/>
          </a:solidFill>
          <a:prstDash val="solid"/>
        </a:ln>
      </c:spPr>
    </c:plotArea>
    <c:legend>
      <c:legendPos val="r"/>
      <c:layout>
        <c:manualLayout>
          <c:xMode val="edge"/>
          <c:yMode val="edge"/>
          <c:x val="8.0283611111111111E-2"/>
          <c:y val="0.90686717808342632"/>
          <c:w val="0.78024277777777773"/>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[2]RA_INDICES!$E$83</c:f>
              <c:strCache>
                <c:ptCount val="1"/>
                <c:pt idx="0">
                  <c:v>TOTAL Laboratoires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[2]RA_INDICES!$BZ$83:$DV$83</c:f>
              <c:numCache>
                <c:formatCode>General</c:formatCode>
                <c:ptCount val="49"/>
                <c:pt idx="0">
                  <c:v>158.4343102668891</c:v>
                </c:pt>
                <c:pt idx="1">
                  <c:v>145.17338266763323</c:v>
                </c:pt>
                <c:pt idx="2">
                  <c:v>129.53775195217364</c:v>
                </c:pt>
                <c:pt idx="3">
                  <c:v>123.82990202461741</c:v>
                </c:pt>
                <c:pt idx="4">
                  <c:v>140.56090229623436</c:v>
                </c:pt>
                <c:pt idx="5">
                  <c:v>127.06381096923238</c:v>
                </c:pt>
                <c:pt idx="6">
                  <c:v>120.28502243350137</c:v>
                </c:pt>
                <c:pt idx="7">
                  <c:v>120.28547028646868</c:v>
                </c:pt>
                <c:pt idx="8">
                  <c:v>135.09165429842054</c:v>
                </c:pt>
                <c:pt idx="9">
                  <c:v>157.6409724012388</c:v>
                </c:pt>
                <c:pt idx="10">
                  <c:v>143.42448263454315</c:v>
                </c:pt>
                <c:pt idx="11">
                  <c:v>127.89096012244872</c:v>
                </c:pt>
                <c:pt idx="12">
                  <c:v>126.63799994588207</c:v>
                </c:pt>
                <c:pt idx="13">
                  <c:v>119.47384779185643</c:v>
                </c:pt>
                <c:pt idx="14">
                  <c:v>112.85801170417741</c:v>
                </c:pt>
                <c:pt idx="15">
                  <c:v>119.39450464728513</c:v>
                </c:pt>
                <c:pt idx="16">
                  <c:v>112.59715404800261</c:v>
                </c:pt>
                <c:pt idx="17">
                  <c:v>103.89773824102326</c:v>
                </c:pt>
                <c:pt idx="18">
                  <c:v>106.95342663495551</c:v>
                </c:pt>
                <c:pt idx="19">
                  <c:v>99.491912928910381</c:v>
                </c:pt>
                <c:pt idx="20">
                  <c:v>99.213228195263099</c:v>
                </c:pt>
                <c:pt idx="21">
                  <c:v>97.922741682744615</c:v>
                </c:pt>
                <c:pt idx="22">
                  <c:v>92.091236198321269</c:v>
                </c:pt>
                <c:pt idx="23">
                  <c:v>90.818970005170158</c:v>
                </c:pt>
                <c:pt idx="24">
                  <c:v>86.938998955222885</c:v>
                </c:pt>
                <c:pt idx="25">
                  <c:v>86.48895392673866</c:v>
                </c:pt>
                <c:pt idx="26">
                  <c:v>90.190721499327623</c:v>
                </c:pt>
                <c:pt idx="27">
                  <c:v>86.831991523104605</c:v>
                </c:pt>
                <c:pt idx="28">
                  <c:v>87.701470287254679</c:v>
                </c:pt>
                <c:pt idx="29">
                  <c:v>87.305177137864234</c:v>
                </c:pt>
                <c:pt idx="30">
                  <c:v>86.585869676277568</c:v>
                </c:pt>
                <c:pt idx="31">
                  <c:v>83.868464342830748</c:v>
                </c:pt>
                <c:pt idx="32">
                  <c:v>84.830033740991368</c:v>
                </c:pt>
                <c:pt idx="33">
                  <c:v>83.901869178976227</c:v>
                </c:pt>
                <c:pt idx="34">
                  <c:v>84.678135658080379</c:v>
                </c:pt>
                <c:pt idx="35">
                  <c:v>80.450250137023204</c:v>
                </c:pt>
                <c:pt idx="36">
                  <c:v>81.34442635577409</c:v>
                </c:pt>
                <c:pt idx="37">
                  <c:v>81.229184445035429</c:v>
                </c:pt>
                <c:pt idx="38">
                  <c:v>80.580669110280397</c:v>
                </c:pt>
                <c:pt idx="39">
                  <c:v>80.872878416997992</c:v>
                </c:pt>
                <c:pt idx="40">
                  <c:v>74.842751096999137</c:v>
                </c:pt>
                <c:pt idx="41">
                  <c:v>75.304579763315985</c:v>
                </c:pt>
                <c:pt idx="42">
                  <c:v>72.584205790516918</c:v>
                </c:pt>
                <c:pt idx="43">
                  <c:v>76.180933297413944</c:v>
                </c:pt>
                <c:pt idx="44">
                  <c:v>73.953584747781619</c:v>
                </c:pt>
                <c:pt idx="45">
                  <c:v>69.685706981669512</c:v>
                </c:pt>
                <c:pt idx="46">
                  <c:v>70.987889633685654</c:v>
                </c:pt>
                <c:pt idx="47">
                  <c:v>70.829341361529799</c:v>
                </c:pt>
                <c:pt idx="48">
                  <c:v>67.551044507541505</c:v>
                </c:pt>
              </c:numCache>
            </c:numRef>
          </c:val>
          <c:smooth val="0"/>
          <c:extLst>
            <c:ext xmlns:c16="http://schemas.microsoft.com/office/drawing/2014/chart" uri="{C3380CC4-5D6E-409C-BE32-E72D297353CC}">
              <c16:uniqueId val="{00000001-DA63-4C6B-98FA-FBA0D5485245}"/>
            </c:ext>
          </c:extLst>
        </c:ser>
        <c:dLbls>
          <c:showLegendKey val="0"/>
          <c:showVal val="0"/>
          <c:showCatName val="0"/>
          <c:showSerName val="0"/>
          <c:showPercent val="0"/>
          <c:showBubbleSize val="0"/>
        </c:dLbls>
        <c:marker val="1"/>
        <c:smooth val="0"/>
        <c:axId val="479869800"/>
        <c:axId val="479867448"/>
      </c:lineChart>
      <c:dateAx>
        <c:axId val="4798698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7448"/>
        <c:crosses val="autoZero"/>
        <c:auto val="0"/>
        <c:lblOffset val="100"/>
        <c:baseTimeUnit val="months"/>
        <c:majorUnit val="6"/>
        <c:majorTimeUnit val="months"/>
        <c:minorUnit val="1"/>
        <c:minorTimeUnit val="months"/>
      </c:dateAx>
      <c:valAx>
        <c:axId val="479867448"/>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980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[2]NSA_INDICES!$E$83</c:f>
              <c:strCache>
                <c:ptCount val="1"/>
                <c:pt idx="0">
                  <c:v>TOTAL Laboratoires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[2]NSA_INDICES!$BZ$83:$DV$83</c:f>
              <c:numCache>
                <c:formatCode>General</c:formatCode>
                <c:ptCount val="49"/>
                <c:pt idx="0">
                  <c:v>123.14138240798019</c:v>
                </c:pt>
                <c:pt idx="1">
                  <c:v>111.03753576472697</c:v>
                </c:pt>
                <c:pt idx="2">
                  <c:v>99.290426345151587</c:v>
                </c:pt>
                <c:pt idx="3">
                  <c:v>97.799975801496714</c:v>
                </c:pt>
                <c:pt idx="4">
                  <c:v>102.34084363053218</c:v>
                </c:pt>
                <c:pt idx="5">
                  <c:v>100.7909483238226</c:v>
                </c:pt>
                <c:pt idx="6">
                  <c:v>96.116969965129115</c:v>
                </c:pt>
                <c:pt idx="7">
                  <c:v>97.724750754059656</c:v>
                </c:pt>
                <c:pt idx="8">
                  <c:v>100.41388107898315</c:v>
                </c:pt>
                <c:pt idx="9">
                  <c:v>114.7403247557246</c:v>
                </c:pt>
                <c:pt idx="10">
                  <c:v>107.02436240768141</c:v>
                </c:pt>
                <c:pt idx="11">
                  <c:v>99.122265413508586</c:v>
                </c:pt>
                <c:pt idx="12">
                  <c:v>99.341869471533045</c:v>
                </c:pt>
                <c:pt idx="13">
                  <c:v>96.201330200105232</c:v>
                </c:pt>
                <c:pt idx="14">
                  <c:v>90.33526167574945</c:v>
                </c:pt>
                <c:pt idx="15">
                  <c:v>94.213129082100167</c:v>
                </c:pt>
                <c:pt idx="16">
                  <c:v>90.529493164211999</c:v>
                </c:pt>
                <c:pt idx="17">
                  <c:v>85.627014610319989</c:v>
                </c:pt>
                <c:pt idx="18">
                  <c:v>88.030838021544355</c:v>
                </c:pt>
                <c:pt idx="19">
                  <c:v>81.677796184415882</c:v>
                </c:pt>
                <c:pt idx="20">
                  <c:v>81.45800423365155</c:v>
                </c:pt>
                <c:pt idx="21">
                  <c:v>80.144937726005736</c:v>
                </c:pt>
                <c:pt idx="22">
                  <c:v>75.47285323826253</c:v>
                </c:pt>
                <c:pt idx="23">
                  <c:v>75.14361310112902</c:v>
                </c:pt>
                <c:pt idx="24">
                  <c:v>73.412670799895324</c:v>
                </c:pt>
                <c:pt idx="25">
                  <c:v>71.07603302405964</c:v>
                </c:pt>
                <c:pt idx="26">
                  <c:v>74.130959649962762</c:v>
                </c:pt>
                <c:pt idx="27">
                  <c:v>71.148086500054575</c:v>
                </c:pt>
                <c:pt idx="28">
                  <c:v>71.972815752950709</c:v>
                </c:pt>
                <c:pt idx="29">
                  <c:v>71.355688891686214</c:v>
                </c:pt>
                <c:pt idx="30">
                  <c:v>70.344025690841804</c:v>
                </c:pt>
                <c:pt idx="31">
                  <c:v>68.251579413263656</c:v>
                </c:pt>
                <c:pt idx="32">
                  <c:v>68.021569573595698</c:v>
                </c:pt>
                <c:pt idx="33">
                  <c:v>67.196969301787533</c:v>
                </c:pt>
                <c:pt idx="34">
                  <c:v>68.130284134089237</c:v>
                </c:pt>
                <c:pt idx="35">
                  <c:v>65.268478517849786</c:v>
                </c:pt>
                <c:pt idx="36">
                  <c:v>64.573233635871247</c:v>
                </c:pt>
                <c:pt idx="37">
                  <c:v>64.943284606486145</c:v>
                </c:pt>
                <c:pt idx="38">
                  <c:v>63.442430369742063</c:v>
                </c:pt>
                <c:pt idx="39">
                  <c:v>63.375358439784321</c:v>
                </c:pt>
                <c:pt idx="40">
                  <c:v>59.406899353200529</c:v>
                </c:pt>
                <c:pt idx="41">
                  <c:v>58.974475208512281</c:v>
                </c:pt>
                <c:pt idx="42">
                  <c:v>57.001141031141024</c:v>
                </c:pt>
                <c:pt idx="43">
                  <c:v>59.875563671865187</c:v>
                </c:pt>
                <c:pt idx="44">
                  <c:v>56.607326068241029</c:v>
                </c:pt>
                <c:pt idx="45">
                  <c:v>53.253555776351547</c:v>
                </c:pt>
                <c:pt idx="46">
                  <c:v>53.660037291003526</c:v>
                </c:pt>
                <c:pt idx="47">
                  <c:v>54.501943256892616</c:v>
                </c:pt>
                <c:pt idx="48">
                  <c:v>51.179830556179773</c:v>
                </c:pt>
              </c:numCache>
            </c:numRef>
          </c:val>
          <c:smooth val="0"/>
          <c:extLst>
            <c:ext xmlns:c16="http://schemas.microsoft.com/office/drawing/2014/chart" uri="{C3380CC4-5D6E-409C-BE32-E72D297353CC}">
              <c16:uniqueId val="{00000001-8F92-4B91-96C5-388000DEFD47}"/>
            </c:ext>
          </c:extLst>
        </c:ser>
        <c:dLbls>
          <c:showLegendKey val="0"/>
          <c:showVal val="0"/>
          <c:showCatName val="0"/>
          <c:showSerName val="0"/>
          <c:showPercent val="0"/>
          <c:showBubbleSize val="0"/>
        </c:dLbls>
        <c:marker val="1"/>
        <c:smooth val="0"/>
        <c:axId val="476255488"/>
        <c:axId val="476256664"/>
      </c:lineChart>
      <c:dateAx>
        <c:axId val="476255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6664"/>
        <c:crosses val="autoZero"/>
        <c:auto val="0"/>
        <c:lblOffset val="100"/>
        <c:baseTimeUnit val="months"/>
        <c:majorUnit val="6"/>
        <c:majorTimeUnit val="months"/>
        <c:minorUnit val="1"/>
        <c:minorTimeUnit val="months"/>
      </c:dateAx>
      <c:valAx>
        <c:axId val="47625666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5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[2]SA_INDICES!$E$83</c:f>
              <c:strCache>
                <c:ptCount val="1"/>
                <c:pt idx="0">
                  <c:v>TOTAL Laboratoires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[2]SA_INDICES!$BZ$83:$DV$83</c:f>
              <c:numCache>
                <c:formatCode>General</c:formatCode>
                <c:ptCount val="49"/>
                <c:pt idx="0">
                  <c:v>206.10336551280687</c:v>
                </c:pt>
                <c:pt idx="1">
                  <c:v>191.27960480896436</c:v>
                </c:pt>
                <c:pt idx="2">
                  <c:v>170.39186984135949</c:v>
                </c:pt>
                <c:pt idx="3">
                  <c:v>158.98771030103916</c:v>
                </c:pt>
                <c:pt idx="4">
                  <c:v>192.18354169076321</c:v>
                </c:pt>
                <c:pt idx="5">
                  <c:v>162.54974588285577</c:v>
                </c:pt>
                <c:pt idx="6">
                  <c:v>152.92805598704265</c:v>
                </c:pt>
                <c:pt idx="7">
                  <c:v>150.75752945020253</c:v>
                </c:pt>
                <c:pt idx="8">
                  <c:v>181.92983938783053</c:v>
                </c:pt>
                <c:pt idx="9">
                  <c:v>215.58553712749591</c:v>
                </c:pt>
                <c:pt idx="10">
                  <c:v>192.58898802749309</c:v>
                </c:pt>
                <c:pt idx="11">
                  <c:v>166.7479374442448</c:v>
                </c:pt>
                <c:pt idx="12">
                  <c:v>163.50603075316661</c:v>
                </c:pt>
                <c:pt idx="13">
                  <c:v>150.9073103605547</c:v>
                </c:pt>
                <c:pt idx="14">
                  <c:v>143.27878664490294</c:v>
                </c:pt>
                <c:pt idx="15">
                  <c:v>153.40620205543877</c:v>
                </c:pt>
                <c:pt idx="16">
                  <c:v>142.40325429627245</c:v>
                </c:pt>
                <c:pt idx="17">
                  <c:v>128.57543394302598</c:v>
                </c:pt>
                <c:pt idx="18">
                  <c:v>132.51157600738784</c:v>
                </c:pt>
                <c:pt idx="19">
                  <c:v>123.55288397232522</c:v>
                </c:pt>
                <c:pt idx="20">
                  <c:v>123.1946545964183</c:v>
                </c:pt>
                <c:pt idx="21">
                  <c:v>121.93466617800748</c:v>
                </c:pt>
                <c:pt idx="22">
                  <c:v>114.5371669691482</c:v>
                </c:pt>
                <c:pt idx="23">
                  <c:v>111.99118493858191</c:v>
                </c:pt>
                <c:pt idx="24">
                  <c:v>105.20858788500504</c:v>
                </c:pt>
                <c:pt idx="25">
                  <c:v>107.30670475058545</c:v>
                </c:pt>
                <c:pt idx="26">
                  <c:v>111.88214018508023</c:v>
                </c:pt>
                <c:pt idx="27">
                  <c:v>108.01575213385183</c:v>
                </c:pt>
                <c:pt idx="28">
                  <c:v>108.9456726650528</c:v>
                </c:pt>
                <c:pt idx="29">
                  <c:v>108.84765271230872</c:v>
                </c:pt>
                <c:pt idx="30">
                  <c:v>108.52322101568697</c:v>
                </c:pt>
                <c:pt idx="31">
                  <c:v>104.96170300675634</c:v>
                </c:pt>
                <c:pt idx="32">
                  <c:v>107.53270126117435</c:v>
                </c:pt>
                <c:pt idx="33">
                  <c:v>106.46465564732026</c:v>
                </c:pt>
                <c:pt idx="34">
                  <c:v>107.02880182133718</c:v>
                </c:pt>
                <c:pt idx="35">
                  <c:v>100.95579484383906</c:v>
                </c:pt>
                <c:pt idx="36">
                  <c:v>103.9967524960429</c:v>
                </c:pt>
                <c:pt idx="37">
                  <c:v>103.22604064911263</c:v>
                </c:pt>
                <c:pt idx="38">
                  <c:v>103.72875284553859</c:v>
                </c:pt>
                <c:pt idx="39">
                  <c:v>104.50623209609211</c:v>
                </c:pt>
                <c:pt idx="40">
                  <c:v>95.691473891676353</c:v>
                </c:pt>
                <c:pt idx="41">
                  <c:v>97.361141896855472</c:v>
                </c:pt>
                <c:pt idx="42">
                  <c:v>93.631764606975182</c:v>
                </c:pt>
                <c:pt idx="43">
                  <c:v>98.204086734631289</c:v>
                </c:pt>
                <c:pt idx="44">
                  <c:v>97.38263451692039</c:v>
                </c:pt>
                <c:pt idx="45">
                  <c:v>91.880100338520137</c:v>
                </c:pt>
                <c:pt idx="46">
                  <c:v>94.39207853857171</c:v>
                </c:pt>
                <c:pt idx="47">
                  <c:v>92.882247977368294</c:v>
                </c:pt>
                <c:pt idx="48">
                  <c:v>89.663131818915048</c:v>
                </c:pt>
              </c:numCache>
            </c:numRef>
          </c:val>
          <c:smooth val="0"/>
          <c:extLst>
            <c:ext xmlns:c16="http://schemas.microsoft.com/office/drawing/2014/chart" uri="{C3380CC4-5D6E-409C-BE32-E72D297353CC}">
              <c16:uniqueId val="{00000001-7FD1-4AC8-9954-6063015CCF3A}"/>
            </c:ext>
          </c:extLst>
        </c:ser>
        <c:dLbls>
          <c:showLegendKey val="0"/>
          <c:showVal val="0"/>
          <c:showCatName val="0"/>
          <c:showSerName val="0"/>
          <c:showPercent val="0"/>
          <c:showBubbleSize val="0"/>
        </c:dLbls>
        <c:marker val="1"/>
        <c:smooth val="0"/>
        <c:axId val="476258232"/>
        <c:axId val="476260584"/>
      </c:lineChart>
      <c:dateAx>
        <c:axId val="47625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60584"/>
        <c:crosses val="autoZero"/>
        <c:auto val="0"/>
        <c:lblOffset val="100"/>
        <c:baseTimeUnit val="months"/>
        <c:majorUnit val="6"/>
        <c:majorTimeUnit val="months"/>
        <c:minorUnit val="1"/>
        <c:minorTimeUnit val="months"/>
      </c:dateAx>
      <c:valAx>
        <c:axId val="47626058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8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[2]RA_INDICES!$E$90</c:f>
              <c:strCache>
                <c:ptCount val="1"/>
                <c:pt idx="0">
                  <c:v>IJ maladie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[2]RA_INDICES!$BZ$90:$DV$90</c:f>
              <c:numCache>
                <c:formatCode>General</c:formatCode>
                <c:ptCount val="49"/>
                <c:pt idx="0">
                  <c:v>126.7449638779631</c:v>
                </c:pt>
                <c:pt idx="1">
                  <c:v>127.22241409463689</c:v>
                </c:pt>
                <c:pt idx="2">
                  <c:v>125.49152439724855</c:v>
                </c:pt>
                <c:pt idx="3">
                  <c:v>126.22768671483821</c:v>
                </c:pt>
                <c:pt idx="4">
                  <c:v>121.68122527040433</c:v>
                </c:pt>
                <c:pt idx="5">
                  <c:v>125.52941473893553</c:v>
                </c:pt>
                <c:pt idx="6">
                  <c:v>129.19782589422735</c:v>
                </c:pt>
                <c:pt idx="7">
                  <c:v>130.10031761633144</c:v>
                </c:pt>
                <c:pt idx="8">
                  <c:v>128.628275075641</c:v>
                </c:pt>
                <c:pt idx="9">
                  <c:v>132.72377515817752</c:v>
                </c:pt>
                <c:pt idx="10">
                  <c:v>152.27465446571352</c:v>
                </c:pt>
                <c:pt idx="11">
                  <c:v>143.64404515203552</c:v>
                </c:pt>
                <c:pt idx="12">
                  <c:v>143.16509519344044</c:v>
                </c:pt>
                <c:pt idx="13">
                  <c:v>136.23985369468502</c:v>
                </c:pt>
                <c:pt idx="14">
                  <c:v>140.45727355349442</c:v>
                </c:pt>
                <c:pt idx="15">
                  <c:v>136.60514415312466</c:v>
                </c:pt>
                <c:pt idx="16">
                  <c:v>139.86117616652126</c:v>
                </c:pt>
                <c:pt idx="17">
                  <c:v>143.12582171843306</c:v>
                </c:pt>
                <c:pt idx="18">
                  <c:v>142.11316610778712</c:v>
                </c:pt>
                <c:pt idx="19">
                  <c:v>139.02378502459547</c:v>
                </c:pt>
                <c:pt idx="20">
                  <c:v>137.10384677292012</c:v>
                </c:pt>
                <c:pt idx="21">
                  <c:v>133.0651357050242</c:v>
                </c:pt>
                <c:pt idx="22">
                  <c:v>133.95218568929818</c:v>
                </c:pt>
                <c:pt idx="23">
                  <c:v>134.40908572469769</c:v>
                </c:pt>
                <c:pt idx="24">
                  <c:v>128.50952382087343</c:v>
                </c:pt>
                <c:pt idx="25">
                  <c:v>137.6704044767464</c:v>
                </c:pt>
                <c:pt idx="26">
                  <c:v>134.0433181965106</c:v>
                </c:pt>
                <c:pt idx="27">
                  <c:v>134.77425253852792</c:v>
                </c:pt>
                <c:pt idx="28">
                  <c:v>139.38366514806518</c:v>
                </c:pt>
                <c:pt idx="29">
                  <c:v>134.18872493920438</c:v>
                </c:pt>
                <c:pt idx="30">
                  <c:v>134.18736147189352</c:v>
                </c:pt>
                <c:pt idx="31">
                  <c:v>132.4631307138317</c:v>
                </c:pt>
                <c:pt idx="32">
                  <c:v>140.70701581960193</c:v>
                </c:pt>
                <c:pt idx="33">
                  <c:v>138.91110521895877</c:v>
                </c:pt>
                <c:pt idx="34">
                  <c:v>137.87520416767495</c:v>
                </c:pt>
                <c:pt idx="35">
                  <c:v>136.03998972028</c:v>
                </c:pt>
                <c:pt idx="36">
                  <c:v>140.73797330993369</c:v>
                </c:pt>
                <c:pt idx="37">
                  <c:v>140.19943586844582</c:v>
                </c:pt>
                <c:pt idx="38">
                  <c:v>137.71432391761425</c:v>
                </c:pt>
                <c:pt idx="39">
                  <c:v>141.67660307328876</c:v>
                </c:pt>
                <c:pt idx="40">
                  <c:v>143.05843386155408</c:v>
                </c:pt>
                <c:pt idx="41">
                  <c:v>142.68358789996284</c:v>
                </c:pt>
                <c:pt idx="42">
                  <c:v>138.03376039893061</c:v>
                </c:pt>
                <c:pt idx="43">
                  <c:v>143.84835016552475</c:v>
                </c:pt>
                <c:pt idx="44">
                  <c:v>146.20504177387977</c:v>
                </c:pt>
                <c:pt idx="45">
                  <c:v>145.7885659645824</c:v>
                </c:pt>
                <c:pt idx="46">
                  <c:v>149.49189254179018</c:v>
                </c:pt>
                <c:pt idx="47">
                  <c:v>148.50224174185252</c:v>
                </c:pt>
                <c:pt idx="48">
                  <c:v>137.63049509329809</c:v>
                </c:pt>
              </c:numCache>
            </c:numRef>
          </c:val>
          <c:smooth val="0"/>
          <c:extLst>
            <c:ext xmlns:c16="http://schemas.microsoft.com/office/drawing/2014/chart" uri="{C3380CC4-5D6E-409C-BE32-E72D297353CC}">
              <c16:uniqueId val="{00000001-839C-41E3-B3B4-89F4BC84DF61}"/>
            </c:ext>
          </c:extLst>
        </c:ser>
        <c:dLbls>
          <c:showLegendKey val="0"/>
          <c:showVal val="0"/>
          <c:showCatName val="0"/>
          <c:showSerName val="0"/>
          <c:showPercent val="0"/>
          <c:showBubbleSize val="0"/>
        </c:dLbls>
        <c:marker val="1"/>
        <c:smooth val="0"/>
        <c:axId val="476253528"/>
        <c:axId val="476259016"/>
      </c:lineChart>
      <c:dateAx>
        <c:axId val="4762535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9016"/>
        <c:crosses val="autoZero"/>
        <c:auto val="0"/>
        <c:lblOffset val="100"/>
        <c:baseTimeUnit val="months"/>
        <c:majorUnit val="6"/>
        <c:majorTimeUnit val="months"/>
        <c:minorUnit val="1"/>
        <c:minorTimeUnit val="months"/>
      </c:dateAx>
      <c:valAx>
        <c:axId val="476259016"/>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352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[2]NSA_INDICES!$E$90</c:f>
              <c:strCache>
                <c:ptCount val="1"/>
                <c:pt idx="0">
                  <c:v>IJ maladie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[2]NSA_INDICES!$BZ$90:$DV$90</c:f>
              <c:numCache>
                <c:formatCode>General</c:formatCode>
                <c:ptCount val="49"/>
                <c:pt idx="0">
                  <c:v>107.0957121957525</c:v>
                </c:pt>
                <c:pt idx="1">
                  <c:v>101.4506666542688</c:v>
                </c:pt>
                <c:pt idx="2">
                  <c:v>100.5853664853995</c:v>
                </c:pt>
                <c:pt idx="3">
                  <c:v>97.287726547005676</c:v>
                </c:pt>
                <c:pt idx="4">
                  <c:v>91.817239389207145</c:v>
                </c:pt>
                <c:pt idx="5">
                  <c:v>99.269443670121674</c:v>
                </c:pt>
                <c:pt idx="6">
                  <c:v>98.853175310271752</c:v>
                </c:pt>
                <c:pt idx="7">
                  <c:v>100.0445453491908</c:v>
                </c:pt>
                <c:pt idx="8">
                  <c:v>97.202925181429762</c:v>
                </c:pt>
                <c:pt idx="9">
                  <c:v>100.26040657166149</c:v>
                </c:pt>
                <c:pt idx="10">
                  <c:v>107.18470710746386</c:v>
                </c:pt>
                <c:pt idx="11">
                  <c:v>102.52755590678146</c:v>
                </c:pt>
                <c:pt idx="12">
                  <c:v>103.31420185963303</c:v>
                </c:pt>
                <c:pt idx="13">
                  <c:v>102.07019433877666</c:v>
                </c:pt>
                <c:pt idx="14">
                  <c:v>106.36194187617902</c:v>
                </c:pt>
                <c:pt idx="15">
                  <c:v>98.352324208694967</c:v>
                </c:pt>
                <c:pt idx="16">
                  <c:v>105.23782448722541</c:v>
                </c:pt>
                <c:pt idx="17">
                  <c:v>107.15424983616222</c:v>
                </c:pt>
                <c:pt idx="18">
                  <c:v>111.66548507742571</c:v>
                </c:pt>
                <c:pt idx="19">
                  <c:v>104.32940884437365</c:v>
                </c:pt>
                <c:pt idx="20">
                  <c:v>105.56614962571523</c:v>
                </c:pt>
                <c:pt idx="21">
                  <c:v>103.78857168103038</c:v>
                </c:pt>
                <c:pt idx="22">
                  <c:v>105.5521308573524</c:v>
                </c:pt>
                <c:pt idx="23">
                  <c:v>102.73278491518072</c:v>
                </c:pt>
                <c:pt idx="24">
                  <c:v>102.05504181560137</c:v>
                </c:pt>
                <c:pt idx="25">
                  <c:v>111.41678612943311</c:v>
                </c:pt>
                <c:pt idx="26">
                  <c:v>104.62658860287534</c:v>
                </c:pt>
                <c:pt idx="27">
                  <c:v>110.58146369493251</c:v>
                </c:pt>
                <c:pt idx="28">
                  <c:v>107.85968586951284</c:v>
                </c:pt>
                <c:pt idx="29">
                  <c:v>107.5883744662903</c:v>
                </c:pt>
                <c:pt idx="30">
                  <c:v>108.85798389067709</c:v>
                </c:pt>
                <c:pt idx="31">
                  <c:v>105.27380500554595</c:v>
                </c:pt>
                <c:pt idx="32">
                  <c:v>111.90964541985369</c:v>
                </c:pt>
                <c:pt idx="33">
                  <c:v>114.90226643921216</c:v>
                </c:pt>
                <c:pt idx="34">
                  <c:v>108.31989129144502</c:v>
                </c:pt>
                <c:pt idx="35">
                  <c:v>111.52669175430883</c:v>
                </c:pt>
                <c:pt idx="36">
                  <c:v>115.33248605763808</c:v>
                </c:pt>
                <c:pt idx="37">
                  <c:v>113.16055815231192</c:v>
                </c:pt>
                <c:pt idx="38">
                  <c:v>108.61491490015884</c:v>
                </c:pt>
                <c:pt idx="39">
                  <c:v>112.90846019123219</c:v>
                </c:pt>
                <c:pt idx="40">
                  <c:v>113.31106915359308</c:v>
                </c:pt>
                <c:pt idx="41">
                  <c:v>116.10155102672775</c:v>
                </c:pt>
                <c:pt idx="42">
                  <c:v>112.77183378875159</c:v>
                </c:pt>
                <c:pt idx="43">
                  <c:v>121.43942845716622</c:v>
                </c:pt>
                <c:pt idx="44">
                  <c:v>122.21715691017567</c:v>
                </c:pt>
                <c:pt idx="45">
                  <c:v>119.8474352365502</c:v>
                </c:pt>
                <c:pt idx="46">
                  <c:v>117.38804317024247</c:v>
                </c:pt>
                <c:pt idx="47">
                  <c:v>118.70805228523417</c:v>
                </c:pt>
                <c:pt idx="48">
                  <c:v>112.34359471391213</c:v>
                </c:pt>
              </c:numCache>
            </c:numRef>
          </c:val>
          <c:smooth val="0"/>
          <c:extLst>
            <c:ext xmlns:c16="http://schemas.microsoft.com/office/drawing/2014/chart" uri="{C3380CC4-5D6E-409C-BE32-E72D297353CC}">
              <c16:uniqueId val="{00000001-B26E-4C96-B5BF-66908D8A8476}"/>
            </c:ext>
          </c:extLst>
        </c:ser>
        <c:dLbls>
          <c:showLegendKey val="0"/>
          <c:showVal val="0"/>
          <c:showCatName val="0"/>
          <c:showSerName val="0"/>
          <c:showPercent val="0"/>
          <c:showBubbleSize val="0"/>
        </c:dLbls>
        <c:marker val="1"/>
        <c:smooth val="0"/>
        <c:axId val="313424560"/>
        <c:axId val="313424952"/>
      </c:lineChart>
      <c:dateAx>
        <c:axId val="3134245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3424952"/>
        <c:crosses val="autoZero"/>
        <c:auto val="0"/>
        <c:lblOffset val="100"/>
        <c:baseTimeUnit val="months"/>
        <c:majorUnit val="6"/>
        <c:majorTimeUnit val="months"/>
        <c:minorUnit val="1"/>
        <c:minorTimeUnit val="months"/>
      </c:dateAx>
      <c:valAx>
        <c:axId val="313424952"/>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456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[2]SA_INDICES!$E$90</c:f>
              <c:strCache>
                <c:ptCount val="1"/>
                <c:pt idx="0">
                  <c:v>IJ maladie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[2]SA_INDICES!$BZ$90:$DV$90</c:f>
              <c:numCache>
                <c:formatCode>General</c:formatCode>
                <c:ptCount val="49"/>
                <c:pt idx="0">
                  <c:v>131.63039207372981</c:v>
                </c:pt>
                <c:pt idx="1">
                  <c:v>133.63008923848687</c:v>
                </c:pt>
                <c:pt idx="2">
                  <c:v>131.68398648581379</c:v>
                </c:pt>
                <c:pt idx="3">
                  <c:v>133.42308019215301</c:v>
                </c:pt>
                <c:pt idx="4">
                  <c:v>129.10636089498738</c:v>
                </c:pt>
                <c:pt idx="5">
                  <c:v>132.05847778695735</c:v>
                </c:pt>
                <c:pt idx="6">
                  <c:v>136.74247003392051</c:v>
                </c:pt>
                <c:pt idx="7">
                  <c:v>137.57313742922895</c:v>
                </c:pt>
                <c:pt idx="8">
                  <c:v>136.4416153960772</c:v>
                </c:pt>
                <c:pt idx="9">
                  <c:v>140.79519990183428</c:v>
                </c:pt>
                <c:pt idx="10">
                  <c:v>163.48544781969477</c:v>
                </c:pt>
                <c:pt idx="11">
                  <c:v>153.86691058825784</c:v>
                </c:pt>
                <c:pt idx="12">
                  <c:v>153.073293279973</c:v>
                </c:pt>
                <c:pt idx="13">
                  <c:v>144.73551652993856</c:v>
                </c:pt>
                <c:pt idx="14">
                  <c:v>148.93445616656967</c:v>
                </c:pt>
                <c:pt idx="15">
                  <c:v>146.11601042663767</c:v>
                </c:pt>
                <c:pt idx="16">
                  <c:v>148.46964132650083</c:v>
                </c:pt>
                <c:pt idx="17">
                  <c:v>152.06949725182747</c:v>
                </c:pt>
                <c:pt idx="18">
                  <c:v>149.68342688958117</c:v>
                </c:pt>
                <c:pt idx="19">
                  <c:v>147.6499091318482</c:v>
                </c:pt>
                <c:pt idx="20">
                  <c:v>144.94512018955606</c:v>
                </c:pt>
                <c:pt idx="21">
                  <c:v>140.34421959438575</c:v>
                </c:pt>
                <c:pt idx="22">
                  <c:v>141.01334154812017</c:v>
                </c:pt>
                <c:pt idx="23">
                  <c:v>142.28482041501712</c:v>
                </c:pt>
                <c:pt idx="24">
                  <c:v>135.08694846702255</c:v>
                </c:pt>
                <c:pt idx="25">
                  <c:v>144.19788803638667</c:v>
                </c:pt>
                <c:pt idx="26">
                  <c:v>141.35725169933716</c:v>
                </c:pt>
                <c:pt idx="27">
                  <c:v>140.78934841404853</c:v>
                </c:pt>
                <c:pt idx="28">
                  <c:v>147.22152786675778</c:v>
                </c:pt>
                <c:pt idx="29">
                  <c:v>140.80241712043411</c:v>
                </c:pt>
                <c:pt idx="30">
                  <c:v>140.48504941532437</c:v>
                </c:pt>
                <c:pt idx="31">
                  <c:v>139.2232608494441</c:v>
                </c:pt>
                <c:pt idx="32">
                  <c:v>147.86695695070563</c:v>
                </c:pt>
                <c:pt idx="33">
                  <c:v>144.88046526478601</c:v>
                </c:pt>
                <c:pt idx="34">
                  <c:v>145.22359387713982</c:v>
                </c:pt>
                <c:pt idx="35">
                  <c:v>142.13477434572249</c:v>
                </c:pt>
                <c:pt idx="36">
                  <c:v>147.05458453548616</c:v>
                </c:pt>
                <c:pt idx="37">
                  <c:v>146.92215985369975</c:v>
                </c:pt>
                <c:pt idx="38">
                  <c:v>144.94936144439865</c:v>
                </c:pt>
                <c:pt idx="39">
                  <c:v>148.82927731497944</c:v>
                </c:pt>
                <c:pt idx="40">
                  <c:v>150.45457375758897</c:v>
                </c:pt>
                <c:pt idx="41">
                  <c:v>149.29272673851648</c:v>
                </c:pt>
                <c:pt idx="42">
                  <c:v>144.31467788814433</c:v>
                </c:pt>
                <c:pt idx="43">
                  <c:v>149.41992000041358</c:v>
                </c:pt>
                <c:pt idx="44">
                  <c:v>152.16919201050408</c:v>
                </c:pt>
                <c:pt idx="45">
                  <c:v>152.23835517480137</c:v>
                </c:pt>
                <c:pt idx="46">
                  <c:v>157.47392938721384</c:v>
                </c:pt>
                <c:pt idx="47">
                  <c:v>155.91002375795642</c:v>
                </c:pt>
                <c:pt idx="48">
                  <c:v>143.91762185491623</c:v>
                </c:pt>
              </c:numCache>
            </c:numRef>
          </c:val>
          <c:smooth val="0"/>
          <c:extLst>
            <c:ext xmlns:c16="http://schemas.microsoft.com/office/drawing/2014/chart" uri="{C3380CC4-5D6E-409C-BE32-E72D297353CC}">
              <c16:uniqueId val="{00000001-D266-4998-A4E6-6D02C5FF81CB}"/>
            </c:ext>
          </c:extLst>
        </c:ser>
        <c:dLbls>
          <c:showLegendKey val="0"/>
          <c:showVal val="0"/>
          <c:showCatName val="0"/>
          <c:showSerName val="0"/>
          <c:showPercent val="0"/>
          <c:showBubbleSize val="0"/>
        </c:dLbls>
        <c:marker val="1"/>
        <c:smooth val="0"/>
        <c:axId val="313425736"/>
        <c:axId val="313428088"/>
      </c:lineChart>
      <c:dateAx>
        <c:axId val="31342573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8088"/>
        <c:crosses val="autoZero"/>
        <c:auto val="0"/>
        <c:lblOffset val="100"/>
        <c:baseTimeUnit val="months"/>
        <c:majorUnit val="6"/>
        <c:majorTimeUnit val="months"/>
        <c:minorUnit val="1"/>
        <c:minorTimeUnit val="months"/>
      </c:dateAx>
      <c:valAx>
        <c:axId val="313428088"/>
        <c:scaling>
          <c:orientation val="minMax"/>
          <c:max val="163"/>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573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[2]RA_INDICES!$E$107</c:f>
              <c:strCache>
                <c:ptCount val="1"/>
                <c:pt idx="0">
                  <c:v>Médicaments de ville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[2]RA_INDICES!$BZ$107:$DV$107</c:f>
              <c:numCache>
                <c:formatCode>General</c:formatCode>
                <c:ptCount val="49"/>
                <c:pt idx="0">
                  <c:v>109.44443797189038</c:v>
                </c:pt>
                <c:pt idx="1">
                  <c:v>109.59412395912543</c:v>
                </c:pt>
                <c:pt idx="2">
                  <c:v>110.01243355168413</c:v>
                </c:pt>
                <c:pt idx="3">
                  <c:v>112.42319719795097</c:v>
                </c:pt>
                <c:pt idx="4">
                  <c:v>118.92825975024017</c:v>
                </c:pt>
                <c:pt idx="5">
                  <c:v>117.66700800923388</c:v>
                </c:pt>
                <c:pt idx="6">
                  <c:v>114.46455561575353</c:v>
                </c:pt>
                <c:pt idx="7">
                  <c:v>115.81576549080532</c:v>
                </c:pt>
                <c:pt idx="8">
                  <c:v>117.1019235872905</c:v>
                </c:pt>
                <c:pt idx="9">
                  <c:v>133.57887493985763</c:v>
                </c:pt>
                <c:pt idx="10">
                  <c:v>125.60657306043585</c:v>
                </c:pt>
                <c:pt idx="11">
                  <c:v>119.84639708304576</c:v>
                </c:pt>
                <c:pt idx="12">
                  <c:v>120.1387690828638</c:v>
                </c:pt>
                <c:pt idx="13">
                  <c:v>119.92127401602583</c:v>
                </c:pt>
                <c:pt idx="14">
                  <c:v>118.49872796816861</c:v>
                </c:pt>
                <c:pt idx="15">
                  <c:v>118.10025890033616</c:v>
                </c:pt>
                <c:pt idx="16">
                  <c:v>120.0968261210441</c:v>
                </c:pt>
                <c:pt idx="17">
                  <c:v>117.49256691788474</c:v>
                </c:pt>
                <c:pt idx="18">
                  <c:v>119.59933363998272</c:v>
                </c:pt>
                <c:pt idx="19">
                  <c:v>118.3295796916581</c:v>
                </c:pt>
                <c:pt idx="20">
                  <c:v>118.50611228025545</c:v>
                </c:pt>
                <c:pt idx="21">
                  <c:v>120.84211061774674</c:v>
                </c:pt>
                <c:pt idx="22">
                  <c:v>119.68861488847998</c:v>
                </c:pt>
                <c:pt idx="23">
                  <c:v>121.78617520615983</c:v>
                </c:pt>
                <c:pt idx="24">
                  <c:v>120.10295790044674</c:v>
                </c:pt>
                <c:pt idx="25">
                  <c:v>120.88533377780134</c:v>
                </c:pt>
                <c:pt idx="26">
                  <c:v>128.69075863552465</c:v>
                </c:pt>
                <c:pt idx="27">
                  <c:v>123.26757112038268</c:v>
                </c:pt>
                <c:pt idx="28">
                  <c:v>123.02995654120903</c:v>
                </c:pt>
                <c:pt idx="29">
                  <c:v>123.82881873620772</c:v>
                </c:pt>
                <c:pt idx="30">
                  <c:v>124.21815803009927</c:v>
                </c:pt>
                <c:pt idx="31">
                  <c:v>124.51901804061438</c:v>
                </c:pt>
                <c:pt idx="32">
                  <c:v>128.38792990304393</c:v>
                </c:pt>
                <c:pt idx="33">
                  <c:v>123.78976629913289</c:v>
                </c:pt>
                <c:pt idx="34">
                  <c:v>127.03303127472377</c:v>
                </c:pt>
                <c:pt idx="35">
                  <c:v>124.99130595419443</c:v>
                </c:pt>
                <c:pt idx="36">
                  <c:v>127.63399466355835</c:v>
                </c:pt>
                <c:pt idx="37">
                  <c:v>126.40233019873814</c:v>
                </c:pt>
                <c:pt idx="38">
                  <c:v>126.3268683345933</c:v>
                </c:pt>
                <c:pt idx="39">
                  <c:v>128.00237988193371</c:v>
                </c:pt>
                <c:pt idx="40">
                  <c:v>127.32059292528089</c:v>
                </c:pt>
                <c:pt idx="41">
                  <c:v>128.71997194439183</c:v>
                </c:pt>
                <c:pt idx="42">
                  <c:v>126.97641369420705</c:v>
                </c:pt>
                <c:pt idx="43">
                  <c:v>131.03060185435638</c:v>
                </c:pt>
                <c:pt idx="44">
                  <c:v>128.48499524504521</c:v>
                </c:pt>
                <c:pt idx="45">
                  <c:v>129.81569425200897</c:v>
                </c:pt>
                <c:pt idx="46">
                  <c:v>131.25937812098226</c:v>
                </c:pt>
                <c:pt idx="47">
                  <c:v>132.18677683852266</c:v>
                </c:pt>
                <c:pt idx="48">
                  <c:v>132.6739357968934</c:v>
                </c:pt>
              </c:numCache>
            </c:numRef>
          </c:val>
          <c:smooth val="0"/>
          <c:extLst>
            <c:ext xmlns:c16="http://schemas.microsoft.com/office/drawing/2014/chart" uri="{C3380CC4-5D6E-409C-BE32-E72D297353CC}">
              <c16:uniqueId val="{00000001-BE21-49FD-8295-394684BF123B}"/>
            </c:ext>
          </c:extLst>
        </c:ser>
        <c:dLbls>
          <c:showLegendKey val="0"/>
          <c:showVal val="0"/>
          <c:showCatName val="0"/>
          <c:showSerName val="0"/>
          <c:showPercent val="0"/>
          <c:showBubbleSize val="0"/>
        </c:dLbls>
        <c:marker val="1"/>
        <c:smooth val="0"/>
        <c:axId val="473121584"/>
        <c:axId val="473122368"/>
      </c:lineChart>
      <c:dateAx>
        <c:axId val="4731215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2368"/>
        <c:crosses val="autoZero"/>
        <c:auto val="0"/>
        <c:lblOffset val="100"/>
        <c:baseTimeUnit val="months"/>
        <c:majorUnit val="6"/>
        <c:majorTimeUnit val="months"/>
        <c:minorUnit val="1"/>
        <c:minorTimeUnit val="months"/>
      </c:dateAx>
      <c:valAx>
        <c:axId val="473122368"/>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158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393025"/>
          <c:y val="0.8970712909441233"/>
          <c:w val="0.70526323098501575"/>
          <c:h val="6.865163776493256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[2]NSA_INDICES!$E$107</c:f>
              <c:strCache>
                <c:ptCount val="1"/>
                <c:pt idx="0">
                  <c:v>Médicaments de ville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[2]NSA_INDICES!$BZ$107:$DV$107</c:f>
              <c:numCache>
                <c:formatCode>General</c:formatCode>
                <c:ptCount val="49"/>
                <c:pt idx="0">
                  <c:v>99.230224745093594</c:v>
                </c:pt>
                <c:pt idx="1">
                  <c:v>100.89676047592113</c:v>
                </c:pt>
                <c:pt idx="2">
                  <c:v>100.72797691133066</c:v>
                </c:pt>
                <c:pt idx="3">
                  <c:v>101.61267932805265</c:v>
                </c:pt>
                <c:pt idx="4">
                  <c:v>103.54351084259589</c:v>
                </c:pt>
                <c:pt idx="5">
                  <c:v>104.31640443018205</c:v>
                </c:pt>
                <c:pt idx="6">
                  <c:v>103.66866306075421</c:v>
                </c:pt>
                <c:pt idx="7">
                  <c:v>103.96787562801619</c:v>
                </c:pt>
                <c:pt idx="8">
                  <c:v>105.24061865051497</c:v>
                </c:pt>
                <c:pt idx="9">
                  <c:v>112.47558391647881</c:v>
                </c:pt>
                <c:pt idx="10">
                  <c:v>109.60945308691765</c:v>
                </c:pt>
                <c:pt idx="11">
                  <c:v>107.55300218156931</c:v>
                </c:pt>
                <c:pt idx="12">
                  <c:v>108.0037987778679</c:v>
                </c:pt>
                <c:pt idx="13">
                  <c:v>108.85368956062007</c:v>
                </c:pt>
                <c:pt idx="14">
                  <c:v>106.32590309842662</c:v>
                </c:pt>
                <c:pt idx="15">
                  <c:v>106.10176593749642</c:v>
                </c:pt>
                <c:pt idx="16">
                  <c:v>106.67874345075769</c:v>
                </c:pt>
                <c:pt idx="17">
                  <c:v>105.11485518445174</c:v>
                </c:pt>
                <c:pt idx="18">
                  <c:v>106.58648433682664</c:v>
                </c:pt>
                <c:pt idx="19">
                  <c:v>105.64464894788139</c:v>
                </c:pt>
                <c:pt idx="20">
                  <c:v>106.84128146464087</c:v>
                </c:pt>
                <c:pt idx="21">
                  <c:v>108.48134438719461</c:v>
                </c:pt>
                <c:pt idx="22">
                  <c:v>106.8090426597216</c:v>
                </c:pt>
                <c:pt idx="23">
                  <c:v>108.55293899459862</c:v>
                </c:pt>
                <c:pt idx="24">
                  <c:v>107.69793620328134</c:v>
                </c:pt>
                <c:pt idx="25">
                  <c:v>106.42712699557765</c:v>
                </c:pt>
                <c:pt idx="26">
                  <c:v>114.19795559044476</c:v>
                </c:pt>
                <c:pt idx="27">
                  <c:v>109.67687594844888</c:v>
                </c:pt>
                <c:pt idx="28">
                  <c:v>109.13846138743786</c:v>
                </c:pt>
                <c:pt idx="29">
                  <c:v>110.12847300064317</c:v>
                </c:pt>
                <c:pt idx="30">
                  <c:v>109.96911254697986</c:v>
                </c:pt>
                <c:pt idx="31">
                  <c:v>110.7525869995298</c:v>
                </c:pt>
                <c:pt idx="32">
                  <c:v>113.94996198650911</c:v>
                </c:pt>
                <c:pt idx="33">
                  <c:v>109.73415483383488</c:v>
                </c:pt>
                <c:pt idx="34">
                  <c:v>112.13432038416803</c:v>
                </c:pt>
                <c:pt idx="35">
                  <c:v>111.15272451713385</c:v>
                </c:pt>
                <c:pt idx="36">
                  <c:v>111.93699189585978</c:v>
                </c:pt>
                <c:pt idx="37">
                  <c:v>110.23915430012717</c:v>
                </c:pt>
                <c:pt idx="38">
                  <c:v>111.83602167129891</c:v>
                </c:pt>
                <c:pt idx="39">
                  <c:v>112.59193252784962</c:v>
                </c:pt>
                <c:pt idx="40">
                  <c:v>112.21433190838526</c:v>
                </c:pt>
                <c:pt idx="41">
                  <c:v>111.94811475406088</c:v>
                </c:pt>
                <c:pt idx="42">
                  <c:v>111.86867349052531</c:v>
                </c:pt>
                <c:pt idx="43">
                  <c:v>112.92262773177544</c:v>
                </c:pt>
                <c:pt idx="44">
                  <c:v>111.31019230919088</c:v>
                </c:pt>
                <c:pt idx="45">
                  <c:v>112.52086918683931</c:v>
                </c:pt>
                <c:pt idx="46">
                  <c:v>114.30331560972469</c:v>
                </c:pt>
                <c:pt idx="47">
                  <c:v>114.39984259401888</c:v>
                </c:pt>
                <c:pt idx="48">
                  <c:v>115.30310144324629</c:v>
                </c:pt>
              </c:numCache>
            </c:numRef>
          </c:val>
          <c:smooth val="0"/>
          <c:extLst>
            <c:ext xmlns:c16="http://schemas.microsoft.com/office/drawing/2014/chart" uri="{C3380CC4-5D6E-409C-BE32-E72D297353CC}">
              <c16:uniqueId val="{00000001-9DB3-49D2-928D-D3C782B1A33A}"/>
            </c:ext>
          </c:extLst>
        </c:ser>
        <c:dLbls>
          <c:showLegendKey val="0"/>
          <c:showVal val="0"/>
          <c:showCatName val="0"/>
          <c:showSerName val="0"/>
          <c:showPercent val="0"/>
          <c:showBubbleSize val="0"/>
        </c:dLbls>
        <c:marker val="1"/>
        <c:smooth val="0"/>
        <c:axId val="473124328"/>
        <c:axId val="473124720"/>
      </c:lineChart>
      <c:dateAx>
        <c:axId val="4731243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4720"/>
        <c:crosses val="autoZero"/>
        <c:auto val="0"/>
        <c:lblOffset val="100"/>
        <c:baseTimeUnit val="months"/>
        <c:majorUnit val="6"/>
        <c:majorTimeUnit val="months"/>
        <c:minorUnit val="1"/>
        <c:minorTimeUnit val="months"/>
      </c:dateAx>
      <c:valAx>
        <c:axId val="473124720"/>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432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[2]SA_INDICES!$E$107</c:f>
              <c:strCache>
                <c:ptCount val="1"/>
                <c:pt idx="0">
                  <c:v>Médicaments de ville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[2]SA_INDICES!$BZ$107:$DV$107</c:f>
              <c:numCache>
                <c:formatCode>General</c:formatCode>
                <c:ptCount val="49"/>
                <c:pt idx="0">
                  <c:v>123.58263196149481</c:v>
                </c:pt>
                <c:pt idx="1">
                  <c:v>121.63274204877401</c:v>
                </c:pt>
                <c:pt idx="2">
                  <c:v>122.86368759884027</c:v>
                </c:pt>
                <c:pt idx="3">
                  <c:v>127.38677739536959</c:v>
                </c:pt>
                <c:pt idx="4">
                  <c:v>140.22334726290237</c:v>
                </c:pt>
                <c:pt idx="5">
                  <c:v>136.14649527740167</c:v>
                </c:pt>
                <c:pt idx="6">
                  <c:v>129.40789191042506</c:v>
                </c:pt>
                <c:pt idx="7">
                  <c:v>132.21524350523788</c:v>
                </c:pt>
                <c:pt idx="8">
                  <c:v>133.5199703269096</c:v>
                </c:pt>
                <c:pt idx="9">
                  <c:v>162.78938931651655</c:v>
                </c:pt>
                <c:pt idx="10">
                  <c:v>147.74928542003516</c:v>
                </c:pt>
                <c:pt idx="11">
                  <c:v>136.86252921664078</c:v>
                </c:pt>
                <c:pt idx="12">
                  <c:v>136.93561485264075</c:v>
                </c:pt>
                <c:pt idx="13">
                  <c:v>135.24067772852581</c:v>
                </c:pt>
                <c:pt idx="14">
                  <c:v>135.34797084067768</c:v>
                </c:pt>
                <c:pt idx="15">
                  <c:v>134.70819700823586</c:v>
                </c:pt>
                <c:pt idx="16">
                  <c:v>138.66971583352483</c:v>
                </c:pt>
                <c:pt idx="17">
                  <c:v>134.62540776905999</c:v>
                </c:pt>
                <c:pt idx="18">
                  <c:v>137.61131201956522</c:v>
                </c:pt>
                <c:pt idx="19">
                  <c:v>135.88766347335473</c:v>
                </c:pt>
                <c:pt idx="20">
                  <c:v>134.65220569589036</c:v>
                </c:pt>
                <c:pt idx="21">
                  <c:v>137.95149603465001</c:v>
                </c:pt>
                <c:pt idx="22">
                  <c:v>137.51611531656854</c:v>
                </c:pt>
                <c:pt idx="23">
                  <c:v>140.10320624076491</c:v>
                </c:pt>
                <c:pt idx="24">
                  <c:v>137.27360034793927</c:v>
                </c:pt>
                <c:pt idx="25">
                  <c:v>140.89793070427032</c:v>
                </c:pt>
                <c:pt idx="26">
                  <c:v>148.75124262531568</c:v>
                </c:pt>
                <c:pt idx="27">
                  <c:v>142.07938565057913</c:v>
                </c:pt>
                <c:pt idx="28">
                  <c:v>142.25812898374363</c:v>
                </c:pt>
                <c:pt idx="29">
                  <c:v>142.79240814179192</c:v>
                </c:pt>
                <c:pt idx="30">
                  <c:v>143.94124043829925</c:v>
                </c:pt>
                <c:pt idx="31">
                  <c:v>143.57408065598568</c:v>
                </c:pt>
                <c:pt idx="32">
                  <c:v>148.37251282560632</c:v>
                </c:pt>
                <c:pt idx="33">
                  <c:v>143.2451033991604</c:v>
                </c:pt>
                <c:pt idx="34">
                  <c:v>147.65536018921091</c:v>
                </c:pt>
                <c:pt idx="35">
                  <c:v>144.14623688757365</c:v>
                </c:pt>
                <c:pt idx="36">
                  <c:v>149.36129418799538</c:v>
                </c:pt>
                <c:pt idx="37">
                  <c:v>148.77489196817015</c:v>
                </c:pt>
                <c:pt idx="38">
                  <c:v>146.3846443620003</c:v>
                </c:pt>
                <c:pt idx="39">
                  <c:v>149.33303837915733</c:v>
                </c:pt>
                <c:pt idx="40">
                  <c:v>148.2302062231665</c:v>
                </c:pt>
                <c:pt idx="41">
                  <c:v>151.9350512909588</c:v>
                </c:pt>
                <c:pt idx="42">
                  <c:v>147.88807443610662</c:v>
                </c:pt>
                <c:pt idx="43">
                  <c:v>156.0950924048511</c:v>
                </c:pt>
                <c:pt idx="44">
                  <c:v>152.2578194703415</c:v>
                </c:pt>
                <c:pt idx="45">
                  <c:v>153.75464934902556</c:v>
                </c:pt>
                <c:pt idx="46">
                  <c:v>154.72942870256762</c:v>
                </c:pt>
                <c:pt idx="47">
                  <c:v>156.8068940463163</c:v>
                </c:pt>
                <c:pt idx="48">
                  <c:v>156.71810057003924</c:v>
                </c:pt>
              </c:numCache>
            </c:numRef>
          </c:val>
          <c:smooth val="0"/>
          <c:extLst>
            <c:ext xmlns:c16="http://schemas.microsoft.com/office/drawing/2014/chart" uri="{C3380CC4-5D6E-409C-BE32-E72D297353CC}">
              <c16:uniqueId val="{00000001-3DCC-4B94-BAE5-42ABD15893A1}"/>
            </c:ext>
          </c:extLst>
        </c:ser>
        <c:dLbls>
          <c:showLegendKey val="0"/>
          <c:showVal val="0"/>
          <c:showCatName val="0"/>
          <c:showSerName val="0"/>
          <c:showPercent val="0"/>
          <c:showBubbleSize val="0"/>
        </c:dLbls>
        <c:marker val="1"/>
        <c:smooth val="0"/>
        <c:axId val="117308040"/>
        <c:axId val="117306864"/>
      </c:lineChart>
      <c:dateAx>
        <c:axId val="1173080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6864"/>
        <c:crosses val="autoZero"/>
        <c:auto val="0"/>
        <c:lblOffset val="100"/>
        <c:baseTimeUnit val="months"/>
        <c:majorUnit val="6"/>
        <c:majorTimeUnit val="months"/>
        <c:minorUnit val="1"/>
        <c:minorTimeUnit val="months"/>
      </c:dateAx>
      <c:valAx>
        <c:axId val="117306864"/>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80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[2]RA_INDICES!$E$118</c:f>
              <c:strCache>
                <c:ptCount val="1"/>
                <c:pt idx="0">
                  <c:v>TOTAL médicaments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[2]RA_INDICES!$BZ$118:$DV$118</c:f>
              <c:numCache>
                <c:formatCode>General</c:formatCode>
                <c:ptCount val="49"/>
                <c:pt idx="0">
                  <c:v>109.17644310739283</c:v>
                </c:pt>
                <c:pt idx="1">
                  <c:v>109.70707795276353</c:v>
                </c:pt>
                <c:pt idx="2">
                  <c:v>109.5482775378369</c:v>
                </c:pt>
                <c:pt idx="3">
                  <c:v>111.47529071048194</c:v>
                </c:pt>
                <c:pt idx="4">
                  <c:v>116.8404831857395</c:v>
                </c:pt>
                <c:pt idx="5">
                  <c:v>115.30130771194716</c:v>
                </c:pt>
                <c:pt idx="6">
                  <c:v>113.24811786230968</c:v>
                </c:pt>
                <c:pt idx="7">
                  <c:v>113.44260975572465</c:v>
                </c:pt>
                <c:pt idx="8">
                  <c:v>115.77975121032127</c:v>
                </c:pt>
                <c:pt idx="9">
                  <c:v>129.53404790896442</c:v>
                </c:pt>
                <c:pt idx="10">
                  <c:v>120.96006186975114</c:v>
                </c:pt>
                <c:pt idx="11">
                  <c:v>117.55266155269253</c:v>
                </c:pt>
                <c:pt idx="12">
                  <c:v>118.38817039532114</c:v>
                </c:pt>
                <c:pt idx="13">
                  <c:v>116.54418357658021</c:v>
                </c:pt>
                <c:pt idx="14">
                  <c:v>115.58375023804916</c:v>
                </c:pt>
                <c:pt idx="15">
                  <c:v>114.6845421187263</c:v>
                </c:pt>
                <c:pt idx="16">
                  <c:v>116.52299488136057</c:v>
                </c:pt>
                <c:pt idx="17">
                  <c:v>114.40931510571338</c:v>
                </c:pt>
                <c:pt idx="18">
                  <c:v>116.0842673062953</c:v>
                </c:pt>
                <c:pt idx="19">
                  <c:v>115.58885227494251</c:v>
                </c:pt>
                <c:pt idx="20">
                  <c:v>114.67028536017597</c:v>
                </c:pt>
                <c:pt idx="21">
                  <c:v>117.42380241614083</c:v>
                </c:pt>
                <c:pt idx="22">
                  <c:v>116.25676478521996</c:v>
                </c:pt>
                <c:pt idx="23">
                  <c:v>118.1401106731256</c:v>
                </c:pt>
                <c:pt idx="24">
                  <c:v>115.86129499605484</c:v>
                </c:pt>
                <c:pt idx="25">
                  <c:v>116.52211450202867</c:v>
                </c:pt>
                <c:pt idx="26">
                  <c:v>124.36052518787335</c:v>
                </c:pt>
                <c:pt idx="27">
                  <c:v>119.22074726964593</c:v>
                </c:pt>
                <c:pt idx="28">
                  <c:v>119.3624092243017</c:v>
                </c:pt>
                <c:pt idx="29">
                  <c:v>119.93583988110798</c:v>
                </c:pt>
                <c:pt idx="30">
                  <c:v>119.46484318929171</c:v>
                </c:pt>
                <c:pt idx="31">
                  <c:v>120.61892123144764</c:v>
                </c:pt>
                <c:pt idx="32">
                  <c:v>123.41640743149117</c:v>
                </c:pt>
                <c:pt idx="33">
                  <c:v>119.22668601927519</c:v>
                </c:pt>
                <c:pt idx="34">
                  <c:v>123.28271987691477</c:v>
                </c:pt>
                <c:pt idx="35">
                  <c:v>120.11306575182088</c:v>
                </c:pt>
                <c:pt idx="36">
                  <c:v>122.9950563718796</c:v>
                </c:pt>
                <c:pt idx="37">
                  <c:v>122.02007863973871</c:v>
                </c:pt>
                <c:pt idx="38">
                  <c:v>121.6091482330262</c:v>
                </c:pt>
                <c:pt idx="39">
                  <c:v>123.3977158440224</c:v>
                </c:pt>
                <c:pt idx="40">
                  <c:v>122.31842192501337</c:v>
                </c:pt>
                <c:pt idx="41">
                  <c:v>123.87841169380007</c:v>
                </c:pt>
                <c:pt idx="42">
                  <c:v>121.82250987514762</c:v>
                </c:pt>
                <c:pt idx="43">
                  <c:v>125.25892300534341</c:v>
                </c:pt>
                <c:pt idx="44">
                  <c:v>123.17042277049701</c:v>
                </c:pt>
                <c:pt idx="45">
                  <c:v>124.48248725206903</c:v>
                </c:pt>
                <c:pt idx="46">
                  <c:v>125.16415624760965</c:v>
                </c:pt>
                <c:pt idx="47">
                  <c:v>126.6082417957515</c:v>
                </c:pt>
                <c:pt idx="48">
                  <c:v>125.50637120110505</c:v>
                </c:pt>
              </c:numCache>
            </c:numRef>
          </c:val>
          <c:smooth val="0"/>
          <c:extLst>
            <c:ext xmlns:c16="http://schemas.microsoft.com/office/drawing/2014/chart" uri="{C3380CC4-5D6E-409C-BE32-E72D297353CC}">
              <c16:uniqueId val="{00000001-063E-436E-97B6-AF3FC5777302}"/>
            </c:ext>
          </c:extLst>
        </c:ser>
        <c:dLbls>
          <c:showLegendKey val="0"/>
          <c:showVal val="0"/>
          <c:showCatName val="0"/>
          <c:showSerName val="0"/>
          <c:showPercent val="0"/>
          <c:showBubbleSize val="0"/>
        </c:dLbls>
        <c:marker val="1"/>
        <c:smooth val="0"/>
        <c:axId val="314031704"/>
        <c:axId val="314033272"/>
      </c:lineChart>
      <c:dateAx>
        <c:axId val="314031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4033272"/>
        <c:crosses val="autoZero"/>
        <c:auto val="0"/>
        <c:lblOffset val="100"/>
        <c:baseTimeUnit val="months"/>
        <c:majorUnit val="6"/>
        <c:majorTimeUnit val="months"/>
        <c:minorUnit val="1"/>
        <c:minorTimeUnit val="months"/>
      </c:dateAx>
      <c:valAx>
        <c:axId val="314033272"/>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403170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[2]SA_INDICES!$E$134</c:f>
              <c:strCache>
                <c:ptCount val="1"/>
                <c:pt idx="0">
                  <c:v>TOTAL SOINS DE VILLE </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[2]SA_INDICES!$BZ$134:$DV$134</c:f>
              <c:numCache>
                <c:formatCode>General</c:formatCode>
                <c:ptCount val="49"/>
                <c:pt idx="0">
                  <c:v>124.30602734336205</c:v>
                </c:pt>
                <c:pt idx="1">
                  <c:v>122.56711730517671</c:v>
                </c:pt>
                <c:pt idx="2">
                  <c:v>120.94302303783357</c:v>
                </c:pt>
                <c:pt idx="3">
                  <c:v>123.02938010961894</c:v>
                </c:pt>
                <c:pt idx="4">
                  <c:v>125.77937573085427</c:v>
                </c:pt>
                <c:pt idx="5">
                  <c:v>124.63785928853579</c:v>
                </c:pt>
                <c:pt idx="6">
                  <c:v>124.86884159126468</c:v>
                </c:pt>
                <c:pt idx="7">
                  <c:v>124.14661896079708</c:v>
                </c:pt>
                <c:pt idx="8">
                  <c:v>124.99003039233179</c:v>
                </c:pt>
                <c:pt idx="9">
                  <c:v>135.78483549902873</c:v>
                </c:pt>
                <c:pt idx="10">
                  <c:v>131.96041477064685</c:v>
                </c:pt>
                <c:pt idx="11">
                  <c:v>128.67678000668963</c:v>
                </c:pt>
                <c:pt idx="12">
                  <c:v>128.3940667690519</c:v>
                </c:pt>
                <c:pt idx="13">
                  <c:v>127.07275522531513</c:v>
                </c:pt>
                <c:pt idx="14">
                  <c:v>127.35353875294852</c:v>
                </c:pt>
                <c:pt idx="15">
                  <c:v>126.72886820941443</c:v>
                </c:pt>
                <c:pt idx="16">
                  <c:v>130.22694644917027</c:v>
                </c:pt>
                <c:pt idx="17">
                  <c:v>128.84532300335022</c:v>
                </c:pt>
                <c:pt idx="18">
                  <c:v>128.93228908064029</c:v>
                </c:pt>
                <c:pt idx="19">
                  <c:v>127.82724411720501</c:v>
                </c:pt>
                <c:pt idx="20">
                  <c:v>126.70475147716793</c:v>
                </c:pt>
                <c:pt idx="21">
                  <c:v>127.93193977138782</c:v>
                </c:pt>
                <c:pt idx="22">
                  <c:v>126.55852840638913</c:v>
                </c:pt>
                <c:pt idx="23">
                  <c:v>128.81071280201263</c:v>
                </c:pt>
                <c:pt idx="24">
                  <c:v>125.56662842898029</c:v>
                </c:pt>
                <c:pt idx="25">
                  <c:v>128.73291653454592</c:v>
                </c:pt>
                <c:pt idx="26">
                  <c:v>132.57666592308493</c:v>
                </c:pt>
                <c:pt idx="27">
                  <c:v>130.52825166708212</c:v>
                </c:pt>
                <c:pt idx="28">
                  <c:v>130.06197741092251</c:v>
                </c:pt>
                <c:pt idx="29">
                  <c:v>129.96273298277401</c:v>
                </c:pt>
                <c:pt idx="30">
                  <c:v>129.79947171480401</c:v>
                </c:pt>
                <c:pt idx="31">
                  <c:v>128.89301276873812</c:v>
                </c:pt>
                <c:pt idx="32">
                  <c:v>135.33171740503525</c:v>
                </c:pt>
                <c:pt idx="33">
                  <c:v>130.04195723361659</c:v>
                </c:pt>
                <c:pt idx="34">
                  <c:v>134.06235035179347</c:v>
                </c:pt>
                <c:pt idx="35">
                  <c:v>130.32355420065917</c:v>
                </c:pt>
                <c:pt idx="36">
                  <c:v>132.08074410987854</c:v>
                </c:pt>
                <c:pt idx="37">
                  <c:v>136.53430513554403</c:v>
                </c:pt>
                <c:pt idx="38">
                  <c:v>132.85128501236974</c:v>
                </c:pt>
                <c:pt idx="39">
                  <c:v>135.77144387180456</c:v>
                </c:pt>
                <c:pt idx="40">
                  <c:v>133.8826839382173</c:v>
                </c:pt>
                <c:pt idx="41">
                  <c:v>134.86476466632331</c:v>
                </c:pt>
                <c:pt idx="42">
                  <c:v>133.00222923867076</c:v>
                </c:pt>
                <c:pt idx="43">
                  <c:v>138.32441772320573</c:v>
                </c:pt>
                <c:pt idx="44">
                  <c:v>137.5842323805789</c:v>
                </c:pt>
                <c:pt idx="45">
                  <c:v>138.79958778406666</c:v>
                </c:pt>
                <c:pt idx="46">
                  <c:v>139.74637229993283</c:v>
                </c:pt>
                <c:pt idx="47">
                  <c:v>140.16252424306748</c:v>
                </c:pt>
                <c:pt idx="48">
                  <c:v>132.83581519242247</c:v>
                </c:pt>
              </c:numCache>
            </c:numRef>
          </c:val>
          <c:smooth val="0"/>
          <c:extLst>
            <c:ext xmlns:c16="http://schemas.microsoft.com/office/drawing/2014/chart" uri="{C3380CC4-5D6E-409C-BE32-E72D297353CC}">
              <c16:uniqueId val="{00000001-2636-4A74-B8DE-4B815DE180F7}"/>
            </c:ext>
          </c:extLst>
        </c:ser>
        <c:dLbls>
          <c:showLegendKey val="0"/>
          <c:showVal val="0"/>
          <c:showCatName val="0"/>
          <c:showSerName val="0"/>
          <c:showPercent val="0"/>
          <c:showBubbleSize val="0"/>
        </c:dLbls>
        <c:marker val="1"/>
        <c:smooth val="0"/>
        <c:axId val="479858824"/>
        <c:axId val="479865488"/>
      </c:lineChart>
      <c:dateAx>
        <c:axId val="4798588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5488"/>
        <c:crosses val="autoZero"/>
        <c:auto val="0"/>
        <c:lblOffset val="100"/>
        <c:baseTimeUnit val="months"/>
        <c:majorUnit val="6"/>
        <c:majorTimeUnit val="months"/>
        <c:minorUnit val="1"/>
        <c:minorTimeUnit val="months"/>
      </c:dateAx>
      <c:valAx>
        <c:axId val="479865488"/>
        <c:scaling>
          <c:orientation val="minMax"/>
          <c:max val="150"/>
          <c:min val="10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8824"/>
        <c:crosses val="autoZero"/>
        <c:crossBetween val="midCat"/>
      </c:valAx>
      <c:spPr>
        <a:solidFill>
          <a:srgbClr val="FFFFFF"/>
        </a:solidFill>
        <a:ln w="12700">
          <a:solidFill>
            <a:srgbClr val="808080"/>
          </a:solidFill>
          <a:prstDash val="solid"/>
        </a:ln>
      </c:spPr>
    </c:plotArea>
    <c:legend>
      <c:legendPos val="r"/>
      <c:layout>
        <c:manualLayout>
          <c:xMode val="edge"/>
          <c:yMode val="edge"/>
          <c:x val="0.11616916666666667"/>
          <c:y val="0.90686717808342632"/>
          <c:w val="0.78640222222222222"/>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[2]NSA_INDICES!$E$118</c:f>
              <c:strCache>
                <c:ptCount val="1"/>
                <c:pt idx="0">
                  <c:v>TOTAL médicaments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[2]NSA_INDICES!$BZ$118:$DV$118</c:f>
              <c:numCache>
                <c:formatCode>General</c:formatCode>
                <c:ptCount val="49"/>
                <c:pt idx="0">
                  <c:v>100.21947924257033</c:v>
                </c:pt>
                <c:pt idx="1">
                  <c:v>101.86808909553375</c:v>
                </c:pt>
                <c:pt idx="2">
                  <c:v>101.75554145494421</c:v>
                </c:pt>
                <c:pt idx="3">
                  <c:v>102.19905473462687</c:v>
                </c:pt>
                <c:pt idx="4">
                  <c:v>102.94889847924493</c:v>
                </c:pt>
                <c:pt idx="5">
                  <c:v>103.10934601632835</c:v>
                </c:pt>
                <c:pt idx="6">
                  <c:v>103.15621201887306</c:v>
                </c:pt>
                <c:pt idx="7">
                  <c:v>102.27748945864705</c:v>
                </c:pt>
                <c:pt idx="8">
                  <c:v>104.72171466500339</c:v>
                </c:pt>
                <c:pt idx="9">
                  <c:v>110.16857350485618</c:v>
                </c:pt>
                <c:pt idx="10">
                  <c:v>106.6906723118841</c:v>
                </c:pt>
                <c:pt idx="11">
                  <c:v>105.70031813993907</c:v>
                </c:pt>
                <c:pt idx="12">
                  <c:v>106.39307888890981</c:v>
                </c:pt>
                <c:pt idx="13">
                  <c:v>106.0839973670338</c:v>
                </c:pt>
                <c:pt idx="14">
                  <c:v>104.13506102313679</c:v>
                </c:pt>
                <c:pt idx="15">
                  <c:v>103.78079456598886</c:v>
                </c:pt>
                <c:pt idx="16">
                  <c:v>104.33384828503374</c:v>
                </c:pt>
                <c:pt idx="17">
                  <c:v>102.72566949257748</c:v>
                </c:pt>
                <c:pt idx="18">
                  <c:v>103.95957381784629</c:v>
                </c:pt>
                <c:pt idx="19">
                  <c:v>103.60967895300843</c:v>
                </c:pt>
                <c:pt idx="20">
                  <c:v>103.95052019285053</c:v>
                </c:pt>
                <c:pt idx="21">
                  <c:v>106.11796764470915</c:v>
                </c:pt>
                <c:pt idx="22">
                  <c:v>104.40647960549671</c:v>
                </c:pt>
                <c:pt idx="23">
                  <c:v>105.60602480875158</c:v>
                </c:pt>
                <c:pt idx="24">
                  <c:v>104.54787927413356</c:v>
                </c:pt>
                <c:pt idx="25">
                  <c:v>103.37641454189637</c:v>
                </c:pt>
                <c:pt idx="26">
                  <c:v>110.57650627728552</c:v>
                </c:pt>
                <c:pt idx="27">
                  <c:v>106.66527933760899</c:v>
                </c:pt>
                <c:pt idx="28">
                  <c:v>106.32938334233235</c:v>
                </c:pt>
                <c:pt idx="29">
                  <c:v>107.0499678756305</c:v>
                </c:pt>
                <c:pt idx="30">
                  <c:v>106.76280233008615</c:v>
                </c:pt>
                <c:pt idx="31">
                  <c:v>107.6673344579221</c:v>
                </c:pt>
                <c:pt idx="32">
                  <c:v>109.58012881498614</c:v>
                </c:pt>
                <c:pt idx="33">
                  <c:v>105.79517717261677</c:v>
                </c:pt>
                <c:pt idx="34">
                  <c:v>108.82088677772528</c:v>
                </c:pt>
                <c:pt idx="35">
                  <c:v>107.29670930637725</c:v>
                </c:pt>
                <c:pt idx="36">
                  <c:v>107.86974884560789</c:v>
                </c:pt>
                <c:pt idx="37">
                  <c:v>106.68359036111322</c:v>
                </c:pt>
                <c:pt idx="38">
                  <c:v>107.82514954778127</c:v>
                </c:pt>
                <c:pt idx="39">
                  <c:v>108.60450628233183</c:v>
                </c:pt>
                <c:pt idx="40">
                  <c:v>107.89789389706183</c:v>
                </c:pt>
                <c:pt idx="41">
                  <c:v>107.96028379833893</c:v>
                </c:pt>
                <c:pt idx="42">
                  <c:v>107.18732399962829</c:v>
                </c:pt>
                <c:pt idx="43">
                  <c:v>108.22014207776634</c:v>
                </c:pt>
                <c:pt idx="44">
                  <c:v>106.90036286951474</c:v>
                </c:pt>
                <c:pt idx="45">
                  <c:v>108.03581738091066</c:v>
                </c:pt>
                <c:pt idx="46">
                  <c:v>109.6145244425345</c:v>
                </c:pt>
                <c:pt idx="47">
                  <c:v>109.74045327029704</c:v>
                </c:pt>
                <c:pt idx="48">
                  <c:v>109.58206857765056</c:v>
                </c:pt>
              </c:numCache>
            </c:numRef>
          </c:val>
          <c:smooth val="0"/>
          <c:extLst>
            <c:ext xmlns:c16="http://schemas.microsoft.com/office/drawing/2014/chart" uri="{C3380CC4-5D6E-409C-BE32-E72D297353CC}">
              <c16:uniqueId val="{00000001-639D-4E3B-A3A5-EDB6F7A4D57E}"/>
            </c:ext>
          </c:extLst>
        </c:ser>
        <c:dLbls>
          <c:showLegendKey val="0"/>
          <c:showVal val="0"/>
          <c:showCatName val="0"/>
          <c:showSerName val="0"/>
          <c:showPercent val="0"/>
          <c:showBubbleSize val="0"/>
        </c:dLbls>
        <c:marker val="1"/>
        <c:smooth val="0"/>
        <c:axId val="475457232"/>
        <c:axId val="474897736"/>
      </c:lineChart>
      <c:dateAx>
        <c:axId val="475457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7736"/>
        <c:crosses val="autoZero"/>
        <c:auto val="0"/>
        <c:lblOffset val="100"/>
        <c:baseTimeUnit val="months"/>
        <c:majorUnit val="6"/>
        <c:majorTimeUnit val="months"/>
        <c:minorUnit val="1"/>
        <c:minorTimeUnit val="months"/>
      </c:dateAx>
      <c:valAx>
        <c:axId val="474897736"/>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5457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[2]SA_INDICES!$E$118</c:f>
              <c:strCache>
                <c:ptCount val="1"/>
                <c:pt idx="0">
                  <c:v>TOTAL médicaments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[2]SA_INDICES!$BZ$118:$DV$118</c:f>
              <c:numCache>
                <c:formatCode>General</c:formatCode>
                <c:ptCount val="49"/>
                <c:pt idx="0">
                  <c:v>121.12643572536865</c:v>
                </c:pt>
                <c:pt idx="1">
                  <c:v>120.16551681553406</c:v>
                </c:pt>
                <c:pt idx="2">
                  <c:v>119.94500795562193</c:v>
                </c:pt>
                <c:pt idx="3">
                  <c:v>123.85124232835383</c:v>
                </c:pt>
                <c:pt idx="4">
                  <c:v>135.37403285724815</c:v>
                </c:pt>
                <c:pt idx="5">
                  <c:v>131.56729409528916</c:v>
                </c:pt>
                <c:pt idx="6">
                  <c:v>126.71230083216751</c:v>
                </c:pt>
                <c:pt idx="7">
                  <c:v>128.33862889150507</c:v>
                </c:pt>
                <c:pt idx="8">
                  <c:v>130.53290385000474</c:v>
                </c:pt>
                <c:pt idx="9">
                  <c:v>155.37062374707403</c:v>
                </c:pt>
                <c:pt idx="10">
                  <c:v>139.99766238405357</c:v>
                </c:pt>
                <c:pt idx="11">
                  <c:v>133.36554395633561</c:v>
                </c:pt>
                <c:pt idx="12">
                  <c:v>134.39150111283325</c:v>
                </c:pt>
                <c:pt idx="13">
                  <c:v>130.49971023418487</c:v>
                </c:pt>
                <c:pt idx="14">
                  <c:v>130.85809472223488</c:v>
                </c:pt>
                <c:pt idx="15">
                  <c:v>129.23184907786484</c:v>
                </c:pt>
                <c:pt idx="16">
                  <c:v>132.78522548135169</c:v>
                </c:pt>
                <c:pt idx="17">
                  <c:v>129.99712822354454</c:v>
                </c:pt>
                <c:pt idx="18">
                  <c:v>132.26050736585674</c:v>
                </c:pt>
                <c:pt idx="19">
                  <c:v>131.57094564128678</c:v>
                </c:pt>
                <c:pt idx="20">
                  <c:v>128.9721310022106</c:v>
                </c:pt>
                <c:pt idx="21">
                  <c:v>132.50755669913755</c:v>
                </c:pt>
                <c:pt idx="22">
                  <c:v>132.06690118364423</c:v>
                </c:pt>
                <c:pt idx="23">
                  <c:v>134.86254428041059</c:v>
                </c:pt>
                <c:pt idx="24">
                  <c:v>130.95516345431841</c:v>
                </c:pt>
                <c:pt idx="25">
                  <c:v>134.06053710286824</c:v>
                </c:pt>
                <c:pt idx="26">
                  <c:v>142.75056524089615</c:v>
                </c:pt>
                <c:pt idx="27">
                  <c:v>135.9717079040112</c:v>
                </c:pt>
                <c:pt idx="28">
                  <c:v>136.75050695807641</c:v>
                </c:pt>
                <c:pt idx="29">
                  <c:v>137.12761129668786</c:v>
                </c:pt>
                <c:pt idx="30">
                  <c:v>136.41135506446744</c:v>
                </c:pt>
                <c:pt idx="31">
                  <c:v>137.89836643972311</c:v>
                </c:pt>
                <c:pt idx="32">
                  <c:v>141.8761701170213</c:v>
                </c:pt>
                <c:pt idx="33">
                  <c:v>137.1464224375739</c:v>
                </c:pt>
                <c:pt idx="34">
                  <c:v>142.5770702154754</c:v>
                </c:pt>
                <c:pt idx="35">
                  <c:v>137.21209252292351</c:v>
                </c:pt>
                <c:pt idx="36">
                  <c:v>143.17458550824546</c:v>
                </c:pt>
                <c:pt idx="37">
                  <c:v>142.48135597446415</c:v>
                </c:pt>
                <c:pt idx="38">
                  <c:v>139.99916130227396</c:v>
                </c:pt>
                <c:pt idx="39">
                  <c:v>143.1341742830981</c:v>
                </c:pt>
                <c:pt idx="40">
                  <c:v>141.55766482942238</c:v>
                </c:pt>
                <c:pt idx="41">
                  <c:v>145.11568737265264</c:v>
                </c:pt>
                <c:pt idx="42">
                  <c:v>141.34813996750776</c:v>
                </c:pt>
                <c:pt idx="43">
                  <c:v>147.99132534354223</c:v>
                </c:pt>
                <c:pt idx="44">
                  <c:v>144.8772308636226</c:v>
                </c:pt>
                <c:pt idx="45">
                  <c:v>146.4249207057205</c:v>
                </c:pt>
                <c:pt idx="46">
                  <c:v>145.90980042874452</c:v>
                </c:pt>
                <c:pt idx="47">
                  <c:v>149.1125134890205</c:v>
                </c:pt>
                <c:pt idx="48">
                  <c:v>146.75188493417468</c:v>
                </c:pt>
              </c:numCache>
            </c:numRef>
          </c:val>
          <c:smooth val="0"/>
          <c:extLst>
            <c:ext xmlns:c16="http://schemas.microsoft.com/office/drawing/2014/chart" uri="{C3380CC4-5D6E-409C-BE32-E72D297353CC}">
              <c16:uniqueId val="{00000001-7E26-4510-AD5F-BBED5A7D50D7}"/>
            </c:ext>
          </c:extLst>
        </c:ser>
        <c:dLbls>
          <c:showLegendKey val="0"/>
          <c:showVal val="0"/>
          <c:showCatName val="0"/>
          <c:showSerName val="0"/>
          <c:showPercent val="0"/>
          <c:showBubbleSize val="0"/>
        </c:dLbls>
        <c:marker val="1"/>
        <c:smooth val="0"/>
        <c:axId val="474894992"/>
        <c:axId val="474895384"/>
      </c:lineChart>
      <c:dateAx>
        <c:axId val="474894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384"/>
        <c:crosses val="autoZero"/>
        <c:auto val="0"/>
        <c:lblOffset val="100"/>
        <c:baseTimeUnit val="months"/>
        <c:majorUnit val="6"/>
        <c:majorTimeUnit val="months"/>
        <c:minorUnit val="1"/>
        <c:minorTimeUnit val="months"/>
      </c:dateAx>
      <c:valAx>
        <c:axId val="474895384"/>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49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[2]NSA_INDICES!$E$51</c:f>
              <c:strCache>
                <c:ptCount val="1"/>
                <c:pt idx="0">
                  <c:v>TOTAL spécialistes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[2]NSA_INDICES!$BZ$51:$DV$51</c:f>
              <c:numCache>
                <c:formatCode>General</c:formatCode>
                <c:ptCount val="49"/>
                <c:pt idx="0">
                  <c:v>92.408011477539588</c:v>
                </c:pt>
                <c:pt idx="1">
                  <c:v>88.90307031897099</c:v>
                </c:pt>
                <c:pt idx="2">
                  <c:v>89.599764997024664</c:v>
                </c:pt>
                <c:pt idx="3">
                  <c:v>89.05338051352436</c:v>
                </c:pt>
                <c:pt idx="4">
                  <c:v>89.475375670033941</c:v>
                </c:pt>
                <c:pt idx="5">
                  <c:v>90.601325178436397</c:v>
                </c:pt>
                <c:pt idx="6">
                  <c:v>90.891340155391873</c:v>
                </c:pt>
                <c:pt idx="7">
                  <c:v>89.259132704915515</c:v>
                </c:pt>
                <c:pt idx="8">
                  <c:v>90.941170000365545</c:v>
                </c:pt>
                <c:pt idx="9">
                  <c:v>90.802162304406579</c:v>
                </c:pt>
                <c:pt idx="10">
                  <c:v>87.980381182844908</c:v>
                </c:pt>
                <c:pt idx="11">
                  <c:v>87.16082807889012</c:v>
                </c:pt>
                <c:pt idx="12">
                  <c:v>85.721996555030671</c:v>
                </c:pt>
                <c:pt idx="13">
                  <c:v>94.908760303222095</c:v>
                </c:pt>
                <c:pt idx="14">
                  <c:v>90.179229610169045</c:v>
                </c:pt>
                <c:pt idx="15">
                  <c:v>91.950966770704838</c:v>
                </c:pt>
                <c:pt idx="16">
                  <c:v>92.679748287894071</c:v>
                </c:pt>
                <c:pt idx="17">
                  <c:v>93.099681415554585</c:v>
                </c:pt>
                <c:pt idx="18">
                  <c:v>89.563880416606239</c:v>
                </c:pt>
                <c:pt idx="19">
                  <c:v>92.856429373421662</c:v>
                </c:pt>
                <c:pt idx="20">
                  <c:v>90.533496979728284</c:v>
                </c:pt>
                <c:pt idx="21">
                  <c:v>92.423632365825867</c:v>
                </c:pt>
                <c:pt idx="22">
                  <c:v>91.724234949885258</c:v>
                </c:pt>
                <c:pt idx="23">
                  <c:v>92.082726104094178</c:v>
                </c:pt>
                <c:pt idx="24">
                  <c:v>92.028263808149703</c:v>
                </c:pt>
                <c:pt idx="25">
                  <c:v>92.413117331050174</c:v>
                </c:pt>
                <c:pt idx="26">
                  <c:v>95.638647209086869</c:v>
                </c:pt>
                <c:pt idx="27">
                  <c:v>92.67090402975478</c:v>
                </c:pt>
                <c:pt idx="28">
                  <c:v>93.462380998930101</c:v>
                </c:pt>
                <c:pt idx="29">
                  <c:v>91.474757001830639</c:v>
                </c:pt>
                <c:pt idx="30">
                  <c:v>95.188673602176195</c:v>
                </c:pt>
                <c:pt idx="31">
                  <c:v>92.356629960086778</c:v>
                </c:pt>
                <c:pt idx="32">
                  <c:v>95.771722890894935</c:v>
                </c:pt>
                <c:pt idx="33">
                  <c:v>92.874554887397281</c:v>
                </c:pt>
                <c:pt idx="34">
                  <c:v>93.799891434859489</c:v>
                </c:pt>
                <c:pt idx="35">
                  <c:v>91.927041694377252</c:v>
                </c:pt>
                <c:pt idx="36">
                  <c:v>66.204947722347214</c:v>
                </c:pt>
                <c:pt idx="37">
                  <c:v>104.43261093583145</c:v>
                </c:pt>
                <c:pt idx="38">
                  <c:v>97.007941034130724</c:v>
                </c:pt>
                <c:pt idx="39">
                  <c:v>96.296404204772756</c:v>
                </c:pt>
                <c:pt idx="40">
                  <c:v>90.870130569285863</c:v>
                </c:pt>
                <c:pt idx="41">
                  <c:v>92.417269555928144</c:v>
                </c:pt>
                <c:pt idx="42">
                  <c:v>91.054522778871004</c:v>
                </c:pt>
                <c:pt idx="43">
                  <c:v>94.035767055261019</c:v>
                </c:pt>
                <c:pt idx="44">
                  <c:v>93.181386222201809</c:v>
                </c:pt>
                <c:pt idx="45">
                  <c:v>92.323453585344765</c:v>
                </c:pt>
                <c:pt idx="46">
                  <c:v>93.631446614829073</c:v>
                </c:pt>
                <c:pt idx="47">
                  <c:v>95.313691320309346</c:v>
                </c:pt>
                <c:pt idx="48">
                  <c:v>64.695472581464543</c:v>
                </c:pt>
              </c:numCache>
            </c:numRef>
          </c:val>
          <c:smooth val="0"/>
          <c:extLst>
            <c:ext xmlns:c16="http://schemas.microsoft.com/office/drawing/2014/chart" uri="{C3380CC4-5D6E-409C-BE32-E72D297353CC}">
              <c16:uniqueId val="{00000001-4F3A-4389-A401-A5475DCD5561}"/>
            </c:ext>
          </c:extLst>
        </c:ser>
        <c:dLbls>
          <c:showLegendKey val="0"/>
          <c:showVal val="0"/>
          <c:showCatName val="0"/>
          <c:showSerName val="0"/>
          <c:showPercent val="0"/>
          <c:showBubbleSize val="0"/>
        </c:dLbls>
        <c:marker val="1"/>
        <c:smooth val="0"/>
        <c:axId val="474895776"/>
        <c:axId val="474896560"/>
      </c:lineChart>
      <c:dateAx>
        <c:axId val="47489577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6560"/>
        <c:crosses val="autoZero"/>
        <c:auto val="0"/>
        <c:lblOffset val="100"/>
        <c:baseTimeUnit val="months"/>
        <c:majorUnit val="6"/>
        <c:majorTimeUnit val="months"/>
        <c:minorUnit val="1"/>
        <c:minorTimeUnit val="months"/>
      </c:dateAx>
      <c:valAx>
        <c:axId val="47489656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776"/>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[2]SA_INDICES!$E$51</c:f>
              <c:strCache>
                <c:ptCount val="1"/>
                <c:pt idx="0">
                  <c:v>TOTAL spécialistes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[2]SA_INDICES!$BZ$51:$DV$51</c:f>
              <c:numCache>
                <c:formatCode>General</c:formatCode>
                <c:ptCount val="49"/>
                <c:pt idx="0">
                  <c:v>118.74690724931068</c:v>
                </c:pt>
                <c:pt idx="1">
                  <c:v>115.02953456829943</c:v>
                </c:pt>
                <c:pt idx="2">
                  <c:v>116.21429197825069</c:v>
                </c:pt>
                <c:pt idx="3">
                  <c:v>114.50722247239278</c:v>
                </c:pt>
                <c:pt idx="4">
                  <c:v>116.34162581473765</c:v>
                </c:pt>
                <c:pt idx="5">
                  <c:v>117.08464960241827</c:v>
                </c:pt>
                <c:pt idx="6">
                  <c:v>119.68977243502634</c:v>
                </c:pt>
                <c:pt idx="7">
                  <c:v>113.43331744442051</c:v>
                </c:pt>
                <c:pt idx="8">
                  <c:v>118.29062683882405</c:v>
                </c:pt>
                <c:pt idx="9">
                  <c:v>118.90032051797215</c:v>
                </c:pt>
                <c:pt idx="10">
                  <c:v>114.61010930448418</c:v>
                </c:pt>
                <c:pt idx="11">
                  <c:v>117.39883326401745</c:v>
                </c:pt>
                <c:pt idx="12">
                  <c:v>113.63307118466575</c:v>
                </c:pt>
                <c:pt idx="13">
                  <c:v>124.91589416467221</c:v>
                </c:pt>
                <c:pt idx="14">
                  <c:v>118.18952273110703</c:v>
                </c:pt>
                <c:pt idx="15">
                  <c:v>120.5850223002594</c:v>
                </c:pt>
                <c:pt idx="16">
                  <c:v>123.90920892716977</c:v>
                </c:pt>
                <c:pt idx="17">
                  <c:v>122.52701587464952</c:v>
                </c:pt>
                <c:pt idx="18">
                  <c:v>119.73974043890001</c:v>
                </c:pt>
                <c:pt idx="19">
                  <c:v>123.89835780444092</c:v>
                </c:pt>
                <c:pt idx="20">
                  <c:v>121.38119768312067</c:v>
                </c:pt>
                <c:pt idx="21">
                  <c:v>125.07685691517736</c:v>
                </c:pt>
                <c:pt idx="22">
                  <c:v>123.72416165393567</c:v>
                </c:pt>
                <c:pt idx="23">
                  <c:v>124.67466112968349</c:v>
                </c:pt>
                <c:pt idx="24">
                  <c:v>124.39838232633622</c:v>
                </c:pt>
                <c:pt idx="25">
                  <c:v>126.37386567504076</c:v>
                </c:pt>
                <c:pt idx="26">
                  <c:v>131.74393391646606</c:v>
                </c:pt>
                <c:pt idx="27">
                  <c:v>127.55601296481574</c:v>
                </c:pt>
                <c:pt idx="28">
                  <c:v>127.86265871965455</c:v>
                </c:pt>
                <c:pt idx="29">
                  <c:v>127.55017954480633</c:v>
                </c:pt>
                <c:pt idx="30">
                  <c:v>131.16529330472036</c:v>
                </c:pt>
                <c:pt idx="31">
                  <c:v>129.4692098298726</c:v>
                </c:pt>
                <c:pt idx="32">
                  <c:v>133.72169601968372</c:v>
                </c:pt>
                <c:pt idx="33">
                  <c:v>128.27754601354289</c:v>
                </c:pt>
                <c:pt idx="34">
                  <c:v>133.22088739733479</c:v>
                </c:pt>
                <c:pt idx="35">
                  <c:v>131.22083007939332</c:v>
                </c:pt>
                <c:pt idx="36">
                  <c:v>100.79401522438209</c:v>
                </c:pt>
                <c:pt idx="37">
                  <c:v>149.45859989002582</c:v>
                </c:pt>
                <c:pt idx="38">
                  <c:v>135.49979748497913</c:v>
                </c:pt>
                <c:pt idx="39">
                  <c:v>137.40100508623269</c:v>
                </c:pt>
                <c:pt idx="40">
                  <c:v>131.98368108557256</c:v>
                </c:pt>
                <c:pt idx="41">
                  <c:v>133.89794604744435</c:v>
                </c:pt>
                <c:pt idx="42">
                  <c:v>132.90361888028204</c:v>
                </c:pt>
                <c:pt idx="43">
                  <c:v>137.53398478985028</c:v>
                </c:pt>
                <c:pt idx="44">
                  <c:v>137.39996148367473</c:v>
                </c:pt>
                <c:pt idx="45">
                  <c:v>140.16374237532983</c:v>
                </c:pt>
                <c:pt idx="46">
                  <c:v>141.03402020652186</c:v>
                </c:pt>
                <c:pt idx="47">
                  <c:v>141.85362448483062</c:v>
                </c:pt>
                <c:pt idx="48">
                  <c:v>101.00432245893344</c:v>
                </c:pt>
              </c:numCache>
            </c:numRef>
          </c:val>
          <c:smooth val="0"/>
          <c:extLst>
            <c:ext xmlns:c16="http://schemas.microsoft.com/office/drawing/2014/chart" uri="{C3380CC4-5D6E-409C-BE32-E72D297353CC}">
              <c16:uniqueId val="{00000001-AC7F-4ADE-A689-DC558A86AA39}"/>
            </c:ext>
          </c:extLst>
        </c:ser>
        <c:dLbls>
          <c:showLegendKey val="0"/>
          <c:showVal val="0"/>
          <c:showCatName val="0"/>
          <c:showSerName val="0"/>
          <c:showPercent val="0"/>
          <c:showBubbleSize val="0"/>
        </c:dLbls>
        <c:marker val="1"/>
        <c:smooth val="0"/>
        <c:axId val="474896952"/>
        <c:axId val="474885584"/>
      </c:lineChart>
      <c:dateAx>
        <c:axId val="4748969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5584"/>
        <c:crosses val="autoZero"/>
        <c:auto val="0"/>
        <c:lblOffset val="100"/>
        <c:baseTimeUnit val="months"/>
        <c:majorUnit val="6"/>
        <c:majorTimeUnit val="months"/>
        <c:minorUnit val="1"/>
        <c:minorTimeUnit val="months"/>
      </c:dateAx>
      <c:valAx>
        <c:axId val="474885584"/>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695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[2]RA_INDICES!$E$51</c:f>
              <c:strCache>
                <c:ptCount val="1"/>
                <c:pt idx="0">
                  <c:v>TOTAL spécialistes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[2]RA_INDICES!$BZ$51:$DV$51</c:f>
              <c:numCache>
                <c:formatCode>General</c:formatCode>
                <c:ptCount val="49"/>
                <c:pt idx="0">
                  <c:v>104.86377304265635</c:v>
                </c:pt>
                <c:pt idx="1">
                  <c:v>101.25837222870244</c:v>
                </c:pt>
                <c:pt idx="2">
                  <c:v>102.18587358407522</c:v>
                </c:pt>
                <c:pt idx="3">
                  <c:v>101.09059684571496</c:v>
                </c:pt>
                <c:pt idx="4">
                  <c:v>102.18052507534293</c:v>
                </c:pt>
                <c:pt idx="5">
                  <c:v>103.1253875892187</c:v>
                </c:pt>
                <c:pt idx="6">
                  <c:v>104.51022566344474</c:v>
                </c:pt>
                <c:pt idx="7">
                  <c:v>100.6911943887266</c:v>
                </c:pt>
                <c:pt idx="8">
                  <c:v>103.87482964453308</c:v>
                </c:pt>
                <c:pt idx="9">
                  <c:v>104.08988560760581</c:v>
                </c:pt>
                <c:pt idx="10">
                  <c:v>100.57367844561466</c:v>
                </c:pt>
                <c:pt idx="11">
                  <c:v>101.46049295680703</c:v>
                </c:pt>
                <c:pt idx="12">
                  <c:v>98.921247337043866</c:v>
                </c:pt>
                <c:pt idx="13">
                  <c:v>109.09924527531214</c:v>
                </c:pt>
                <c:pt idx="14">
                  <c:v>103.42540118496066</c:v>
                </c:pt>
                <c:pt idx="15">
                  <c:v>105.49211790357411</c:v>
                </c:pt>
                <c:pt idx="16">
                  <c:v>107.44827612978315</c:v>
                </c:pt>
                <c:pt idx="17">
                  <c:v>107.01597709839301</c:v>
                </c:pt>
                <c:pt idx="18">
                  <c:v>103.83415661637252</c:v>
                </c:pt>
                <c:pt idx="19">
                  <c:v>107.53627253801588</c:v>
                </c:pt>
                <c:pt idx="20">
                  <c:v>105.12148913106753</c:v>
                </c:pt>
                <c:pt idx="21">
                  <c:v>107.86546344497251</c:v>
                </c:pt>
                <c:pt idx="22">
                  <c:v>106.85711905332778</c:v>
                </c:pt>
                <c:pt idx="23">
                  <c:v>107.49557313998264</c:v>
                </c:pt>
                <c:pt idx="24">
                  <c:v>107.33621299443364</c:v>
                </c:pt>
                <c:pt idx="25">
                  <c:v>108.47328126544869</c:v>
                </c:pt>
                <c:pt idx="26">
                  <c:v>112.71297129480968</c:v>
                </c:pt>
                <c:pt idx="27">
                  <c:v>109.16820151835884</c:v>
                </c:pt>
                <c:pt idx="28">
                  <c:v>109.73040000686321</c:v>
                </c:pt>
                <c:pt idx="29">
                  <c:v>108.53495821336865</c:v>
                </c:pt>
                <c:pt idx="30">
                  <c:v>112.20215058377552</c:v>
                </c:pt>
                <c:pt idx="31">
                  <c:v>109.90730672079745</c:v>
                </c:pt>
                <c:pt idx="32">
                  <c:v>113.71840603170433</c:v>
                </c:pt>
                <c:pt idx="33">
                  <c:v>109.61676078624241</c:v>
                </c:pt>
                <c:pt idx="34">
                  <c:v>112.44222673329953</c:v>
                </c:pt>
                <c:pt idx="35">
                  <c:v>110.50922005731638</c:v>
                </c:pt>
                <c:pt idx="36">
                  <c:v>82.562246118539761</c:v>
                </c:pt>
                <c:pt idx="37">
                  <c:v>125.72556822252612</c:v>
                </c:pt>
                <c:pt idx="38">
                  <c:v>115.2108828090975</c:v>
                </c:pt>
                <c:pt idx="39">
                  <c:v>115.73492251796186</c:v>
                </c:pt>
                <c:pt idx="40">
                  <c:v>110.31288119800038</c:v>
                </c:pt>
                <c:pt idx="41">
                  <c:v>112.0336354208866</c:v>
                </c:pt>
                <c:pt idx="42">
                  <c:v>110.8451156447078</c:v>
                </c:pt>
                <c:pt idx="43">
                  <c:v>114.60623566200717</c:v>
                </c:pt>
                <c:pt idx="44">
                  <c:v>114.09251457695898</c:v>
                </c:pt>
                <c:pt idx="45">
                  <c:v>114.94730370942732</c:v>
                </c:pt>
                <c:pt idx="46">
                  <c:v>116.04829959709524</c:v>
                </c:pt>
                <c:pt idx="47">
                  <c:v>117.32259844294708</c:v>
                </c:pt>
                <c:pt idx="48">
                  <c:v>81.866062445830735</c:v>
                </c:pt>
              </c:numCache>
            </c:numRef>
          </c:val>
          <c:smooth val="0"/>
          <c:extLst>
            <c:ext xmlns:c16="http://schemas.microsoft.com/office/drawing/2014/chart" uri="{C3380CC4-5D6E-409C-BE32-E72D297353CC}">
              <c16:uniqueId val="{00000001-DDBC-4260-B308-6212319D703A}"/>
            </c:ext>
          </c:extLst>
        </c:ser>
        <c:dLbls>
          <c:showLegendKey val="0"/>
          <c:showVal val="0"/>
          <c:showCatName val="0"/>
          <c:showSerName val="0"/>
          <c:showPercent val="0"/>
          <c:showBubbleSize val="0"/>
        </c:dLbls>
        <c:marker val="1"/>
        <c:smooth val="0"/>
        <c:axId val="474883624"/>
        <c:axId val="474890680"/>
      </c:lineChart>
      <c:dateAx>
        <c:axId val="4748836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0680"/>
        <c:crosses val="autoZero"/>
        <c:auto val="0"/>
        <c:lblOffset val="100"/>
        <c:baseTimeUnit val="months"/>
        <c:majorUnit val="6"/>
        <c:majorTimeUnit val="months"/>
        <c:minorUnit val="1"/>
        <c:minorTimeUnit val="months"/>
      </c:dateAx>
      <c:valAx>
        <c:axId val="47489068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6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[2]NSA_INDICES!$E$55</c:f>
              <c:strCache>
                <c:ptCount val="1"/>
                <c:pt idx="0">
                  <c:v>Honoraires de dentistes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[2]NSA_INDICES!$BZ$55:$DV$55</c:f>
              <c:numCache>
                <c:formatCode>General</c:formatCode>
                <c:ptCount val="49"/>
                <c:pt idx="0">
                  <c:v>99.887895271719046</c:v>
                </c:pt>
                <c:pt idx="1">
                  <c:v>96.659323751629756</c:v>
                </c:pt>
                <c:pt idx="2">
                  <c:v>101.27944009002539</c:v>
                </c:pt>
                <c:pt idx="3">
                  <c:v>100.65755178874254</c:v>
                </c:pt>
                <c:pt idx="4">
                  <c:v>94.721271901196545</c:v>
                </c:pt>
                <c:pt idx="5">
                  <c:v>101.49616833605171</c:v>
                </c:pt>
                <c:pt idx="6">
                  <c:v>101.53508658861988</c:v>
                </c:pt>
                <c:pt idx="7">
                  <c:v>97.344558766738558</c:v>
                </c:pt>
                <c:pt idx="8">
                  <c:v>93.556021362596425</c:v>
                </c:pt>
                <c:pt idx="9">
                  <c:v>100.44497481175429</c:v>
                </c:pt>
                <c:pt idx="10">
                  <c:v>99.081023402714337</c:v>
                </c:pt>
                <c:pt idx="11">
                  <c:v>102.18157951925446</c:v>
                </c:pt>
                <c:pt idx="12">
                  <c:v>97.578642622281009</c:v>
                </c:pt>
                <c:pt idx="13">
                  <c:v>104.51741899889164</c:v>
                </c:pt>
                <c:pt idx="14">
                  <c:v>100.97827907571737</c:v>
                </c:pt>
                <c:pt idx="15">
                  <c:v>100.03509176028133</c:v>
                </c:pt>
                <c:pt idx="16">
                  <c:v>98.838479651098339</c:v>
                </c:pt>
                <c:pt idx="17">
                  <c:v>101.75409603505068</c:v>
                </c:pt>
                <c:pt idx="18">
                  <c:v>106.30503712303442</c:v>
                </c:pt>
                <c:pt idx="19">
                  <c:v>102.43086022783258</c:v>
                </c:pt>
                <c:pt idx="20">
                  <c:v>97.405213763647453</c:v>
                </c:pt>
                <c:pt idx="21">
                  <c:v>104.25867699535996</c:v>
                </c:pt>
                <c:pt idx="22">
                  <c:v>99.832731913166555</c:v>
                </c:pt>
                <c:pt idx="23">
                  <c:v>107.29968209634859</c:v>
                </c:pt>
                <c:pt idx="24">
                  <c:v>101.0585864739886</c:v>
                </c:pt>
                <c:pt idx="25">
                  <c:v>101.96985213826044</c:v>
                </c:pt>
                <c:pt idx="26">
                  <c:v>106.00461339531147</c:v>
                </c:pt>
                <c:pt idx="27">
                  <c:v>103.92554082301527</c:v>
                </c:pt>
                <c:pt idx="28">
                  <c:v>99.822489002549602</c:v>
                </c:pt>
                <c:pt idx="29">
                  <c:v>103.68175759069641</c:v>
                </c:pt>
                <c:pt idx="30">
                  <c:v>99.199708518786466</c:v>
                </c:pt>
                <c:pt idx="31">
                  <c:v>90.323984170282984</c:v>
                </c:pt>
                <c:pt idx="32">
                  <c:v>93.620978567129029</c:v>
                </c:pt>
                <c:pt idx="33">
                  <c:v>86.425252878268083</c:v>
                </c:pt>
                <c:pt idx="34">
                  <c:v>89.028910049215654</c:v>
                </c:pt>
                <c:pt idx="35">
                  <c:v>86.138151963643537</c:v>
                </c:pt>
                <c:pt idx="36">
                  <c:v>91.550456635126679</c:v>
                </c:pt>
                <c:pt idx="37">
                  <c:v>91.637994960260301</c:v>
                </c:pt>
                <c:pt idx="38">
                  <c:v>87.614399230039169</c:v>
                </c:pt>
                <c:pt idx="39">
                  <c:v>88.975889676666739</c:v>
                </c:pt>
                <c:pt idx="40">
                  <c:v>92.911082873345109</c:v>
                </c:pt>
                <c:pt idx="41">
                  <c:v>90.654954936765137</c:v>
                </c:pt>
                <c:pt idx="42">
                  <c:v>89.925091462515638</c:v>
                </c:pt>
                <c:pt idx="43">
                  <c:v>92.969936052929839</c:v>
                </c:pt>
                <c:pt idx="44">
                  <c:v>91.449964629929909</c:v>
                </c:pt>
                <c:pt idx="45">
                  <c:v>91.738620021963968</c:v>
                </c:pt>
                <c:pt idx="46">
                  <c:v>90.214867574619944</c:v>
                </c:pt>
                <c:pt idx="47">
                  <c:v>88.831296743950261</c:v>
                </c:pt>
                <c:pt idx="48">
                  <c:v>90.848378984265224</c:v>
                </c:pt>
              </c:numCache>
            </c:numRef>
          </c:val>
          <c:smooth val="0"/>
          <c:extLst>
            <c:ext xmlns:c16="http://schemas.microsoft.com/office/drawing/2014/chart" uri="{C3380CC4-5D6E-409C-BE32-E72D297353CC}">
              <c16:uniqueId val="{00000001-4CFB-4810-A44A-1034D435F234}"/>
            </c:ext>
          </c:extLst>
        </c:ser>
        <c:dLbls>
          <c:showLegendKey val="0"/>
          <c:showVal val="0"/>
          <c:showCatName val="0"/>
          <c:showSerName val="0"/>
          <c:showPercent val="0"/>
          <c:showBubbleSize val="0"/>
        </c:dLbls>
        <c:marker val="1"/>
        <c:smooth val="0"/>
        <c:axId val="474887544"/>
        <c:axId val="474893816"/>
      </c:lineChart>
      <c:dateAx>
        <c:axId val="47488754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3816"/>
        <c:crosses val="autoZero"/>
        <c:auto val="0"/>
        <c:lblOffset val="100"/>
        <c:baseTimeUnit val="months"/>
        <c:majorUnit val="6"/>
        <c:majorTimeUnit val="months"/>
        <c:minorUnit val="1"/>
        <c:minorTimeUnit val="months"/>
      </c:dateAx>
      <c:valAx>
        <c:axId val="474893816"/>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54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[2]SA_INDICES!$E$55</c:f>
              <c:strCache>
                <c:ptCount val="1"/>
                <c:pt idx="0">
                  <c:v>Honoraires de dentistes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[2]SA_INDICES!$BZ$55:$DV$55</c:f>
              <c:numCache>
                <c:formatCode>General</c:formatCode>
                <c:ptCount val="49"/>
                <c:pt idx="0">
                  <c:v>118.81131103960033</c:v>
                </c:pt>
                <c:pt idx="1">
                  <c:v>117.94508785646025</c:v>
                </c:pt>
                <c:pt idx="2">
                  <c:v>119.59618195334787</c:v>
                </c:pt>
                <c:pt idx="3">
                  <c:v>120.30385485392164</c:v>
                </c:pt>
                <c:pt idx="4">
                  <c:v>112.35395645327451</c:v>
                </c:pt>
                <c:pt idx="5">
                  <c:v>118.620718411816</c:v>
                </c:pt>
                <c:pt idx="6">
                  <c:v>122.40062784116274</c:v>
                </c:pt>
                <c:pt idx="7">
                  <c:v>118.50649646424674</c:v>
                </c:pt>
                <c:pt idx="8">
                  <c:v>111.67158826221669</c:v>
                </c:pt>
                <c:pt idx="9">
                  <c:v>120.37109491654338</c:v>
                </c:pt>
                <c:pt idx="10">
                  <c:v>116.45870913712655</c:v>
                </c:pt>
                <c:pt idx="11">
                  <c:v>121.92291787468126</c:v>
                </c:pt>
                <c:pt idx="12">
                  <c:v>115.37734751107904</c:v>
                </c:pt>
                <c:pt idx="13">
                  <c:v>120.5038626868653</c:v>
                </c:pt>
                <c:pt idx="14">
                  <c:v>119.59398771758522</c:v>
                </c:pt>
                <c:pt idx="15">
                  <c:v>118.72588075219144</c:v>
                </c:pt>
                <c:pt idx="16">
                  <c:v>120.09885115848353</c:v>
                </c:pt>
                <c:pt idx="17">
                  <c:v>126.75024362886099</c:v>
                </c:pt>
                <c:pt idx="18">
                  <c:v>125.79293491344841</c:v>
                </c:pt>
                <c:pt idx="19">
                  <c:v>121.24939220618063</c:v>
                </c:pt>
                <c:pt idx="20">
                  <c:v>116.18241217933239</c:v>
                </c:pt>
                <c:pt idx="21">
                  <c:v>127.42743962376748</c:v>
                </c:pt>
                <c:pt idx="22">
                  <c:v>122.72131997059073</c:v>
                </c:pt>
                <c:pt idx="23">
                  <c:v>126.76619104116067</c:v>
                </c:pt>
                <c:pt idx="24">
                  <c:v>122.90415101897885</c:v>
                </c:pt>
                <c:pt idx="25">
                  <c:v>123.08012100700635</c:v>
                </c:pt>
                <c:pt idx="26">
                  <c:v>130.47634892863397</c:v>
                </c:pt>
                <c:pt idx="27">
                  <c:v>126.05481163892263</c:v>
                </c:pt>
                <c:pt idx="28">
                  <c:v>125.71548175610674</c:v>
                </c:pt>
                <c:pt idx="29">
                  <c:v>130.53926618695093</c:v>
                </c:pt>
                <c:pt idx="30">
                  <c:v>123.69504195726553</c:v>
                </c:pt>
                <c:pt idx="31">
                  <c:v>114.01963142071989</c:v>
                </c:pt>
                <c:pt idx="32">
                  <c:v>117.14459836818205</c:v>
                </c:pt>
                <c:pt idx="33">
                  <c:v>110.72657236311206</c:v>
                </c:pt>
                <c:pt idx="34">
                  <c:v>116.18492765319699</c:v>
                </c:pt>
                <c:pt idx="35">
                  <c:v>112.59261162535556</c:v>
                </c:pt>
                <c:pt idx="36">
                  <c:v>118.17289021384367</c:v>
                </c:pt>
                <c:pt idx="37">
                  <c:v>115.28463647928054</c:v>
                </c:pt>
                <c:pt idx="38">
                  <c:v>114.21168667821868</c:v>
                </c:pt>
                <c:pt idx="39">
                  <c:v>114.72509440890472</c:v>
                </c:pt>
                <c:pt idx="40">
                  <c:v>114.55456318205239</c:v>
                </c:pt>
                <c:pt idx="41">
                  <c:v>117.44792763485299</c:v>
                </c:pt>
                <c:pt idx="42">
                  <c:v>118.59243043417425</c:v>
                </c:pt>
                <c:pt idx="43">
                  <c:v>123.48277873416893</c:v>
                </c:pt>
                <c:pt idx="44">
                  <c:v>121.56495579386622</c:v>
                </c:pt>
                <c:pt idx="45">
                  <c:v>124.79811316124298</c:v>
                </c:pt>
                <c:pt idx="46">
                  <c:v>122.83433233344138</c:v>
                </c:pt>
                <c:pt idx="47">
                  <c:v>123.02590063322747</c:v>
                </c:pt>
                <c:pt idx="48">
                  <c:v>124.15585949307906</c:v>
                </c:pt>
              </c:numCache>
            </c:numRef>
          </c:val>
          <c:smooth val="0"/>
          <c:extLst>
            <c:ext xmlns:c16="http://schemas.microsoft.com/office/drawing/2014/chart" uri="{C3380CC4-5D6E-409C-BE32-E72D297353CC}">
              <c16:uniqueId val="{00000001-5FD4-4C6A-8A6B-44645AC2D557}"/>
            </c:ext>
          </c:extLst>
        </c:ser>
        <c:dLbls>
          <c:showLegendKey val="0"/>
          <c:showVal val="0"/>
          <c:showCatName val="0"/>
          <c:showSerName val="0"/>
          <c:showPercent val="0"/>
          <c:showBubbleSize val="0"/>
        </c:dLbls>
        <c:marker val="1"/>
        <c:smooth val="0"/>
        <c:axId val="474892640"/>
        <c:axId val="474884408"/>
      </c:lineChart>
      <c:dateAx>
        <c:axId val="474892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4408"/>
        <c:crosses val="autoZero"/>
        <c:auto val="0"/>
        <c:lblOffset val="100"/>
        <c:baseTimeUnit val="months"/>
        <c:majorUnit val="6"/>
        <c:majorTimeUnit val="months"/>
        <c:minorUnit val="1"/>
        <c:minorTimeUnit val="months"/>
      </c:dateAx>
      <c:valAx>
        <c:axId val="474884408"/>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2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[2]RA_INDICES!$E$55</c:f>
              <c:strCache>
                <c:ptCount val="1"/>
                <c:pt idx="0">
                  <c:v>Honoraires de dentistes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[2]RA_INDICES!$BZ$55:$DV$55</c:f>
              <c:numCache>
                <c:formatCode>General</c:formatCode>
                <c:ptCount val="49"/>
                <c:pt idx="0">
                  <c:v>110.09260550556768</c:v>
                </c:pt>
                <c:pt idx="1">
                  <c:v>108.13796256928607</c:v>
                </c:pt>
                <c:pt idx="2">
                  <c:v>111.15699314049871</c:v>
                </c:pt>
                <c:pt idx="3">
                  <c:v>111.25208886416884</c:v>
                </c:pt>
                <c:pt idx="4">
                  <c:v>104.22993771005231</c:v>
                </c:pt>
                <c:pt idx="5">
                  <c:v>110.73081569315362</c:v>
                </c:pt>
                <c:pt idx="6">
                  <c:v>112.78711449766237</c:v>
                </c:pt>
                <c:pt idx="7">
                  <c:v>108.75642250417033</c:v>
                </c:pt>
                <c:pt idx="8">
                  <c:v>103.32508806810601</c:v>
                </c:pt>
                <c:pt idx="9">
                  <c:v>111.19040704494383</c:v>
                </c:pt>
                <c:pt idx="10">
                  <c:v>108.45217761872807</c:v>
                </c:pt>
                <c:pt idx="11">
                  <c:v>112.82736567205998</c:v>
                </c:pt>
                <c:pt idx="12">
                  <c:v>107.17683716368356</c:v>
                </c:pt>
                <c:pt idx="13">
                  <c:v>113.13832695264503</c:v>
                </c:pt>
                <c:pt idx="14">
                  <c:v>111.01705404204485</c:v>
                </c:pt>
                <c:pt idx="15">
                  <c:v>110.11435483012222</c:v>
                </c:pt>
                <c:pt idx="16">
                  <c:v>110.30342516400499</c:v>
                </c:pt>
                <c:pt idx="17">
                  <c:v>115.23360979124536</c:v>
                </c:pt>
                <c:pt idx="18">
                  <c:v>116.81415199200924</c:v>
                </c:pt>
                <c:pt idx="19">
                  <c:v>112.57901044664254</c:v>
                </c:pt>
                <c:pt idx="20">
                  <c:v>107.53107429463972</c:v>
                </c:pt>
                <c:pt idx="21">
                  <c:v>116.75274846743602</c:v>
                </c:pt>
                <c:pt idx="22">
                  <c:v>112.17571542380647</c:v>
                </c:pt>
                <c:pt idx="23">
                  <c:v>117.79726273840151</c:v>
                </c:pt>
                <c:pt idx="24">
                  <c:v>112.83910531957872</c:v>
                </c:pt>
                <c:pt idx="25">
                  <c:v>113.35385275456711</c:v>
                </c:pt>
                <c:pt idx="26">
                  <c:v>119.20133079031766</c:v>
                </c:pt>
                <c:pt idx="27">
                  <c:v>115.85905214743413</c:v>
                </c:pt>
                <c:pt idx="28">
                  <c:v>113.78563875195537</c:v>
                </c:pt>
                <c:pt idx="29">
                  <c:v>118.16503567271479</c:v>
                </c:pt>
                <c:pt idx="30">
                  <c:v>112.40915140623029</c:v>
                </c:pt>
                <c:pt idx="31">
                  <c:v>103.1021853661062</c:v>
                </c:pt>
                <c:pt idx="32">
                  <c:v>106.30641161291192</c:v>
                </c:pt>
                <c:pt idx="33">
                  <c:v>99.530071093165745</c:v>
                </c:pt>
                <c:pt idx="34">
                  <c:v>103.67316318792629</c:v>
                </c:pt>
                <c:pt idx="35">
                  <c:v>100.40408040659472</c:v>
                </c:pt>
                <c:pt idx="36">
                  <c:v>105.90696730545721</c:v>
                </c:pt>
                <c:pt idx="37">
                  <c:v>104.38976914654998</c:v>
                </c:pt>
                <c:pt idx="38">
                  <c:v>101.95734950626405</c:v>
                </c:pt>
                <c:pt idx="39">
                  <c:v>102.86149977304906</c:v>
                </c:pt>
                <c:pt idx="40">
                  <c:v>104.58262503632191</c:v>
                </c:pt>
                <c:pt idx="41">
                  <c:v>105.10343115486265</c:v>
                </c:pt>
                <c:pt idx="42">
                  <c:v>105.38434527639757</c:v>
                </c:pt>
                <c:pt idx="43">
                  <c:v>109.42440293102646</c:v>
                </c:pt>
                <c:pt idx="44">
                  <c:v>107.68988464714411</c:v>
                </c:pt>
                <c:pt idx="45">
                  <c:v>109.56640291816049</c:v>
                </c:pt>
                <c:pt idx="46">
                  <c:v>107.80535916081624</c:v>
                </c:pt>
                <c:pt idx="47">
                  <c:v>107.27120360492898</c:v>
                </c:pt>
                <c:pt idx="48">
                  <c:v>108.8098924542016</c:v>
                </c:pt>
              </c:numCache>
            </c:numRef>
          </c:val>
          <c:smooth val="0"/>
          <c:extLst>
            <c:ext xmlns:c16="http://schemas.microsoft.com/office/drawing/2014/chart" uri="{C3380CC4-5D6E-409C-BE32-E72D297353CC}">
              <c16:uniqueId val="{00000001-411E-4E26-AF02-AB9CFE901B9B}"/>
            </c:ext>
          </c:extLst>
        </c:ser>
        <c:dLbls>
          <c:showLegendKey val="0"/>
          <c:showVal val="0"/>
          <c:showCatName val="0"/>
          <c:showSerName val="0"/>
          <c:showPercent val="0"/>
          <c:showBubbleSize val="0"/>
        </c:dLbls>
        <c:marker val="1"/>
        <c:smooth val="0"/>
        <c:axId val="474887152"/>
        <c:axId val="474884800"/>
      </c:lineChart>
      <c:dateAx>
        <c:axId val="474887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4800"/>
        <c:crosses val="autoZero"/>
        <c:auto val="0"/>
        <c:lblOffset val="100"/>
        <c:baseTimeUnit val="months"/>
        <c:majorUnit val="6"/>
        <c:majorTimeUnit val="months"/>
        <c:minorUnit val="1"/>
        <c:minorTimeUnit val="months"/>
      </c:dateAx>
      <c:valAx>
        <c:axId val="474884800"/>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[2]NSA_INDICES!$E$74</c:f>
              <c:strCache>
                <c:ptCount val="1"/>
                <c:pt idx="0">
                  <c:v>Montants masseurs-kiné</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[2]NSA_INDICES!$BZ$74:$DV$74</c:f>
              <c:numCache>
                <c:formatCode>General</c:formatCode>
                <c:ptCount val="49"/>
                <c:pt idx="0">
                  <c:v>91.745685534936186</c:v>
                </c:pt>
                <c:pt idx="1">
                  <c:v>91.803961127687614</c:v>
                </c:pt>
                <c:pt idx="2">
                  <c:v>91.1900341951619</c:v>
                </c:pt>
                <c:pt idx="3">
                  <c:v>90.148810496350279</c:v>
                </c:pt>
                <c:pt idx="4">
                  <c:v>87.83951444255969</c:v>
                </c:pt>
                <c:pt idx="5">
                  <c:v>89.104542211073991</c:v>
                </c:pt>
                <c:pt idx="6">
                  <c:v>89.886195917487314</c:v>
                </c:pt>
                <c:pt idx="7">
                  <c:v>87.994726032892828</c:v>
                </c:pt>
                <c:pt idx="8">
                  <c:v>86.733592918078543</c:v>
                </c:pt>
                <c:pt idx="9">
                  <c:v>90.440204905488443</c:v>
                </c:pt>
                <c:pt idx="10">
                  <c:v>86.77593723623545</c:v>
                </c:pt>
                <c:pt idx="11">
                  <c:v>88.467205177745029</c:v>
                </c:pt>
                <c:pt idx="12">
                  <c:v>84.849429452596098</c:v>
                </c:pt>
                <c:pt idx="13">
                  <c:v>88.388524963854934</c:v>
                </c:pt>
                <c:pt idx="14">
                  <c:v>89.565868101571994</c:v>
                </c:pt>
                <c:pt idx="15">
                  <c:v>90.141645988538656</c:v>
                </c:pt>
                <c:pt idx="16">
                  <c:v>90.054608719641948</c:v>
                </c:pt>
                <c:pt idx="17">
                  <c:v>89.275872736078554</c:v>
                </c:pt>
                <c:pt idx="18">
                  <c:v>89.145028483890698</c:v>
                </c:pt>
                <c:pt idx="19">
                  <c:v>89.295697686359986</c:v>
                </c:pt>
                <c:pt idx="20">
                  <c:v>86.981728998296518</c:v>
                </c:pt>
                <c:pt idx="21">
                  <c:v>90.899889827811066</c:v>
                </c:pt>
                <c:pt idx="22">
                  <c:v>89.829912377790492</c:v>
                </c:pt>
                <c:pt idx="23">
                  <c:v>92.74155120718261</c:v>
                </c:pt>
                <c:pt idx="24">
                  <c:v>90.117573587649019</c:v>
                </c:pt>
                <c:pt idx="25">
                  <c:v>87.209389576513871</c:v>
                </c:pt>
                <c:pt idx="26">
                  <c:v>92.453424328497675</c:v>
                </c:pt>
                <c:pt idx="27">
                  <c:v>89.434215900945446</c:v>
                </c:pt>
                <c:pt idx="28">
                  <c:v>87.272960417758597</c:v>
                </c:pt>
                <c:pt idx="29">
                  <c:v>89.206092111573</c:v>
                </c:pt>
                <c:pt idx="30">
                  <c:v>88.653797920931083</c:v>
                </c:pt>
                <c:pt idx="31">
                  <c:v>87.724281581475722</c:v>
                </c:pt>
                <c:pt idx="32">
                  <c:v>93.284660647433398</c:v>
                </c:pt>
                <c:pt idx="33">
                  <c:v>86.446807829536539</c:v>
                </c:pt>
                <c:pt idx="34">
                  <c:v>88.627324753745611</c:v>
                </c:pt>
                <c:pt idx="35">
                  <c:v>88.412064534938878</c:v>
                </c:pt>
                <c:pt idx="36">
                  <c:v>89.482036134665975</c:v>
                </c:pt>
                <c:pt idx="37">
                  <c:v>90.315496222183029</c:v>
                </c:pt>
                <c:pt idx="38">
                  <c:v>87.288747082037617</c:v>
                </c:pt>
                <c:pt idx="39">
                  <c:v>88.460759641566256</c:v>
                </c:pt>
                <c:pt idx="40">
                  <c:v>89.995901416269547</c:v>
                </c:pt>
                <c:pt idx="41">
                  <c:v>87.816815755802764</c:v>
                </c:pt>
                <c:pt idx="42">
                  <c:v>88.31296628386211</c:v>
                </c:pt>
                <c:pt idx="43">
                  <c:v>89.504585585575029</c:v>
                </c:pt>
                <c:pt idx="44">
                  <c:v>87.940684995676222</c:v>
                </c:pt>
                <c:pt idx="45">
                  <c:v>87.773584385095191</c:v>
                </c:pt>
                <c:pt idx="46">
                  <c:v>88.623982323770406</c:v>
                </c:pt>
                <c:pt idx="47">
                  <c:v>85.520252613384571</c:v>
                </c:pt>
                <c:pt idx="48">
                  <c:v>88.358344476970473</c:v>
                </c:pt>
              </c:numCache>
            </c:numRef>
          </c:val>
          <c:smooth val="0"/>
          <c:extLst>
            <c:ext xmlns:c16="http://schemas.microsoft.com/office/drawing/2014/chart" uri="{C3380CC4-5D6E-409C-BE32-E72D297353CC}">
              <c16:uniqueId val="{00000001-AFA9-4A03-8AFE-922AFE368089}"/>
            </c:ext>
          </c:extLst>
        </c:ser>
        <c:dLbls>
          <c:showLegendKey val="0"/>
          <c:showVal val="0"/>
          <c:showCatName val="0"/>
          <c:showSerName val="0"/>
          <c:showPercent val="0"/>
          <c:showBubbleSize val="0"/>
        </c:dLbls>
        <c:marker val="1"/>
        <c:smooth val="0"/>
        <c:axId val="474889504"/>
        <c:axId val="474882056"/>
      </c:lineChart>
      <c:dateAx>
        <c:axId val="4748895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2056"/>
        <c:crosses val="autoZero"/>
        <c:auto val="0"/>
        <c:lblOffset val="100"/>
        <c:baseTimeUnit val="months"/>
        <c:majorUnit val="6"/>
        <c:majorTimeUnit val="months"/>
        <c:minorUnit val="1"/>
        <c:minorTimeUnit val="months"/>
      </c:dateAx>
      <c:valAx>
        <c:axId val="474882056"/>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950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[2]SA_INDICES!$E$74</c:f>
              <c:strCache>
                <c:ptCount val="1"/>
                <c:pt idx="0">
                  <c:v>Montants masseurs-kiné</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[2]SA_INDICES!$BZ$74:$DV$74</c:f>
              <c:numCache>
                <c:formatCode>General</c:formatCode>
                <c:ptCount val="49"/>
                <c:pt idx="0">
                  <c:v>112.16305381282854</c:v>
                </c:pt>
                <c:pt idx="1">
                  <c:v>115.17291636768543</c:v>
                </c:pt>
                <c:pt idx="2">
                  <c:v>113.217188239688</c:v>
                </c:pt>
                <c:pt idx="3">
                  <c:v>113.91367701616606</c:v>
                </c:pt>
                <c:pt idx="4">
                  <c:v>110.30803788006831</c:v>
                </c:pt>
                <c:pt idx="5">
                  <c:v>111.48281280749282</c:v>
                </c:pt>
                <c:pt idx="6">
                  <c:v>114.89903763870612</c:v>
                </c:pt>
                <c:pt idx="7">
                  <c:v>106.27282904543047</c:v>
                </c:pt>
                <c:pt idx="8">
                  <c:v>110.61391850971394</c:v>
                </c:pt>
                <c:pt idx="9">
                  <c:v>113.71892008716107</c:v>
                </c:pt>
                <c:pt idx="10">
                  <c:v>108.98004366385953</c:v>
                </c:pt>
                <c:pt idx="11">
                  <c:v>113.07289312256236</c:v>
                </c:pt>
                <c:pt idx="12">
                  <c:v>110.09293066073475</c:v>
                </c:pt>
                <c:pt idx="13">
                  <c:v>119.23094237632981</c:v>
                </c:pt>
                <c:pt idx="14">
                  <c:v>113.85169874001049</c:v>
                </c:pt>
                <c:pt idx="15">
                  <c:v>114.27968571763702</c:v>
                </c:pt>
                <c:pt idx="16">
                  <c:v>115.38613591208811</c:v>
                </c:pt>
                <c:pt idx="17">
                  <c:v>116.59434890157108</c:v>
                </c:pt>
                <c:pt idx="18">
                  <c:v>116.19003248215154</c:v>
                </c:pt>
                <c:pt idx="19">
                  <c:v>115.82954065631461</c:v>
                </c:pt>
                <c:pt idx="20">
                  <c:v>116.07747363862653</c:v>
                </c:pt>
                <c:pt idx="21">
                  <c:v>121.72054909328136</c:v>
                </c:pt>
                <c:pt idx="22">
                  <c:v>117.12170053247432</c:v>
                </c:pt>
                <c:pt idx="23">
                  <c:v>122.2684050521198</c:v>
                </c:pt>
                <c:pt idx="24">
                  <c:v>119.8725018225561</c:v>
                </c:pt>
                <c:pt idx="25">
                  <c:v>112.14840250914162</c:v>
                </c:pt>
                <c:pt idx="26">
                  <c:v>122.76696024712291</c:v>
                </c:pt>
                <c:pt idx="27">
                  <c:v>119.37571709751109</c:v>
                </c:pt>
                <c:pt idx="28">
                  <c:v>119.80133406566078</c:v>
                </c:pt>
                <c:pt idx="29">
                  <c:v>122.79883359493692</c:v>
                </c:pt>
                <c:pt idx="30">
                  <c:v>119.60863723644317</c:v>
                </c:pt>
                <c:pt idx="31">
                  <c:v>122.53102915283746</c:v>
                </c:pt>
                <c:pt idx="32">
                  <c:v>127.48465010654171</c:v>
                </c:pt>
                <c:pt idx="33">
                  <c:v>116.61186768815878</c:v>
                </c:pt>
                <c:pt idx="34">
                  <c:v>125.86212533237256</c:v>
                </c:pt>
                <c:pt idx="35">
                  <c:v>123.78332819256515</c:v>
                </c:pt>
                <c:pt idx="36">
                  <c:v>125.26625303538009</c:v>
                </c:pt>
                <c:pt idx="37">
                  <c:v>125.76556313279703</c:v>
                </c:pt>
                <c:pt idx="38">
                  <c:v>124.51630084529771</c:v>
                </c:pt>
                <c:pt idx="39">
                  <c:v>129.50681226566152</c:v>
                </c:pt>
                <c:pt idx="40">
                  <c:v>127.8290470145522</c:v>
                </c:pt>
                <c:pt idx="41">
                  <c:v>124.99639590350372</c:v>
                </c:pt>
                <c:pt idx="42">
                  <c:v>128.94983506341299</c:v>
                </c:pt>
                <c:pt idx="43">
                  <c:v>131.66882326508889</c:v>
                </c:pt>
                <c:pt idx="44">
                  <c:v>128.53880155397846</c:v>
                </c:pt>
                <c:pt idx="45">
                  <c:v>129.57071395791496</c:v>
                </c:pt>
                <c:pt idx="46">
                  <c:v>130.64511182204077</c:v>
                </c:pt>
                <c:pt idx="47">
                  <c:v>126.76532122274619</c:v>
                </c:pt>
                <c:pt idx="48">
                  <c:v>132.28430629882945</c:v>
                </c:pt>
              </c:numCache>
            </c:numRef>
          </c:val>
          <c:smooth val="0"/>
          <c:extLst>
            <c:ext xmlns:c16="http://schemas.microsoft.com/office/drawing/2014/chart" uri="{C3380CC4-5D6E-409C-BE32-E72D297353CC}">
              <c16:uniqueId val="{00000001-8130-4C1A-910D-015D70D6EBAF}"/>
            </c:ext>
          </c:extLst>
        </c:ser>
        <c:dLbls>
          <c:showLegendKey val="0"/>
          <c:showVal val="0"/>
          <c:showCatName val="0"/>
          <c:showSerName val="0"/>
          <c:showPercent val="0"/>
          <c:showBubbleSize val="0"/>
        </c:dLbls>
        <c:marker val="1"/>
        <c:smooth val="0"/>
        <c:axId val="474891464"/>
        <c:axId val="474888328"/>
      </c:lineChart>
      <c:dateAx>
        <c:axId val="47489146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328"/>
        <c:crosses val="autoZero"/>
        <c:auto val="0"/>
        <c:lblOffset val="100"/>
        <c:baseTimeUnit val="months"/>
        <c:majorUnit val="6"/>
        <c:majorTimeUnit val="months"/>
        <c:minorUnit val="1"/>
        <c:minorTimeUnit val="months"/>
      </c:dateAx>
      <c:valAx>
        <c:axId val="474888328"/>
        <c:scaling>
          <c:orientation val="minMax"/>
          <c:max val="14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146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[2]RA_INDICES!$E$134</c:f>
              <c:strCache>
                <c:ptCount val="1"/>
                <c:pt idx="0">
                  <c:v>TOTAL SOINS DE VILLE </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[2]RA_INDICES!$BZ$134:$DV$134</c:f>
              <c:numCache>
                <c:formatCode>General</c:formatCode>
                <c:ptCount val="49"/>
                <c:pt idx="0">
                  <c:v>109.2940706156899</c:v>
                </c:pt>
                <c:pt idx="1">
                  <c:v>108.01214228171156</c:v>
                </c:pt>
                <c:pt idx="2">
                  <c:v>106.39551029254453</c:v>
                </c:pt>
                <c:pt idx="3">
                  <c:v>107.04545178259406</c:v>
                </c:pt>
                <c:pt idx="4">
                  <c:v>108.27695619793167</c:v>
                </c:pt>
                <c:pt idx="5">
                  <c:v>108.24553035061675</c:v>
                </c:pt>
                <c:pt idx="6">
                  <c:v>108.41054811384035</c:v>
                </c:pt>
                <c:pt idx="7">
                  <c:v>107.54389256214023</c:v>
                </c:pt>
                <c:pt idx="8">
                  <c:v>107.92669831969755</c:v>
                </c:pt>
                <c:pt idx="9">
                  <c:v>114.39987009963998</c:v>
                </c:pt>
                <c:pt idx="10">
                  <c:v>111.89531734461309</c:v>
                </c:pt>
                <c:pt idx="11">
                  <c:v>109.87278585625772</c:v>
                </c:pt>
                <c:pt idx="12">
                  <c:v>109.3988612886248</c:v>
                </c:pt>
                <c:pt idx="13">
                  <c:v>109.78147235620396</c:v>
                </c:pt>
                <c:pt idx="14">
                  <c:v>109.20598317461257</c:v>
                </c:pt>
                <c:pt idx="15">
                  <c:v>109.13294140277159</c:v>
                </c:pt>
                <c:pt idx="16">
                  <c:v>111.08791309495444</c:v>
                </c:pt>
                <c:pt idx="17">
                  <c:v>109.6405763879347</c:v>
                </c:pt>
                <c:pt idx="18">
                  <c:v>110.03195716420251</c:v>
                </c:pt>
                <c:pt idx="19">
                  <c:v>109.0382736107629</c:v>
                </c:pt>
                <c:pt idx="20">
                  <c:v>108.21385617552568</c:v>
                </c:pt>
                <c:pt idx="21">
                  <c:v>109.43968869617591</c:v>
                </c:pt>
                <c:pt idx="22">
                  <c:v>107.87026654347676</c:v>
                </c:pt>
                <c:pt idx="23">
                  <c:v>109.55711790704832</c:v>
                </c:pt>
                <c:pt idx="24">
                  <c:v>107.47145046501423</c:v>
                </c:pt>
                <c:pt idx="25">
                  <c:v>108.48955853301443</c:v>
                </c:pt>
                <c:pt idx="26">
                  <c:v>112.2435042522782</c:v>
                </c:pt>
                <c:pt idx="27">
                  <c:v>110.36131943028174</c:v>
                </c:pt>
                <c:pt idx="28">
                  <c:v>109.32153490457904</c:v>
                </c:pt>
                <c:pt idx="29">
                  <c:v>109.50209627292338</c:v>
                </c:pt>
                <c:pt idx="30">
                  <c:v>109.87099797666457</c:v>
                </c:pt>
                <c:pt idx="31">
                  <c:v>109.03577238972815</c:v>
                </c:pt>
                <c:pt idx="32">
                  <c:v>114.13283100396288</c:v>
                </c:pt>
                <c:pt idx="33">
                  <c:v>108.34481344385003</c:v>
                </c:pt>
                <c:pt idx="34">
                  <c:v>112.06399323398608</c:v>
                </c:pt>
                <c:pt idx="35">
                  <c:v>109.22656749658924</c:v>
                </c:pt>
                <c:pt idx="36">
                  <c:v>109.51111832042642</c:v>
                </c:pt>
                <c:pt idx="37">
                  <c:v>113.3834574475167</c:v>
                </c:pt>
                <c:pt idx="38">
                  <c:v>110.53711572868592</c:v>
                </c:pt>
                <c:pt idx="39">
                  <c:v>112.23584194127099</c:v>
                </c:pt>
                <c:pt idx="40">
                  <c:v>111.07334196848906</c:v>
                </c:pt>
                <c:pt idx="41">
                  <c:v>111.46792997044146</c:v>
                </c:pt>
                <c:pt idx="42">
                  <c:v>110.32780419251802</c:v>
                </c:pt>
                <c:pt idx="43">
                  <c:v>113.15627327841355</c:v>
                </c:pt>
                <c:pt idx="44">
                  <c:v>112.7840581931961</c:v>
                </c:pt>
                <c:pt idx="45">
                  <c:v>113.47149699261611</c:v>
                </c:pt>
                <c:pt idx="46">
                  <c:v>114.08156824374565</c:v>
                </c:pt>
                <c:pt idx="47">
                  <c:v>114.16902577716172</c:v>
                </c:pt>
                <c:pt idx="48">
                  <c:v>109.05813490751535</c:v>
                </c:pt>
              </c:numCache>
            </c:numRef>
          </c:val>
          <c:smooth val="0"/>
          <c:extLst>
            <c:ext xmlns:c16="http://schemas.microsoft.com/office/drawing/2014/chart" uri="{C3380CC4-5D6E-409C-BE32-E72D297353CC}">
              <c16:uniqueId val="{00000001-03FE-43A7-89CC-F07C7981F947}"/>
            </c:ext>
          </c:extLst>
        </c:ser>
        <c:dLbls>
          <c:showLegendKey val="0"/>
          <c:showVal val="0"/>
          <c:showCatName val="0"/>
          <c:showSerName val="0"/>
          <c:showPercent val="0"/>
          <c:showBubbleSize val="0"/>
        </c:dLbls>
        <c:marker val="1"/>
        <c:smooth val="0"/>
        <c:axId val="479864704"/>
        <c:axId val="479861176"/>
      </c:lineChart>
      <c:dateAx>
        <c:axId val="479864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1176"/>
        <c:crosses val="autoZero"/>
        <c:auto val="0"/>
        <c:lblOffset val="100"/>
        <c:baseTimeUnit val="months"/>
        <c:majorUnit val="6"/>
        <c:majorTimeUnit val="months"/>
        <c:minorUnit val="1"/>
        <c:minorTimeUnit val="months"/>
      </c:dateAx>
      <c:valAx>
        <c:axId val="479861176"/>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4704"/>
        <c:crossesAt val="41061"/>
        <c:crossBetween val="midCat"/>
      </c:valAx>
      <c:spPr>
        <a:solidFill>
          <a:srgbClr val="FFFFFF"/>
        </a:solidFill>
        <a:ln w="12700">
          <a:solidFill>
            <a:srgbClr val="808080"/>
          </a:solidFill>
          <a:prstDash val="solid"/>
        </a:ln>
      </c:spPr>
    </c:plotArea>
    <c:legend>
      <c:legendPos val="r"/>
      <c:layout>
        <c:manualLayout>
          <c:xMode val="edge"/>
          <c:yMode val="edge"/>
          <c:x val="6.5219166666666648E-2"/>
          <c:y val="0.90196523717797072"/>
          <c:w val="0.81109666666666669"/>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[2]RA_INDICES!$E$74</c:f>
              <c:strCache>
                <c:ptCount val="1"/>
                <c:pt idx="0">
                  <c:v>Montants masseurs-kiné</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[2]RA_INDICES!$BZ$74:$DV$74</c:f>
              <c:numCache>
                <c:formatCode>General</c:formatCode>
                <c:ptCount val="49"/>
                <c:pt idx="0">
                  <c:v>99.602415005123248</c:v>
                </c:pt>
                <c:pt idx="1">
                  <c:v>100.79647949845025</c:v>
                </c:pt>
                <c:pt idx="2">
                  <c:v>99.666219175053101</c:v>
                </c:pt>
                <c:pt idx="3">
                  <c:v>99.293677973882637</c:v>
                </c:pt>
                <c:pt idx="4">
                  <c:v>96.485541092047413</c:v>
                </c:pt>
                <c:pt idx="5">
                  <c:v>97.715839009647169</c:v>
                </c:pt>
                <c:pt idx="6">
                  <c:v>99.511291963632132</c:v>
                </c:pt>
                <c:pt idx="7">
                  <c:v>95.028253010667626</c:v>
                </c:pt>
                <c:pt idx="8">
                  <c:v>95.922889759857028</c:v>
                </c:pt>
                <c:pt idx="9">
                  <c:v>99.397998344223353</c:v>
                </c:pt>
                <c:pt idx="10">
                  <c:v>95.320214586513657</c:v>
                </c:pt>
                <c:pt idx="11">
                  <c:v>97.935625934968542</c:v>
                </c:pt>
                <c:pt idx="12">
                  <c:v>94.563284694529329</c:v>
                </c:pt>
                <c:pt idx="13">
                  <c:v>100.25687775635383</c:v>
                </c:pt>
                <c:pt idx="14">
                  <c:v>98.911205790934957</c:v>
                </c:pt>
                <c:pt idx="15">
                  <c:v>99.430112822802457</c:v>
                </c:pt>
                <c:pt idx="16">
                  <c:v>99.802336904240363</c:v>
                </c:pt>
                <c:pt idx="17">
                  <c:v>99.788191162661988</c:v>
                </c:pt>
                <c:pt idx="18">
                  <c:v>99.552113130766514</c:v>
                </c:pt>
                <c:pt idx="19">
                  <c:v>99.506084411131255</c:v>
                </c:pt>
                <c:pt idx="20">
                  <c:v>98.177951315559625</c:v>
                </c:pt>
                <c:pt idx="21">
                  <c:v>102.75986995090121</c:v>
                </c:pt>
                <c:pt idx="22">
                  <c:v>100.33196109291222</c:v>
                </c:pt>
                <c:pt idx="23">
                  <c:v>104.10366701015874</c:v>
                </c:pt>
                <c:pt idx="24">
                  <c:v>101.56745382513415</c:v>
                </c:pt>
                <c:pt idx="25">
                  <c:v>96.806075848628225</c:v>
                </c:pt>
                <c:pt idx="26">
                  <c:v>104.11826025425795</c:v>
                </c:pt>
                <c:pt idx="27">
                  <c:v>100.95589056689225</c:v>
                </c:pt>
                <c:pt idx="28">
                  <c:v>99.790079587003021</c:v>
                </c:pt>
                <c:pt idx="29">
                  <c:v>102.13278660052431</c:v>
                </c:pt>
                <c:pt idx="30">
                  <c:v>100.56541135636228</c:v>
                </c:pt>
                <c:pt idx="31">
                  <c:v>101.11813311430949</c:v>
                </c:pt>
                <c:pt idx="32">
                  <c:v>106.44502790957502</c:v>
                </c:pt>
                <c:pt idx="33">
                  <c:v>98.05450924998911</c:v>
                </c:pt>
                <c:pt idx="34">
                  <c:v>102.95550608646904</c:v>
                </c:pt>
                <c:pt idx="35">
                  <c:v>102.02314534585504</c:v>
                </c:pt>
                <c:pt idx="36">
                  <c:v>103.25202390511868</c:v>
                </c:pt>
                <c:pt idx="37">
                  <c:v>103.95690101176621</c:v>
                </c:pt>
                <c:pt idx="38">
                  <c:v>101.61413979543053</c:v>
                </c:pt>
                <c:pt idx="39">
                  <c:v>104.25553431072692</c:v>
                </c:pt>
                <c:pt idx="40">
                  <c:v>104.55432960966986</c:v>
                </c:pt>
                <c:pt idx="41">
                  <c:v>102.12374792550443</c:v>
                </c:pt>
                <c:pt idx="42">
                  <c:v>103.95028448133647</c:v>
                </c:pt>
                <c:pt idx="43">
                  <c:v>105.72964477321317</c:v>
                </c:pt>
                <c:pt idx="44">
                  <c:v>103.56309109896806</c:v>
                </c:pt>
                <c:pt idx="45">
                  <c:v>103.85737810495357</c:v>
                </c:pt>
                <c:pt idx="46">
                  <c:v>104.79397259901504</c:v>
                </c:pt>
                <c:pt idx="47">
                  <c:v>101.39160986337539</c:v>
                </c:pt>
                <c:pt idx="48">
                  <c:v>105.26132600009834</c:v>
                </c:pt>
              </c:numCache>
            </c:numRef>
          </c:val>
          <c:smooth val="0"/>
          <c:extLst>
            <c:ext xmlns:c16="http://schemas.microsoft.com/office/drawing/2014/chart" uri="{C3380CC4-5D6E-409C-BE32-E72D297353CC}">
              <c16:uniqueId val="{00000001-8639-4104-9B6E-40EDA591872F}"/>
            </c:ext>
          </c:extLst>
        </c:ser>
        <c:dLbls>
          <c:showLegendKey val="0"/>
          <c:showVal val="0"/>
          <c:showCatName val="0"/>
          <c:showSerName val="0"/>
          <c:showPercent val="0"/>
          <c:showBubbleSize val="0"/>
        </c:dLbls>
        <c:marker val="1"/>
        <c:smooth val="0"/>
        <c:axId val="474893424"/>
        <c:axId val="474885192"/>
      </c:lineChart>
      <c:dateAx>
        <c:axId val="4748934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5192"/>
        <c:crosses val="autoZero"/>
        <c:auto val="0"/>
        <c:lblOffset val="100"/>
        <c:baseTimeUnit val="months"/>
        <c:majorUnit val="6"/>
        <c:majorTimeUnit val="months"/>
        <c:minorUnit val="1"/>
        <c:minorTimeUnit val="months"/>
      </c:dateAx>
      <c:valAx>
        <c:axId val="474885192"/>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34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[2]NSA_INDICES!$E$89</c:f>
              <c:strCache>
                <c:ptCount val="1"/>
                <c:pt idx="0">
                  <c:v>TOTAL transports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[2]NSA_INDICES!$BZ$89:$DV$89</c:f>
              <c:numCache>
                <c:formatCode>General</c:formatCode>
                <c:ptCount val="49"/>
                <c:pt idx="0">
                  <c:v>87.142963763174222</c:v>
                </c:pt>
                <c:pt idx="1">
                  <c:v>89.211487836413966</c:v>
                </c:pt>
                <c:pt idx="2">
                  <c:v>85.078300195370872</c:v>
                </c:pt>
                <c:pt idx="3">
                  <c:v>88.06660053239213</c:v>
                </c:pt>
                <c:pt idx="4">
                  <c:v>87.596125425310078</c:v>
                </c:pt>
                <c:pt idx="5">
                  <c:v>86.627296341286069</c:v>
                </c:pt>
                <c:pt idx="6">
                  <c:v>90.26322835674199</c:v>
                </c:pt>
                <c:pt idx="7">
                  <c:v>87.477329357362265</c:v>
                </c:pt>
                <c:pt idx="8">
                  <c:v>86.470388779109228</c:v>
                </c:pt>
                <c:pt idx="9">
                  <c:v>87.760445738367892</c:v>
                </c:pt>
                <c:pt idx="10">
                  <c:v>86.659075617766888</c:v>
                </c:pt>
                <c:pt idx="11">
                  <c:v>86.971307181775416</c:v>
                </c:pt>
                <c:pt idx="12">
                  <c:v>86.840519510650779</c:v>
                </c:pt>
                <c:pt idx="13">
                  <c:v>88.084625090574349</c:v>
                </c:pt>
                <c:pt idx="14">
                  <c:v>86.316294267772733</c:v>
                </c:pt>
                <c:pt idx="15">
                  <c:v>86.542887894104254</c:v>
                </c:pt>
                <c:pt idx="16">
                  <c:v>90.500759125347116</c:v>
                </c:pt>
                <c:pt idx="17">
                  <c:v>91.888529791594991</c:v>
                </c:pt>
                <c:pt idx="18">
                  <c:v>90.509093662553937</c:v>
                </c:pt>
                <c:pt idx="19">
                  <c:v>90.883442113899847</c:v>
                </c:pt>
                <c:pt idx="20">
                  <c:v>93.912016187328405</c:v>
                </c:pt>
                <c:pt idx="21">
                  <c:v>89.968869268744768</c:v>
                </c:pt>
                <c:pt idx="22">
                  <c:v>90.238567331102232</c:v>
                </c:pt>
                <c:pt idx="23">
                  <c:v>91.071830127343816</c:v>
                </c:pt>
                <c:pt idx="24">
                  <c:v>92.210189607500965</c:v>
                </c:pt>
                <c:pt idx="25">
                  <c:v>89.593904145849322</c:v>
                </c:pt>
                <c:pt idx="26">
                  <c:v>89.595378528363185</c:v>
                </c:pt>
                <c:pt idx="27">
                  <c:v>90.114898462611364</c:v>
                </c:pt>
                <c:pt idx="28">
                  <c:v>89.893278445785867</c:v>
                </c:pt>
                <c:pt idx="29">
                  <c:v>89.814400617798569</c:v>
                </c:pt>
                <c:pt idx="30">
                  <c:v>92.153572775053533</c:v>
                </c:pt>
                <c:pt idx="31">
                  <c:v>90.559553712484686</c:v>
                </c:pt>
                <c:pt idx="32">
                  <c:v>93.079206040317189</c:v>
                </c:pt>
                <c:pt idx="33">
                  <c:v>90.07466852985516</c:v>
                </c:pt>
                <c:pt idx="34">
                  <c:v>91.323969593196253</c:v>
                </c:pt>
                <c:pt idx="35">
                  <c:v>88.626757015390837</c:v>
                </c:pt>
                <c:pt idx="36">
                  <c:v>92.113377356999607</c:v>
                </c:pt>
                <c:pt idx="37">
                  <c:v>91.350493492846823</c:v>
                </c:pt>
                <c:pt idx="38">
                  <c:v>93.289083513438783</c:v>
                </c:pt>
                <c:pt idx="39">
                  <c:v>93.776194057387755</c:v>
                </c:pt>
                <c:pt idx="40">
                  <c:v>89.031050929402227</c:v>
                </c:pt>
                <c:pt idx="41">
                  <c:v>91.564227668998882</c:v>
                </c:pt>
                <c:pt idx="42">
                  <c:v>90.934857955009079</c:v>
                </c:pt>
                <c:pt idx="43">
                  <c:v>91.327477349820484</c:v>
                </c:pt>
                <c:pt idx="44">
                  <c:v>90.624995836305118</c:v>
                </c:pt>
                <c:pt idx="45">
                  <c:v>90.776209741925072</c:v>
                </c:pt>
                <c:pt idx="46">
                  <c:v>92.45811473771127</c:v>
                </c:pt>
                <c:pt idx="47">
                  <c:v>94.900439671081315</c:v>
                </c:pt>
                <c:pt idx="48">
                  <c:v>91.481221726286833</c:v>
                </c:pt>
              </c:numCache>
            </c:numRef>
          </c:val>
          <c:smooth val="0"/>
          <c:extLst>
            <c:ext xmlns:c16="http://schemas.microsoft.com/office/drawing/2014/chart" uri="{C3380CC4-5D6E-409C-BE32-E72D297353CC}">
              <c16:uniqueId val="{00000001-67F3-4797-92A0-4027EB6A9ED6}"/>
            </c:ext>
          </c:extLst>
        </c:ser>
        <c:dLbls>
          <c:showLegendKey val="0"/>
          <c:showVal val="0"/>
          <c:showCatName val="0"/>
          <c:showSerName val="0"/>
          <c:showPercent val="0"/>
          <c:showBubbleSize val="0"/>
        </c:dLbls>
        <c:marker val="1"/>
        <c:smooth val="0"/>
        <c:axId val="474886368"/>
        <c:axId val="474894208"/>
      </c:lineChart>
      <c:dateAx>
        <c:axId val="47488636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4208"/>
        <c:crosses val="autoZero"/>
        <c:auto val="0"/>
        <c:lblOffset val="100"/>
        <c:baseTimeUnit val="months"/>
        <c:majorUnit val="6"/>
        <c:majorTimeUnit val="months"/>
        <c:minorUnit val="1"/>
        <c:minorTimeUnit val="months"/>
      </c:dateAx>
      <c:valAx>
        <c:axId val="474894208"/>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636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[2]SA_INDICES!$E$89</c:f>
              <c:strCache>
                <c:ptCount val="1"/>
                <c:pt idx="0">
                  <c:v>TOTAL transports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[2]SA_INDICES!$BZ$89:$DV$89</c:f>
              <c:numCache>
                <c:formatCode>General</c:formatCode>
                <c:ptCount val="49"/>
                <c:pt idx="0">
                  <c:v>112.16593471675651</c:v>
                </c:pt>
                <c:pt idx="1">
                  <c:v>116.26996216188323</c:v>
                </c:pt>
                <c:pt idx="2">
                  <c:v>115.14317959372693</c:v>
                </c:pt>
                <c:pt idx="3">
                  <c:v>118.0443441413816</c:v>
                </c:pt>
                <c:pt idx="4">
                  <c:v>116.73677554212114</c:v>
                </c:pt>
                <c:pt idx="5">
                  <c:v>117.73699241611102</c:v>
                </c:pt>
                <c:pt idx="6">
                  <c:v>119.99770934522684</c:v>
                </c:pt>
                <c:pt idx="7">
                  <c:v>116.55485385079649</c:v>
                </c:pt>
                <c:pt idx="8">
                  <c:v>119.87892685428329</c:v>
                </c:pt>
                <c:pt idx="9">
                  <c:v>121.47529099935912</c:v>
                </c:pt>
                <c:pt idx="10">
                  <c:v>119.46793468192374</c:v>
                </c:pt>
                <c:pt idx="11">
                  <c:v>121.5711000194444</c:v>
                </c:pt>
                <c:pt idx="12">
                  <c:v>120.78188582272691</c:v>
                </c:pt>
                <c:pt idx="13">
                  <c:v>127.01740753092407</c:v>
                </c:pt>
                <c:pt idx="14">
                  <c:v>121.40643989847865</c:v>
                </c:pt>
                <c:pt idx="15">
                  <c:v>122.65116815265502</c:v>
                </c:pt>
                <c:pt idx="16">
                  <c:v>125.65360718819063</c:v>
                </c:pt>
                <c:pt idx="17">
                  <c:v>128.64747034267774</c:v>
                </c:pt>
                <c:pt idx="18">
                  <c:v>130.15853680149439</c:v>
                </c:pt>
                <c:pt idx="19">
                  <c:v>131.37753076800641</c:v>
                </c:pt>
                <c:pt idx="20">
                  <c:v>134.1352750361213</c:v>
                </c:pt>
                <c:pt idx="21">
                  <c:v>133.91068500431368</c:v>
                </c:pt>
                <c:pt idx="22">
                  <c:v>132.09904801163458</c:v>
                </c:pt>
                <c:pt idx="23">
                  <c:v>133.39655723838681</c:v>
                </c:pt>
                <c:pt idx="24">
                  <c:v>136.91243323525836</c:v>
                </c:pt>
                <c:pt idx="25">
                  <c:v>130.3637724775277</c:v>
                </c:pt>
                <c:pt idx="26">
                  <c:v>135.22097369996078</c:v>
                </c:pt>
                <c:pt idx="27">
                  <c:v>134.84798325628054</c:v>
                </c:pt>
                <c:pt idx="28">
                  <c:v>135.23641099496183</c:v>
                </c:pt>
                <c:pt idx="29">
                  <c:v>138.3138865866315</c:v>
                </c:pt>
                <c:pt idx="30">
                  <c:v>137.02216781685414</c:v>
                </c:pt>
                <c:pt idx="31">
                  <c:v>138.5768797768381</c:v>
                </c:pt>
                <c:pt idx="32">
                  <c:v>140.50244933357803</c:v>
                </c:pt>
                <c:pt idx="33">
                  <c:v>136.76689776208394</c:v>
                </c:pt>
                <c:pt idx="34">
                  <c:v>140.97467448205293</c:v>
                </c:pt>
                <c:pt idx="35">
                  <c:v>139.18287744218904</c:v>
                </c:pt>
                <c:pt idx="36">
                  <c:v>143.22459074036723</c:v>
                </c:pt>
                <c:pt idx="37">
                  <c:v>141.20528420689013</c:v>
                </c:pt>
                <c:pt idx="38">
                  <c:v>145.11265168178835</c:v>
                </c:pt>
                <c:pt idx="39">
                  <c:v>145.40645801218207</c:v>
                </c:pt>
                <c:pt idx="40">
                  <c:v>142.95968329877149</c:v>
                </c:pt>
                <c:pt idx="41">
                  <c:v>143.4296698310558</c:v>
                </c:pt>
                <c:pt idx="42">
                  <c:v>143.67675983738343</c:v>
                </c:pt>
                <c:pt idx="43">
                  <c:v>144.85166035793659</c:v>
                </c:pt>
                <c:pt idx="44">
                  <c:v>144.88909113528115</c:v>
                </c:pt>
                <c:pt idx="45">
                  <c:v>143.53607166421429</c:v>
                </c:pt>
                <c:pt idx="46">
                  <c:v>148.37722557574915</c:v>
                </c:pt>
                <c:pt idx="47">
                  <c:v>150.74988627210416</c:v>
                </c:pt>
                <c:pt idx="48">
                  <c:v>146.53346498042671</c:v>
                </c:pt>
              </c:numCache>
            </c:numRef>
          </c:val>
          <c:smooth val="0"/>
          <c:extLst>
            <c:ext xmlns:c16="http://schemas.microsoft.com/office/drawing/2014/chart" uri="{C3380CC4-5D6E-409C-BE32-E72D297353CC}">
              <c16:uniqueId val="{00000001-3CD5-4074-81CF-1EB763D4609A}"/>
            </c:ext>
          </c:extLst>
        </c:ser>
        <c:dLbls>
          <c:showLegendKey val="0"/>
          <c:showVal val="0"/>
          <c:showCatName val="0"/>
          <c:showSerName val="0"/>
          <c:showPercent val="0"/>
          <c:showBubbleSize val="0"/>
        </c:dLbls>
        <c:marker val="1"/>
        <c:smooth val="0"/>
        <c:axId val="474883232"/>
        <c:axId val="474888720"/>
      </c:lineChart>
      <c:dateAx>
        <c:axId val="474883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720"/>
        <c:crosses val="autoZero"/>
        <c:auto val="0"/>
        <c:lblOffset val="100"/>
        <c:baseTimeUnit val="months"/>
        <c:majorUnit val="6"/>
        <c:majorTimeUnit val="months"/>
        <c:minorUnit val="1"/>
        <c:minorTimeUnit val="months"/>
      </c:dateAx>
      <c:valAx>
        <c:axId val="474888720"/>
        <c:scaling>
          <c:orientation val="minMax"/>
          <c:max val="16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[2]RA_INDICES!$E$89</c:f>
              <c:strCache>
                <c:ptCount val="1"/>
                <c:pt idx="0">
                  <c:v>TOTAL transports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[2]RA_INDICES!$BZ$89:$DV$89</c:f>
              <c:numCache>
                <c:formatCode>General</c:formatCode>
                <c:ptCount val="49"/>
                <c:pt idx="0">
                  <c:v>96.65719237755367</c:v>
                </c:pt>
                <c:pt idx="1">
                  <c:v>99.499655103457698</c:v>
                </c:pt>
                <c:pt idx="2">
                  <c:v>96.509562150249025</c:v>
                </c:pt>
                <c:pt idx="3">
                  <c:v>99.464731736246918</c:v>
                </c:pt>
                <c:pt idx="4">
                  <c:v>98.67597712226825</c:v>
                </c:pt>
                <c:pt idx="5">
                  <c:v>98.455818267351532</c:v>
                </c:pt>
                <c:pt idx="6">
                  <c:v>101.56886629954047</c:v>
                </c:pt>
                <c:pt idx="7">
                  <c:v>98.533179443426718</c:v>
                </c:pt>
                <c:pt idx="8">
                  <c:v>99.172975914307187</c:v>
                </c:pt>
                <c:pt idx="9">
                  <c:v>100.57949692563615</c:v>
                </c:pt>
                <c:pt idx="10">
                  <c:v>99.133652928845763</c:v>
                </c:pt>
                <c:pt idx="11">
                  <c:v>100.12683294561859</c:v>
                </c:pt>
                <c:pt idx="12">
                  <c:v>99.745698483064487</c:v>
                </c:pt>
                <c:pt idx="13">
                  <c:v>102.88763922580661</c:v>
                </c:pt>
                <c:pt idx="14">
                  <c:v>99.658261864734257</c:v>
                </c:pt>
                <c:pt idx="15">
                  <c:v>100.27197041948497</c:v>
                </c:pt>
                <c:pt idx="16">
                  <c:v>103.86656742752072</c:v>
                </c:pt>
                <c:pt idx="17">
                  <c:v>105.86500623294724</c:v>
                </c:pt>
                <c:pt idx="18">
                  <c:v>105.58459637390219</c:v>
                </c:pt>
                <c:pt idx="19">
                  <c:v>106.28009576069488</c:v>
                </c:pt>
                <c:pt idx="20">
                  <c:v>109.20569498400982</c:v>
                </c:pt>
                <c:pt idx="21">
                  <c:v>106.67641696220871</c:v>
                </c:pt>
                <c:pt idx="22">
                  <c:v>106.15475025922822</c:v>
                </c:pt>
                <c:pt idx="23">
                  <c:v>107.16452873306386</c:v>
                </c:pt>
                <c:pt idx="24">
                  <c:v>109.20686702998279</c:v>
                </c:pt>
                <c:pt idx="25">
                  <c:v>105.09541468211943</c:v>
                </c:pt>
                <c:pt idx="26">
                  <c:v>106.94313247552437</c:v>
                </c:pt>
                <c:pt idx="27">
                  <c:v>107.12330230653863</c:v>
                </c:pt>
                <c:pt idx="28">
                  <c:v>107.13363451562378</c:v>
                </c:pt>
                <c:pt idx="29">
                  <c:v>108.25486470351122</c:v>
                </c:pt>
                <c:pt idx="30">
                  <c:v>109.21350029627337</c:v>
                </c:pt>
                <c:pt idx="31">
                  <c:v>108.81669106339771</c:v>
                </c:pt>
                <c:pt idx="32">
                  <c:v>111.11046136824727</c:v>
                </c:pt>
                <c:pt idx="33">
                  <c:v>107.82797784930023</c:v>
                </c:pt>
                <c:pt idx="34">
                  <c:v>110.20214988817207</c:v>
                </c:pt>
                <c:pt idx="35">
                  <c:v>107.84919421075499</c:v>
                </c:pt>
                <c:pt idx="36">
                  <c:v>111.54687187648527</c:v>
                </c:pt>
                <c:pt idx="37">
                  <c:v>110.30627125622006</c:v>
                </c:pt>
                <c:pt idx="38">
                  <c:v>112.99342941549759</c:v>
                </c:pt>
                <c:pt idx="39">
                  <c:v>113.40704187309625</c:v>
                </c:pt>
                <c:pt idx="40">
                  <c:v>109.53578388756237</c:v>
                </c:pt>
                <c:pt idx="41">
                  <c:v>111.28449489190595</c:v>
                </c:pt>
                <c:pt idx="42">
                  <c:v>110.98837250357796</c:v>
                </c:pt>
                <c:pt idx="43">
                  <c:v>111.67843065915153</c:v>
                </c:pt>
                <c:pt idx="44">
                  <c:v>111.25727843714553</c:v>
                </c:pt>
                <c:pt idx="45">
                  <c:v>110.83655305299345</c:v>
                </c:pt>
                <c:pt idx="46">
                  <c:v>113.71966698955332</c:v>
                </c:pt>
                <c:pt idx="47">
                  <c:v>116.1355042017636</c:v>
                </c:pt>
                <c:pt idx="48">
                  <c:v>112.41317377250584</c:v>
                </c:pt>
              </c:numCache>
            </c:numRef>
          </c:val>
          <c:smooth val="0"/>
          <c:extLst>
            <c:ext xmlns:c16="http://schemas.microsoft.com/office/drawing/2014/chart" uri="{C3380CC4-5D6E-409C-BE32-E72D297353CC}">
              <c16:uniqueId val="{00000001-0FDE-40F1-8182-8B0FA3F78530}"/>
            </c:ext>
          </c:extLst>
        </c:ser>
        <c:dLbls>
          <c:showLegendKey val="0"/>
          <c:showVal val="0"/>
          <c:showCatName val="0"/>
          <c:showSerName val="0"/>
          <c:showPercent val="0"/>
          <c:showBubbleSize val="0"/>
        </c:dLbls>
        <c:marker val="1"/>
        <c:smooth val="0"/>
        <c:axId val="545013880"/>
        <c:axId val="545017800"/>
      </c:lineChart>
      <c:dateAx>
        <c:axId val="54501388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7800"/>
        <c:crosses val="autoZero"/>
        <c:auto val="0"/>
        <c:lblOffset val="100"/>
        <c:baseTimeUnit val="months"/>
        <c:majorUnit val="6"/>
        <c:majorTimeUnit val="months"/>
        <c:minorUnit val="1"/>
        <c:minorTimeUnit val="months"/>
      </c:dateAx>
      <c:valAx>
        <c:axId val="54501780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88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[2]NSA_INDICES!$E$91</c:f>
              <c:strCache>
                <c:ptCount val="1"/>
                <c:pt idx="0">
                  <c:v>IJ AT</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[2]NSA_INDICES!$BZ$91:$DV$91</c:f>
              <c:numCache>
                <c:formatCode>General</c:formatCode>
                <c:ptCount val="49"/>
                <c:pt idx="0">
                  <c:v>99.643862893167764</c:v>
                </c:pt>
                <c:pt idx="1">
                  <c:v>100.0556976212978</c:v>
                </c:pt>
                <c:pt idx="2">
                  <c:v>96.446190228299045</c:v>
                </c:pt>
                <c:pt idx="3">
                  <c:v>97.384034450794815</c:v>
                </c:pt>
                <c:pt idx="4">
                  <c:v>96.11561265710084</c:v>
                </c:pt>
                <c:pt idx="5">
                  <c:v>93.742037697250566</c:v>
                </c:pt>
                <c:pt idx="6">
                  <c:v>88.801818183601668</c:v>
                </c:pt>
                <c:pt idx="7">
                  <c:v>94.92869544533886</c:v>
                </c:pt>
                <c:pt idx="8">
                  <c:v>94.782917074781011</c:v>
                </c:pt>
                <c:pt idx="9">
                  <c:v>94.561831910141279</c:v>
                </c:pt>
                <c:pt idx="10">
                  <c:v>94.421351207647362</c:v>
                </c:pt>
                <c:pt idx="11">
                  <c:v>93.531954858882045</c:v>
                </c:pt>
                <c:pt idx="12">
                  <c:v>93.574674996420143</c:v>
                </c:pt>
                <c:pt idx="13">
                  <c:v>91.425067562252451</c:v>
                </c:pt>
                <c:pt idx="14">
                  <c:v>95.468829885725796</c:v>
                </c:pt>
                <c:pt idx="15">
                  <c:v>94.864005973546455</c:v>
                </c:pt>
                <c:pt idx="16">
                  <c:v>97.506903771855164</c:v>
                </c:pt>
                <c:pt idx="17">
                  <c:v>98.391635883718536</c:v>
                </c:pt>
                <c:pt idx="18">
                  <c:v>101.73767032210472</c:v>
                </c:pt>
                <c:pt idx="19">
                  <c:v>96.585208592874409</c:v>
                </c:pt>
                <c:pt idx="20">
                  <c:v>86.416252430358654</c:v>
                </c:pt>
                <c:pt idx="21">
                  <c:v>91.409115803058214</c:v>
                </c:pt>
                <c:pt idx="22">
                  <c:v>90.433864317111642</c:v>
                </c:pt>
                <c:pt idx="23">
                  <c:v>95.762578478328734</c:v>
                </c:pt>
                <c:pt idx="24">
                  <c:v>97.873253265348794</c:v>
                </c:pt>
                <c:pt idx="25">
                  <c:v>98.530386154660249</c:v>
                </c:pt>
                <c:pt idx="26">
                  <c:v>101.60859460242759</c:v>
                </c:pt>
                <c:pt idx="27">
                  <c:v>97.425027669170476</c:v>
                </c:pt>
                <c:pt idx="28">
                  <c:v>95.902837744056839</c:v>
                </c:pt>
                <c:pt idx="29">
                  <c:v>97.888499552270588</c:v>
                </c:pt>
                <c:pt idx="30">
                  <c:v>98.885507300332137</c:v>
                </c:pt>
                <c:pt idx="31">
                  <c:v>96.882018062404214</c:v>
                </c:pt>
                <c:pt idx="32">
                  <c:v>97.679280572892281</c:v>
                </c:pt>
                <c:pt idx="33">
                  <c:v>92.832296312000267</c:v>
                </c:pt>
                <c:pt idx="34">
                  <c:v>94.869953318128481</c:v>
                </c:pt>
                <c:pt idx="35">
                  <c:v>96.833424848434703</c:v>
                </c:pt>
                <c:pt idx="36">
                  <c:v>97.569891165837703</c:v>
                </c:pt>
                <c:pt idx="37">
                  <c:v>103.1645969979508</c:v>
                </c:pt>
                <c:pt idx="38">
                  <c:v>97.976597422803778</c:v>
                </c:pt>
                <c:pt idx="39">
                  <c:v>100.8926504755846</c:v>
                </c:pt>
                <c:pt idx="40">
                  <c:v>97.728832445278442</c:v>
                </c:pt>
                <c:pt idx="41">
                  <c:v>98.309844346750239</c:v>
                </c:pt>
                <c:pt idx="42">
                  <c:v>98.854590727289377</c:v>
                </c:pt>
                <c:pt idx="43">
                  <c:v>98.645892143011977</c:v>
                </c:pt>
                <c:pt idx="44">
                  <c:v>101.58275072300991</c:v>
                </c:pt>
                <c:pt idx="45">
                  <c:v>102.52239905273466</c:v>
                </c:pt>
                <c:pt idx="46">
                  <c:v>102.75260865212562</c:v>
                </c:pt>
                <c:pt idx="47">
                  <c:v>102.31761526740189</c:v>
                </c:pt>
                <c:pt idx="48">
                  <c:v>100.28019872856133</c:v>
                </c:pt>
              </c:numCache>
            </c:numRef>
          </c:val>
          <c:smooth val="0"/>
          <c:extLst>
            <c:ext xmlns:c16="http://schemas.microsoft.com/office/drawing/2014/chart" uri="{C3380CC4-5D6E-409C-BE32-E72D297353CC}">
              <c16:uniqueId val="{00000001-C14A-42A0-9724-3B52AB5E582C}"/>
            </c:ext>
          </c:extLst>
        </c:ser>
        <c:dLbls>
          <c:showLegendKey val="0"/>
          <c:showVal val="0"/>
          <c:showCatName val="0"/>
          <c:showSerName val="0"/>
          <c:showPercent val="0"/>
          <c:showBubbleSize val="0"/>
        </c:dLbls>
        <c:marker val="1"/>
        <c:smooth val="0"/>
        <c:axId val="545024072"/>
        <c:axId val="545024464"/>
      </c:lineChart>
      <c:dateAx>
        <c:axId val="54502407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464"/>
        <c:crosses val="autoZero"/>
        <c:auto val="0"/>
        <c:lblOffset val="100"/>
        <c:baseTimeUnit val="months"/>
        <c:majorUnit val="6"/>
        <c:majorTimeUnit val="months"/>
        <c:minorUnit val="1"/>
        <c:minorTimeUnit val="months"/>
      </c:dateAx>
      <c:valAx>
        <c:axId val="54502446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407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[2]SA_INDICES!$E$91</c:f>
              <c:strCache>
                <c:ptCount val="1"/>
                <c:pt idx="0">
                  <c:v>IJ AT</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[2]SA_INDICES!$BZ$91:$DV$91</c:f>
              <c:numCache>
                <c:formatCode>General</c:formatCode>
                <c:ptCount val="49"/>
                <c:pt idx="0">
                  <c:v>128.34192013737902</c:v>
                </c:pt>
                <c:pt idx="1">
                  <c:v>130.70417010418373</c:v>
                </c:pt>
                <c:pt idx="2">
                  <c:v>122.40281274646773</c:v>
                </c:pt>
                <c:pt idx="3">
                  <c:v>131.32244577681442</c:v>
                </c:pt>
                <c:pt idx="4">
                  <c:v>126.48913290371011</c:v>
                </c:pt>
                <c:pt idx="5">
                  <c:v>124.07134230349948</c:v>
                </c:pt>
                <c:pt idx="6">
                  <c:v>129.72657980071688</c:v>
                </c:pt>
                <c:pt idx="7">
                  <c:v>133.00345178000939</c:v>
                </c:pt>
                <c:pt idx="8">
                  <c:v>126.57334071040127</c:v>
                </c:pt>
                <c:pt idx="9">
                  <c:v>131.37184148446198</c:v>
                </c:pt>
                <c:pt idx="10">
                  <c:v>125.84165653256791</c:v>
                </c:pt>
                <c:pt idx="11">
                  <c:v>128.39626694782734</c:v>
                </c:pt>
                <c:pt idx="12">
                  <c:v>130.46198655102233</c:v>
                </c:pt>
                <c:pt idx="13">
                  <c:v>122.3391251157679</c:v>
                </c:pt>
                <c:pt idx="14">
                  <c:v>128.73453430895165</c:v>
                </c:pt>
                <c:pt idx="15">
                  <c:v>127.78055784995186</c:v>
                </c:pt>
                <c:pt idx="16">
                  <c:v>137.18751422995993</c:v>
                </c:pt>
                <c:pt idx="17">
                  <c:v>136.34880674513815</c:v>
                </c:pt>
                <c:pt idx="18">
                  <c:v>134.63432690270366</c:v>
                </c:pt>
                <c:pt idx="19">
                  <c:v>127.33667586036856</c:v>
                </c:pt>
                <c:pt idx="20">
                  <c:v>131.72439314762781</c:v>
                </c:pt>
                <c:pt idx="21">
                  <c:v>127.38613983175253</c:v>
                </c:pt>
                <c:pt idx="22">
                  <c:v>125.42393406132715</c:v>
                </c:pt>
                <c:pt idx="23">
                  <c:v>132.21002486802061</c:v>
                </c:pt>
                <c:pt idx="24">
                  <c:v>133.21217476419966</c:v>
                </c:pt>
                <c:pt idx="25">
                  <c:v>134.18247730711605</c:v>
                </c:pt>
                <c:pt idx="26">
                  <c:v>136.81751147417819</c:v>
                </c:pt>
                <c:pt idx="27">
                  <c:v>141.84508284482226</c:v>
                </c:pt>
                <c:pt idx="28">
                  <c:v>132.97302854061181</c:v>
                </c:pt>
                <c:pt idx="29">
                  <c:v>132.94348080367763</c:v>
                </c:pt>
                <c:pt idx="30">
                  <c:v>130.73089828042558</c:v>
                </c:pt>
                <c:pt idx="31">
                  <c:v>130.12647693336874</c:v>
                </c:pt>
                <c:pt idx="32">
                  <c:v>136.62337590347576</c:v>
                </c:pt>
                <c:pt idx="33">
                  <c:v>137.19505397530816</c:v>
                </c:pt>
                <c:pt idx="34">
                  <c:v>137.44073201797568</c:v>
                </c:pt>
                <c:pt idx="35">
                  <c:v>136.23498651283555</c:v>
                </c:pt>
                <c:pt idx="36">
                  <c:v>145.50854616054662</c:v>
                </c:pt>
                <c:pt idx="37">
                  <c:v>140.46393558805426</c:v>
                </c:pt>
                <c:pt idx="38">
                  <c:v>137.96942546095951</c:v>
                </c:pt>
                <c:pt idx="39">
                  <c:v>138.59989400277911</c:v>
                </c:pt>
                <c:pt idx="40">
                  <c:v>132.37472937677984</c:v>
                </c:pt>
                <c:pt idx="41">
                  <c:v>131.62267916298975</c:v>
                </c:pt>
                <c:pt idx="42">
                  <c:v>137.4299776611997</c:v>
                </c:pt>
                <c:pt idx="43">
                  <c:v>143.39728427889622</c:v>
                </c:pt>
                <c:pt idx="44">
                  <c:v>141.27694630773598</c:v>
                </c:pt>
                <c:pt idx="45">
                  <c:v>136.40082223919009</c:v>
                </c:pt>
                <c:pt idx="46">
                  <c:v>139.73523381550515</c:v>
                </c:pt>
                <c:pt idx="47">
                  <c:v>142.85892753354062</c:v>
                </c:pt>
                <c:pt idx="48">
                  <c:v>140.64806917222248</c:v>
                </c:pt>
              </c:numCache>
            </c:numRef>
          </c:val>
          <c:smooth val="0"/>
          <c:extLst>
            <c:ext xmlns:c16="http://schemas.microsoft.com/office/drawing/2014/chart" uri="{C3380CC4-5D6E-409C-BE32-E72D297353CC}">
              <c16:uniqueId val="{00000001-D4C4-4BA7-A6E2-88B8AC649506}"/>
            </c:ext>
          </c:extLst>
        </c:ser>
        <c:dLbls>
          <c:showLegendKey val="0"/>
          <c:showVal val="0"/>
          <c:showCatName val="0"/>
          <c:showSerName val="0"/>
          <c:showPercent val="0"/>
          <c:showBubbleSize val="0"/>
        </c:dLbls>
        <c:marker val="1"/>
        <c:smooth val="0"/>
        <c:axId val="545016232"/>
        <c:axId val="545019368"/>
      </c:lineChart>
      <c:dateAx>
        <c:axId val="545016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9368"/>
        <c:crosses val="autoZero"/>
        <c:auto val="0"/>
        <c:lblOffset val="100"/>
        <c:baseTimeUnit val="months"/>
        <c:majorUnit val="6"/>
        <c:majorTimeUnit val="months"/>
        <c:minorUnit val="1"/>
        <c:minorTimeUnit val="months"/>
      </c:dateAx>
      <c:valAx>
        <c:axId val="545019368"/>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6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[2]RA_INDICES!$E$91</c:f>
              <c:strCache>
                <c:ptCount val="1"/>
                <c:pt idx="0">
                  <c:v>IJ AT</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[2]RA_INDICES!$BZ$91:$DV$91</c:f>
              <c:numCache>
                <c:formatCode>General</c:formatCode>
                <c:ptCount val="49"/>
                <c:pt idx="0">
                  <c:v>122.54328869071969</c:v>
                </c:pt>
                <c:pt idx="1">
                  <c:v>124.51144441481033</c:v>
                </c:pt>
                <c:pt idx="2">
                  <c:v>117.1581062389121</c:v>
                </c:pt>
                <c:pt idx="3">
                  <c:v>124.46496627950761</c:v>
                </c:pt>
                <c:pt idx="4">
                  <c:v>120.3519631242729</c:v>
                </c:pt>
                <c:pt idx="5">
                  <c:v>117.94310658536287</c:v>
                </c:pt>
                <c:pt idx="6">
                  <c:v>121.45746222106229</c:v>
                </c:pt>
                <c:pt idx="7">
                  <c:v>125.31019653533089</c:v>
                </c:pt>
                <c:pt idx="8">
                  <c:v>120.14987627071999</c:v>
                </c:pt>
                <c:pt idx="9">
                  <c:v>123.93413665123528</c:v>
                </c:pt>
                <c:pt idx="10">
                  <c:v>119.49297693484104</c:v>
                </c:pt>
                <c:pt idx="11">
                  <c:v>121.35170310419355</c:v>
                </c:pt>
                <c:pt idx="12">
                  <c:v>123.00866234363608</c:v>
                </c:pt>
                <c:pt idx="13">
                  <c:v>116.0927362139613</c:v>
                </c:pt>
                <c:pt idx="14">
                  <c:v>122.01297967121738</c:v>
                </c:pt>
                <c:pt idx="15">
                  <c:v>121.12955178351793</c:v>
                </c:pt>
                <c:pt idx="16">
                  <c:v>129.16978558488174</c:v>
                </c:pt>
                <c:pt idx="17">
                  <c:v>128.67931041964573</c:v>
                </c:pt>
                <c:pt idx="18">
                  <c:v>127.98734081180055</c:v>
                </c:pt>
                <c:pt idx="19">
                  <c:v>121.12313939653092</c:v>
                </c:pt>
                <c:pt idx="20">
                  <c:v>122.5695849556615</c:v>
                </c:pt>
                <c:pt idx="21">
                  <c:v>120.11674521333855</c:v>
                </c:pt>
                <c:pt idx="22">
                  <c:v>118.3539600553154</c:v>
                </c:pt>
                <c:pt idx="23">
                  <c:v>124.84557831377421</c:v>
                </c:pt>
                <c:pt idx="24">
                  <c:v>126.07171296392931</c:v>
                </c:pt>
                <c:pt idx="25">
                  <c:v>126.97873751607163</c:v>
                </c:pt>
                <c:pt idx="26">
                  <c:v>129.70331796491095</c:v>
                </c:pt>
                <c:pt idx="27">
                  <c:v>132.86971818469939</c:v>
                </c:pt>
                <c:pt idx="28">
                  <c:v>125.48275237810522</c:v>
                </c:pt>
                <c:pt idx="29">
                  <c:v>125.86039100018705</c:v>
                </c:pt>
                <c:pt idx="30">
                  <c:v>124.29632732682627</c:v>
                </c:pt>
                <c:pt idx="31">
                  <c:v>123.40921509937361</c:v>
                </c:pt>
                <c:pt idx="32">
                  <c:v>128.75446498996189</c:v>
                </c:pt>
                <c:pt idx="33">
                  <c:v>128.23126665486598</c:v>
                </c:pt>
                <c:pt idx="34">
                  <c:v>128.83902584751695</c:v>
                </c:pt>
                <c:pt idx="35">
                  <c:v>128.27364151409813</c:v>
                </c:pt>
                <c:pt idx="36">
                  <c:v>135.82222523654249</c:v>
                </c:pt>
                <c:pt idx="37">
                  <c:v>132.92735860489296</c:v>
                </c:pt>
                <c:pt idx="38">
                  <c:v>129.8886111978384</c:v>
                </c:pt>
                <c:pt idx="39">
                  <c:v>130.98089714097114</c:v>
                </c:pt>
                <c:pt idx="40">
                  <c:v>125.37429775400003</c:v>
                </c:pt>
                <c:pt idx="41">
                  <c:v>124.89160151898726</c:v>
                </c:pt>
                <c:pt idx="42">
                  <c:v>129.6355667072267</c:v>
                </c:pt>
                <c:pt idx="43">
                  <c:v>134.35497080406108</c:v>
                </c:pt>
                <c:pt idx="44">
                  <c:v>133.25647269836415</c:v>
                </c:pt>
                <c:pt idx="45">
                  <c:v>129.55546374051195</c:v>
                </c:pt>
                <c:pt idx="46">
                  <c:v>132.26265086581282</c:v>
                </c:pt>
                <c:pt idx="47">
                  <c:v>134.66728842031503</c:v>
                </c:pt>
                <c:pt idx="48">
                  <c:v>132.4914751213656</c:v>
                </c:pt>
              </c:numCache>
            </c:numRef>
          </c:val>
          <c:smooth val="0"/>
          <c:extLst>
            <c:ext xmlns:c16="http://schemas.microsoft.com/office/drawing/2014/chart" uri="{C3380CC4-5D6E-409C-BE32-E72D297353CC}">
              <c16:uniqueId val="{00000001-B919-42E1-8E4B-27CBAB270039}"/>
            </c:ext>
          </c:extLst>
        </c:ser>
        <c:dLbls>
          <c:showLegendKey val="0"/>
          <c:showVal val="0"/>
          <c:showCatName val="0"/>
          <c:showSerName val="0"/>
          <c:showPercent val="0"/>
          <c:showBubbleSize val="0"/>
        </c:dLbls>
        <c:marker val="1"/>
        <c:smooth val="0"/>
        <c:axId val="545023288"/>
        <c:axId val="545024856"/>
      </c:lineChart>
      <c:dateAx>
        <c:axId val="5450232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856"/>
        <c:crosses val="autoZero"/>
        <c:auto val="0"/>
        <c:lblOffset val="100"/>
        <c:baseTimeUnit val="months"/>
        <c:majorUnit val="6"/>
        <c:majorTimeUnit val="months"/>
        <c:minorUnit val="1"/>
        <c:minorTimeUnit val="months"/>
      </c:dateAx>
      <c:valAx>
        <c:axId val="54502485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328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[2]NSA_INDICES!$E$108</c:f>
              <c:strCache>
                <c:ptCount val="1"/>
                <c:pt idx="0">
                  <c:v>Médicaments rétrocédés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[2]NSA_INDICES!$BZ$108:$DV$108</c:f>
              <c:numCache>
                <c:formatCode>General</c:formatCode>
                <c:ptCount val="49"/>
                <c:pt idx="0">
                  <c:v>111.71446489443606</c:v>
                </c:pt>
                <c:pt idx="1">
                  <c:v>113.15477879385993</c:v>
                </c:pt>
                <c:pt idx="2">
                  <c:v>113.69568397168972</c:v>
                </c:pt>
                <c:pt idx="3">
                  <c:v>109.01264709369123</c:v>
                </c:pt>
                <c:pt idx="4">
                  <c:v>96.039593944794461</c:v>
                </c:pt>
                <c:pt idx="5">
                  <c:v>89.083512235836878</c:v>
                </c:pt>
                <c:pt idx="6">
                  <c:v>97.201609448217312</c:v>
                </c:pt>
                <c:pt idx="7">
                  <c:v>82.635461231762264</c:v>
                </c:pt>
                <c:pt idx="8">
                  <c:v>98.692129878311903</c:v>
                </c:pt>
                <c:pt idx="9">
                  <c:v>83.361466084118092</c:v>
                </c:pt>
                <c:pt idx="10">
                  <c:v>72.774887025558527</c:v>
                </c:pt>
                <c:pt idx="11">
                  <c:v>84.172413510441501</c:v>
                </c:pt>
                <c:pt idx="12">
                  <c:v>87.676760631095902</c:v>
                </c:pt>
                <c:pt idx="13">
                  <c:v>73.900598548462497</c:v>
                </c:pt>
                <c:pt idx="14">
                  <c:v>78.677811867134636</c:v>
                </c:pt>
                <c:pt idx="15">
                  <c:v>76.811462930983012</c:v>
                </c:pt>
                <c:pt idx="16">
                  <c:v>77.086525827689243</c:v>
                </c:pt>
                <c:pt idx="17">
                  <c:v>74.963697909138887</c:v>
                </c:pt>
                <c:pt idx="18">
                  <c:v>73.435276176100942</c:v>
                </c:pt>
                <c:pt idx="19">
                  <c:v>79.963639483177801</c:v>
                </c:pt>
                <c:pt idx="20">
                  <c:v>70.360317240064902</c:v>
                </c:pt>
                <c:pt idx="21">
                  <c:v>78.655892097801797</c:v>
                </c:pt>
                <c:pt idx="22">
                  <c:v>76.489065121699923</c:v>
                </c:pt>
                <c:pt idx="23">
                  <c:v>71.363333600376905</c:v>
                </c:pt>
                <c:pt idx="24">
                  <c:v>67.944700521371843</c:v>
                </c:pt>
                <c:pt idx="25">
                  <c:v>67.927603368955587</c:v>
                </c:pt>
                <c:pt idx="26">
                  <c:v>68.495820265843761</c:v>
                </c:pt>
                <c:pt idx="27">
                  <c:v>71.670988263762851</c:v>
                </c:pt>
                <c:pt idx="28">
                  <c:v>73.688326965210621</c:v>
                </c:pt>
                <c:pt idx="29">
                  <c:v>71.278210121202562</c:v>
                </c:pt>
                <c:pt idx="30">
                  <c:v>69.505968994849525</c:v>
                </c:pt>
                <c:pt idx="31">
                  <c:v>71.817172756739396</c:v>
                </c:pt>
                <c:pt idx="32">
                  <c:v>58.803337063391837</c:v>
                </c:pt>
                <c:pt idx="33">
                  <c:v>60.024860419735447</c:v>
                </c:pt>
                <c:pt idx="34">
                  <c:v>70.319296073190102</c:v>
                </c:pt>
                <c:pt idx="35">
                  <c:v>62.490403513396707</c:v>
                </c:pt>
                <c:pt idx="36">
                  <c:v>60.609007929546408</c:v>
                </c:pt>
                <c:pt idx="37">
                  <c:v>65.368482299935621</c:v>
                </c:pt>
                <c:pt idx="38">
                  <c:v>61.219430161209765</c:v>
                </c:pt>
                <c:pt idx="39">
                  <c:v>62.271224404906242</c:v>
                </c:pt>
                <c:pt idx="40">
                  <c:v>57.741545723877707</c:v>
                </c:pt>
                <c:pt idx="41">
                  <c:v>61.622299250365252</c:v>
                </c:pt>
                <c:pt idx="42">
                  <c:v>52.790760358535017</c:v>
                </c:pt>
                <c:pt idx="43">
                  <c:v>53.577979460546523</c:v>
                </c:pt>
                <c:pt idx="44">
                  <c:v>55.658820611633807</c:v>
                </c:pt>
                <c:pt idx="45">
                  <c:v>55.920202755426004</c:v>
                </c:pt>
                <c:pt idx="46">
                  <c:v>55.131489663393594</c:v>
                </c:pt>
                <c:pt idx="47">
                  <c:v>55.599063406260349</c:v>
                </c:pt>
                <c:pt idx="48">
                  <c:v>43.104543459881292</c:v>
                </c:pt>
              </c:numCache>
            </c:numRef>
          </c:val>
          <c:smooth val="0"/>
          <c:extLst>
            <c:ext xmlns:c16="http://schemas.microsoft.com/office/drawing/2014/chart" uri="{C3380CC4-5D6E-409C-BE32-E72D297353CC}">
              <c16:uniqueId val="{00000001-FA27-4E72-A643-3A11E599775F}"/>
            </c:ext>
          </c:extLst>
        </c:ser>
        <c:dLbls>
          <c:showLegendKey val="0"/>
          <c:showVal val="0"/>
          <c:showCatName val="0"/>
          <c:showSerName val="0"/>
          <c:showPercent val="0"/>
          <c:showBubbleSize val="0"/>
        </c:dLbls>
        <c:marker val="1"/>
        <c:smooth val="0"/>
        <c:axId val="545013488"/>
        <c:axId val="545016624"/>
      </c:lineChart>
      <c:dateAx>
        <c:axId val="545013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6624"/>
        <c:crosses val="autoZero"/>
        <c:auto val="0"/>
        <c:lblOffset val="100"/>
        <c:baseTimeUnit val="months"/>
        <c:majorUnit val="6"/>
        <c:majorTimeUnit val="months"/>
        <c:minorUnit val="1"/>
        <c:minorTimeUnit val="months"/>
      </c:dateAx>
      <c:valAx>
        <c:axId val="545016624"/>
        <c:scaling>
          <c:orientation val="minMax"/>
          <c:max val="120"/>
          <c:min val="4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[2]SA_INDICES!$E$108</c:f>
              <c:strCache>
                <c:ptCount val="1"/>
                <c:pt idx="0">
                  <c:v>Médicaments rétrocédés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[2]SA_INDICES!$BZ$108:$DV$108</c:f>
              <c:numCache>
                <c:formatCode>General</c:formatCode>
                <c:ptCount val="49"/>
                <c:pt idx="0">
                  <c:v>101.75145958917602</c:v>
                </c:pt>
                <c:pt idx="1">
                  <c:v>108.59174536261511</c:v>
                </c:pt>
                <c:pt idx="2">
                  <c:v>96.921868515536033</c:v>
                </c:pt>
                <c:pt idx="3">
                  <c:v>95.962221677406134</c:v>
                </c:pt>
                <c:pt idx="4">
                  <c:v>97.121653220583198</c:v>
                </c:pt>
                <c:pt idx="5">
                  <c:v>95.445622576817513</c:v>
                </c:pt>
                <c:pt idx="6">
                  <c:v>105.4489294264104</c:v>
                </c:pt>
                <c:pt idx="7">
                  <c:v>97.75910331225036</c:v>
                </c:pt>
                <c:pt idx="8">
                  <c:v>106.97031513822894</c:v>
                </c:pt>
                <c:pt idx="9">
                  <c:v>96.849890039470878</c:v>
                </c:pt>
                <c:pt idx="10">
                  <c:v>78.851281191084894</c:v>
                </c:pt>
                <c:pt idx="11">
                  <c:v>105.78061203172311</c:v>
                </c:pt>
                <c:pt idx="12">
                  <c:v>114.32301380244152</c:v>
                </c:pt>
                <c:pt idx="13">
                  <c:v>93.101993099745556</c:v>
                </c:pt>
                <c:pt idx="14">
                  <c:v>95.441037497812928</c:v>
                </c:pt>
                <c:pt idx="15">
                  <c:v>86.033301297427187</c:v>
                </c:pt>
                <c:pt idx="16">
                  <c:v>86.367167156001074</c:v>
                </c:pt>
                <c:pt idx="17">
                  <c:v>93.488316579316688</c:v>
                </c:pt>
                <c:pt idx="18">
                  <c:v>90.052270519708514</c:v>
                </c:pt>
                <c:pt idx="19">
                  <c:v>97.519796244973648</c:v>
                </c:pt>
                <c:pt idx="20">
                  <c:v>84.16654502207453</c:v>
                </c:pt>
                <c:pt idx="21">
                  <c:v>89.564654515235347</c:v>
                </c:pt>
                <c:pt idx="22">
                  <c:v>89.082390323499268</c:v>
                </c:pt>
                <c:pt idx="23">
                  <c:v>93.523135430953204</c:v>
                </c:pt>
                <c:pt idx="24">
                  <c:v>81.114046433057922</c:v>
                </c:pt>
                <c:pt idx="25">
                  <c:v>80.125783880602896</c:v>
                </c:pt>
                <c:pt idx="26">
                  <c:v>95.415999942690974</c:v>
                </c:pt>
                <c:pt idx="27">
                  <c:v>87.793101957629389</c:v>
                </c:pt>
                <c:pt idx="28">
                  <c:v>93.305262744702247</c:v>
                </c:pt>
                <c:pt idx="29">
                  <c:v>92.44254009758312</c:v>
                </c:pt>
                <c:pt idx="30">
                  <c:v>77.014085709331127</c:v>
                </c:pt>
                <c:pt idx="31">
                  <c:v>93.127176793503025</c:v>
                </c:pt>
                <c:pt idx="32">
                  <c:v>90.631695795263838</c:v>
                </c:pt>
                <c:pt idx="33">
                  <c:v>89.038784963398683</c:v>
                </c:pt>
                <c:pt idx="34">
                  <c:v>102.51848466492825</c:v>
                </c:pt>
                <c:pt idx="35">
                  <c:v>82.514149576026526</c:v>
                </c:pt>
                <c:pt idx="36">
                  <c:v>94.372567465589881</c:v>
                </c:pt>
                <c:pt idx="37">
                  <c:v>92.836662323016157</c:v>
                </c:pt>
                <c:pt idx="38">
                  <c:v>89.629170468241398</c:v>
                </c:pt>
                <c:pt idx="39">
                  <c:v>94.236271841039184</c:v>
                </c:pt>
                <c:pt idx="40">
                  <c:v>88.92329939474233</c:v>
                </c:pt>
                <c:pt idx="41">
                  <c:v>91.323155962548995</c:v>
                </c:pt>
                <c:pt idx="42">
                  <c:v>89.759804964921855</c:v>
                </c:pt>
                <c:pt idx="43">
                  <c:v>84.067160361612451</c:v>
                </c:pt>
                <c:pt idx="44">
                  <c:v>86.657644813052443</c:v>
                </c:pt>
                <c:pt idx="45">
                  <c:v>88.606528404630311</c:v>
                </c:pt>
                <c:pt idx="46">
                  <c:v>76.338776411168467</c:v>
                </c:pt>
                <c:pt idx="47">
                  <c:v>88.417672625852006</c:v>
                </c:pt>
                <c:pt idx="48">
                  <c:v>68.136346292372025</c:v>
                </c:pt>
              </c:numCache>
            </c:numRef>
          </c:val>
          <c:smooth val="0"/>
          <c:extLst>
            <c:ext xmlns:c16="http://schemas.microsoft.com/office/drawing/2014/chart" uri="{C3380CC4-5D6E-409C-BE32-E72D297353CC}">
              <c16:uniqueId val="{00000001-7D87-4C49-A21A-3E7D06F2D02B}"/>
            </c:ext>
          </c:extLst>
        </c:ser>
        <c:dLbls>
          <c:showLegendKey val="0"/>
          <c:showVal val="0"/>
          <c:showCatName val="0"/>
          <c:showSerName val="0"/>
          <c:showPercent val="0"/>
          <c:showBubbleSize val="0"/>
        </c:dLbls>
        <c:marker val="1"/>
        <c:smooth val="0"/>
        <c:axId val="545015056"/>
        <c:axId val="545018976"/>
      </c:lineChart>
      <c:dateAx>
        <c:axId val="5450150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8976"/>
        <c:crosses val="autoZero"/>
        <c:auto val="0"/>
        <c:lblOffset val="100"/>
        <c:baseTimeUnit val="months"/>
        <c:majorUnit val="6"/>
        <c:majorTimeUnit val="months"/>
        <c:minorUnit val="1"/>
        <c:minorTimeUnit val="months"/>
      </c:dateAx>
      <c:valAx>
        <c:axId val="54501897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505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[2]RA_INDICES!$E$108</c:f>
              <c:strCache>
                <c:ptCount val="1"/>
                <c:pt idx="0">
                  <c:v>Médicaments rétrocédés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[2]RA_INDICES!$BZ$108:$DV$108</c:f>
              <c:numCache>
                <c:formatCode>General</c:formatCode>
                <c:ptCount val="49"/>
                <c:pt idx="0">
                  <c:v>106.57797197479202</c:v>
                </c:pt>
                <c:pt idx="1">
                  <c:v>110.80227689372406</c:v>
                </c:pt>
                <c:pt idx="2">
                  <c:v>105.04783307870049</c:v>
                </c:pt>
                <c:pt idx="3">
                  <c:v>102.28441442741929</c:v>
                </c:pt>
                <c:pt idx="4">
                  <c:v>96.597456721981771</c:v>
                </c:pt>
                <c:pt idx="5">
                  <c:v>92.363540070730068</c:v>
                </c:pt>
                <c:pt idx="6">
                  <c:v>101.45356951208105</c:v>
                </c:pt>
                <c:pt idx="7">
                  <c:v>90.432554386439762</c:v>
                </c:pt>
                <c:pt idx="8">
                  <c:v>102.96000274119363</c:v>
                </c:pt>
                <c:pt idx="9">
                  <c:v>90.315511778267094</c:v>
                </c:pt>
                <c:pt idx="10">
                  <c:v>75.907612006816407</c:v>
                </c:pt>
                <c:pt idx="11">
                  <c:v>95.312662392194923</c:v>
                </c:pt>
                <c:pt idx="12">
                  <c:v>101.4144117269354</c:v>
                </c:pt>
                <c:pt idx="13">
                  <c:v>83.800003812041609</c:v>
                </c:pt>
                <c:pt idx="14">
                  <c:v>87.320203105942454</c:v>
                </c:pt>
                <c:pt idx="15">
                  <c:v>81.565842360083039</c:v>
                </c:pt>
                <c:pt idx="16">
                  <c:v>81.871221510573434</c:v>
                </c:pt>
                <c:pt idx="17">
                  <c:v>84.514186915527247</c:v>
                </c:pt>
                <c:pt idx="18">
                  <c:v>82.002276912981344</c:v>
                </c:pt>
                <c:pt idx="19">
                  <c:v>89.014831582364593</c:v>
                </c:pt>
                <c:pt idx="20">
                  <c:v>77.478208787492406</c:v>
                </c:pt>
                <c:pt idx="21">
                  <c:v>84.279976317614867</c:v>
                </c:pt>
                <c:pt idx="22">
                  <c:v>82.981636765686346</c:v>
                </c:pt>
                <c:pt idx="23">
                  <c:v>82.78796519656575</c:v>
                </c:pt>
                <c:pt idx="24">
                  <c:v>74.734243431281357</c:v>
                </c:pt>
                <c:pt idx="25">
                  <c:v>74.216455568756913</c:v>
                </c:pt>
                <c:pt idx="26">
                  <c:v>82.374695973424565</c:v>
                </c:pt>
                <c:pt idx="27">
                  <c:v>79.982850026450208</c:v>
                </c:pt>
                <c:pt idx="28">
                  <c:v>83.801967242333944</c:v>
                </c:pt>
                <c:pt idx="29">
                  <c:v>82.189619654959927</c:v>
                </c:pt>
                <c:pt idx="30">
                  <c:v>73.376827953785877</c:v>
                </c:pt>
                <c:pt idx="31">
                  <c:v>82.803685510540063</c:v>
                </c:pt>
                <c:pt idx="32">
                  <c:v>75.212656767742331</c:v>
                </c:pt>
                <c:pt idx="33">
                  <c:v>74.983180065609005</c:v>
                </c:pt>
                <c:pt idx="34">
                  <c:v>86.919799551034089</c:v>
                </c:pt>
                <c:pt idx="35">
                  <c:v>72.813777507902927</c:v>
                </c:pt>
                <c:pt idx="36">
                  <c:v>78.016033137824365</c:v>
                </c:pt>
                <c:pt idx="37">
                  <c:v>79.529883190646018</c:v>
                </c:pt>
                <c:pt idx="38">
                  <c:v>75.866258649693236</c:v>
                </c:pt>
                <c:pt idx="39">
                  <c:v>78.751014869847538</c:v>
                </c:pt>
                <c:pt idx="40">
                  <c:v>73.817503935796097</c:v>
                </c:pt>
                <c:pt idx="41">
                  <c:v>76.934771294212382</c:v>
                </c:pt>
                <c:pt idx="42">
                  <c:v>71.85039447982345</c:v>
                </c:pt>
                <c:pt idx="43">
                  <c:v>69.296877225399712</c:v>
                </c:pt>
                <c:pt idx="44">
                  <c:v>71.640468332308416</c:v>
                </c:pt>
                <c:pt idx="45">
                  <c:v>72.771852947529993</c:v>
                </c:pt>
                <c:pt idx="46">
                  <c:v>66.065045843203762</c:v>
                </c:pt>
                <c:pt idx="47">
                  <c:v>72.518913263210578</c:v>
                </c:pt>
                <c:pt idx="48">
                  <c:v>56.009854064015244</c:v>
                </c:pt>
              </c:numCache>
            </c:numRef>
          </c:val>
          <c:smooth val="0"/>
          <c:extLst>
            <c:ext xmlns:c16="http://schemas.microsoft.com/office/drawing/2014/chart" uri="{C3380CC4-5D6E-409C-BE32-E72D297353CC}">
              <c16:uniqueId val="{00000001-ADD0-447B-9DA1-CF61C2B2BD77}"/>
            </c:ext>
          </c:extLst>
        </c:ser>
        <c:dLbls>
          <c:showLegendKey val="0"/>
          <c:showVal val="0"/>
          <c:showCatName val="0"/>
          <c:showSerName val="0"/>
          <c:showPercent val="0"/>
          <c:showBubbleSize val="0"/>
        </c:dLbls>
        <c:marker val="1"/>
        <c:smooth val="0"/>
        <c:axId val="545026032"/>
        <c:axId val="545026816"/>
      </c:lineChart>
      <c:dateAx>
        <c:axId val="5450260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6816"/>
        <c:crosses val="autoZero"/>
        <c:auto val="0"/>
        <c:lblOffset val="100"/>
        <c:baseTimeUnit val="months"/>
        <c:majorUnit val="6"/>
        <c:majorTimeUnit val="months"/>
        <c:minorUnit val="1"/>
        <c:minorTimeUnit val="months"/>
      </c:dateAx>
      <c:valAx>
        <c:axId val="54502681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603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[2]RA_INDICES!$E$28</c:f>
              <c:strCache>
                <c:ptCount val="1"/>
                <c:pt idx="0">
                  <c:v>TOTAL généralistes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[2]RA_INDICES!$BZ$28:$DV$28</c:f>
              <c:numCache>
                <c:formatCode>General</c:formatCode>
                <c:ptCount val="49"/>
                <c:pt idx="0">
                  <c:v>83.742701174589229</c:v>
                </c:pt>
                <c:pt idx="1">
                  <c:v>81.410054964817519</c:v>
                </c:pt>
                <c:pt idx="2">
                  <c:v>80.081469008669487</c:v>
                </c:pt>
                <c:pt idx="3">
                  <c:v>80.806435888786538</c:v>
                </c:pt>
                <c:pt idx="4">
                  <c:v>79.459252965197763</c:v>
                </c:pt>
                <c:pt idx="5">
                  <c:v>78.161706643629472</c:v>
                </c:pt>
                <c:pt idx="6">
                  <c:v>78.80279727079072</c:v>
                </c:pt>
                <c:pt idx="7">
                  <c:v>79.484547312993499</c:v>
                </c:pt>
                <c:pt idx="8">
                  <c:v>77.688864699360025</c:v>
                </c:pt>
                <c:pt idx="9">
                  <c:v>78.117058546158944</c:v>
                </c:pt>
                <c:pt idx="10">
                  <c:v>73.352929282408752</c:v>
                </c:pt>
                <c:pt idx="11">
                  <c:v>74.896577030307</c:v>
                </c:pt>
                <c:pt idx="12">
                  <c:v>76.884369044029029</c:v>
                </c:pt>
                <c:pt idx="13">
                  <c:v>76.619688845479871</c:v>
                </c:pt>
                <c:pt idx="14">
                  <c:v>77.087495487312083</c:v>
                </c:pt>
                <c:pt idx="15">
                  <c:v>77.597686488654517</c:v>
                </c:pt>
                <c:pt idx="16">
                  <c:v>78.979593034118565</c:v>
                </c:pt>
                <c:pt idx="17">
                  <c:v>76.574559985866117</c:v>
                </c:pt>
                <c:pt idx="18">
                  <c:v>78.217909039441153</c:v>
                </c:pt>
                <c:pt idx="19">
                  <c:v>76.831652071022944</c:v>
                </c:pt>
                <c:pt idx="20">
                  <c:v>75.543752158754899</c:v>
                </c:pt>
                <c:pt idx="21">
                  <c:v>75.450989813101941</c:v>
                </c:pt>
                <c:pt idx="22">
                  <c:v>72.818286675007855</c:v>
                </c:pt>
                <c:pt idx="23">
                  <c:v>74.393941069468639</c:v>
                </c:pt>
                <c:pt idx="24">
                  <c:v>73.262630573577013</c:v>
                </c:pt>
                <c:pt idx="25">
                  <c:v>75.059934232939625</c:v>
                </c:pt>
                <c:pt idx="26">
                  <c:v>76.188568709308498</c:v>
                </c:pt>
                <c:pt idx="27">
                  <c:v>74.398739327757951</c:v>
                </c:pt>
                <c:pt idx="28">
                  <c:v>74.849575495040781</c:v>
                </c:pt>
                <c:pt idx="29">
                  <c:v>73.053994109154445</c:v>
                </c:pt>
                <c:pt idx="30">
                  <c:v>73.208332761163348</c:v>
                </c:pt>
                <c:pt idx="31">
                  <c:v>75.682595715778433</c:v>
                </c:pt>
                <c:pt idx="32">
                  <c:v>80.357188912890052</c:v>
                </c:pt>
                <c:pt idx="33">
                  <c:v>74.936724930920292</c:v>
                </c:pt>
                <c:pt idx="34">
                  <c:v>76.329608323060398</c:v>
                </c:pt>
                <c:pt idx="35">
                  <c:v>72.830403489055513</c:v>
                </c:pt>
                <c:pt idx="36">
                  <c:v>76.598620749603072</c:v>
                </c:pt>
                <c:pt idx="37">
                  <c:v>76.768777497712676</c:v>
                </c:pt>
                <c:pt idx="38">
                  <c:v>73.246233109541208</c:v>
                </c:pt>
                <c:pt idx="39">
                  <c:v>74.132531187354218</c:v>
                </c:pt>
                <c:pt idx="40">
                  <c:v>70.598873322930018</c:v>
                </c:pt>
                <c:pt idx="41">
                  <c:v>73.094306839391209</c:v>
                </c:pt>
                <c:pt idx="42">
                  <c:v>71.036772619354721</c:v>
                </c:pt>
                <c:pt idx="43">
                  <c:v>71.958126702498092</c:v>
                </c:pt>
                <c:pt idx="44">
                  <c:v>73.21444076056622</c:v>
                </c:pt>
                <c:pt idx="45">
                  <c:v>80.454091623672895</c:v>
                </c:pt>
                <c:pt idx="46">
                  <c:v>78.358123808975762</c:v>
                </c:pt>
                <c:pt idx="47">
                  <c:v>76.130237939930225</c:v>
                </c:pt>
                <c:pt idx="48">
                  <c:v>75.846357920802291</c:v>
                </c:pt>
              </c:numCache>
            </c:numRef>
          </c:val>
          <c:smooth val="0"/>
          <c:extLst>
            <c:ext xmlns:c16="http://schemas.microsoft.com/office/drawing/2014/chart" uri="{C3380CC4-5D6E-409C-BE32-E72D297353CC}">
              <c16:uniqueId val="{00000001-F034-45DF-A5AB-3AA93F8B898B}"/>
            </c:ext>
          </c:extLst>
        </c:ser>
        <c:dLbls>
          <c:showLegendKey val="0"/>
          <c:showVal val="0"/>
          <c:showCatName val="0"/>
          <c:showSerName val="0"/>
          <c:showPercent val="0"/>
          <c:showBubbleSize val="0"/>
        </c:dLbls>
        <c:marker val="1"/>
        <c:smooth val="0"/>
        <c:axId val="479863920"/>
        <c:axId val="479859608"/>
      </c:lineChart>
      <c:dateAx>
        <c:axId val="47986392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9608"/>
        <c:crosses val="autoZero"/>
        <c:auto val="0"/>
        <c:lblOffset val="100"/>
        <c:baseTimeUnit val="months"/>
        <c:majorUnit val="6"/>
        <c:majorTimeUnit val="months"/>
        <c:minorUnit val="1"/>
        <c:minorTimeUnit val="months"/>
      </c:dateAx>
      <c:valAx>
        <c:axId val="479859608"/>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392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[2]NSA_INDICES!$E$126</c:f>
              <c:strCache>
                <c:ptCount val="1"/>
                <c:pt idx="0">
                  <c:v>Produits de LPP</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[2]NSA_INDICES!$BZ$126:$DV$126</c:f>
              <c:numCache>
                <c:formatCode>General</c:formatCode>
                <c:ptCount val="49"/>
                <c:pt idx="0">
                  <c:v>100.61656309784628</c:v>
                </c:pt>
                <c:pt idx="1">
                  <c:v>101.86041232579103</c:v>
                </c:pt>
                <c:pt idx="2">
                  <c:v>98.502423553141824</c:v>
                </c:pt>
                <c:pt idx="3">
                  <c:v>94.912332434676642</c:v>
                </c:pt>
                <c:pt idx="4">
                  <c:v>94.80663024688198</c:v>
                </c:pt>
                <c:pt idx="5">
                  <c:v>98.259171245916704</c:v>
                </c:pt>
                <c:pt idx="6">
                  <c:v>96.947561524502461</c:v>
                </c:pt>
                <c:pt idx="7">
                  <c:v>96.539735549160241</c:v>
                </c:pt>
                <c:pt idx="8">
                  <c:v>93.921506031803474</c:v>
                </c:pt>
                <c:pt idx="9">
                  <c:v>93.434552354146689</c:v>
                </c:pt>
                <c:pt idx="10">
                  <c:v>98.268943455624253</c:v>
                </c:pt>
                <c:pt idx="11">
                  <c:v>96.198866016418691</c:v>
                </c:pt>
                <c:pt idx="12">
                  <c:v>96.283111994250959</c:v>
                </c:pt>
                <c:pt idx="13">
                  <c:v>97.391077581097477</c:v>
                </c:pt>
                <c:pt idx="14">
                  <c:v>96.574457302016697</c:v>
                </c:pt>
                <c:pt idx="15">
                  <c:v>96.386195591777181</c:v>
                </c:pt>
                <c:pt idx="16">
                  <c:v>97.236465734813294</c:v>
                </c:pt>
                <c:pt idx="17">
                  <c:v>95.631855284751197</c:v>
                </c:pt>
                <c:pt idx="18">
                  <c:v>94.814609640558643</c:v>
                </c:pt>
                <c:pt idx="19">
                  <c:v>95.922674076958401</c:v>
                </c:pt>
                <c:pt idx="20">
                  <c:v>93.526010360461996</c:v>
                </c:pt>
                <c:pt idx="21">
                  <c:v>96.094672691733564</c:v>
                </c:pt>
                <c:pt idx="22">
                  <c:v>94.20416602089719</c:v>
                </c:pt>
                <c:pt idx="23">
                  <c:v>94.403460893327789</c:v>
                </c:pt>
                <c:pt idx="24">
                  <c:v>92.001036744378439</c:v>
                </c:pt>
                <c:pt idx="25">
                  <c:v>91.020223889286456</c:v>
                </c:pt>
                <c:pt idx="26">
                  <c:v>94.785231521342865</c:v>
                </c:pt>
                <c:pt idx="27">
                  <c:v>95.3324135487224</c:v>
                </c:pt>
                <c:pt idx="28">
                  <c:v>92.00309533946438</c:v>
                </c:pt>
                <c:pt idx="29">
                  <c:v>91.794492478017119</c:v>
                </c:pt>
                <c:pt idx="30">
                  <c:v>92.840396335450663</c:v>
                </c:pt>
                <c:pt idx="31">
                  <c:v>91.824305326775018</c:v>
                </c:pt>
                <c:pt idx="32">
                  <c:v>97.75942632228454</c:v>
                </c:pt>
                <c:pt idx="33">
                  <c:v>88.987171564978922</c:v>
                </c:pt>
                <c:pt idx="34">
                  <c:v>96.347542511616027</c:v>
                </c:pt>
                <c:pt idx="35">
                  <c:v>92.197388095335853</c:v>
                </c:pt>
                <c:pt idx="36">
                  <c:v>93.39750376877879</c:v>
                </c:pt>
                <c:pt idx="37">
                  <c:v>93.588737933685735</c:v>
                </c:pt>
                <c:pt idx="38">
                  <c:v>91.441140232246781</c:v>
                </c:pt>
                <c:pt idx="39">
                  <c:v>92.226640306990078</c:v>
                </c:pt>
                <c:pt idx="40">
                  <c:v>93.899245661977446</c:v>
                </c:pt>
                <c:pt idx="41">
                  <c:v>93.462221541464444</c:v>
                </c:pt>
                <c:pt idx="42">
                  <c:v>91.947134287967302</c:v>
                </c:pt>
                <c:pt idx="43">
                  <c:v>92.624945485448436</c:v>
                </c:pt>
                <c:pt idx="44">
                  <c:v>93.226027565649133</c:v>
                </c:pt>
                <c:pt idx="45">
                  <c:v>93.41113151458147</c:v>
                </c:pt>
                <c:pt idx="46">
                  <c:v>93.799306209515208</c:v>
                </c:pt>
                <c:pt idx="47">
                  <c:v>93.615434717120181</c:v>
                </c:pt>
                <c:pt idx="48">
                  <c:v>92.490684215185283</c:v>
                </c:pt>
              </c:numCache>
            </c:numRef>
          </c:val>
          <c:smooth val="0"/>
          <c:extLst>
            <c:ext xmlns:c16="http://schemas.microsoft.com/office/drawing/2014/chart" uri="{C3380CC4-5D6E-409C-BE32-E72D297353CC}">
              <c16:uniqueId val="{00000001-CC0B-45B3-9755-D72E31B532E4}"/>
            </c:ext>
          </c:extLst>
        </c:ser>
        <c:dLbls>
          <c:showLegendKey val="0"/>
          <c:showVal val="0"/>
          <c:showCatName val="0"/>
          <c:showSerName val="0"/>
          <c:showPercent val="0"/>
          <c:showBubbleSize val="0"/>
        </c:dLbls>
        <c:marker val="1"/>
        <c:smooth val="0"/>
        <c:axId val="545027992"/>
        <c:axId val="545028384"/>
      </c:lineChart>
      <c:dateAx>
        <c:axId val="545027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8384"/>
        <c:crosses val="autoZero"/>
        <c:auto val="0"/>
        <c:lblOffset val="100"/>
        <c:baseTimeUnit val="months"/>
        <c:majorUnit val="6"/>
        <c:majorTimeUnit val="months"/>
        <c:minorUnit val="1"/>
        <c:minorTimeUnit val="months"/>
      </c:dateAx>
      <c:valAx>
        <c:axId val="54502838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799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[2]SA_INDICES!$E$126</c:f>
              <c:strCache>
                <c:ptCount val="1"/>
                <c:pt idx="0">
                  <c:v>Produits de LPP</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[2]SA_INDICES!$BZ$126:$DV$126</c:f>
              <c:numCache>
                <c:formatCode>General</c:formatCode>
                <c:ptCount val="49"/>
                <c:pt idx="0">
                  <c:v>123.19746118390565</c:v>
                </c:pt>
                <c:pt idx="1">
                  <c:v>122.40404054874125</c:v>
                </c:pt>
                <c:pt idx="2">
                  <c:v>122.74222057764426</c:v>
                </c:pt>
                <c:pt idx="3">
                  <c:v>121.2262942143097</c:v>
                </c:pt>
                <c:pt idx="4">
                  <c:v>118.93938773527731</c:v>
                </c:pt>
                <c:pt idx="5">
                  <c:v>124.90332910102669</c:v>
                </c:pt>
                <c:pt idx="6">
                  <c:v>122.85316874724512</c:v>
                </c:pt>
                <c:pt idx="7">
                  <c:v>122.04613635910859</c:v>
                </c:pt>
                <c:pt idx="8">
                  <c:v>117.62327475393788</c:v>
                </c:pt>
                <c:pt idx="9">
                  <c:v>119.878300768011</c:v>
                </c:pt>
                <c:pt idx="10">
                  <c:v>126.03650044857008</c:v>
                </c:pt>
                <c:pt idx="11">
                  <c:v>121.15856241198446</c:v>
                </c:pt>
                <c:pt idx="12">
                  <c:v>128.07192504816877</c:v>
                </c:pt>
                <c:pt idx="13">
                  <c:v>125.09708388587346</c:v>
                </c:pt>
                <c:pt idx="14">
                  <c:v>125.65422078244369</c:v>
                </c:pt>
                <c:pt idx="15">
                  <c:v>125.76673268236587</c:v>
                </c:pt>
                <c:pt idx="16">
                  <c:v>131.93967779491493</c:v>
                </c:pt>
                <c:pt idx="17">
                  <c:v>128.51086891830133</c:v>
                </c:pt>
                <c:pt idx="18">
                  <c:v>125.29773930093857</c:v>
                </c:pt>
                <c:pt idx="19">
                  <c:v>129.8709043583633</c:v>
                </c:pt>
                <c:pt idx="20">
                  <c:v>128.19998087083343</c:v>
                </c:pt>
                <c:pt idx="21">
                  <c:v>132.69002822280424</c:v>
                </c:pt>
                <c:pt idx="22">
                  <c:v>131.62255749427996</c:v>
                </c:pt>
                <c:pt idx="23">
                  <c:v>132.31890944657934</c:v>
                </c:pt>
                <c:pt idx="24">
                  <c:v>127.18751392479415</c:v>
                </c:pt>
                <c:pt idx="25">
                  <c:v>128.80662611952442</c:v>
                </c:pt>
                <c:pt idx="26">
                  <c:v>131.93652098941953</c:v>
                </c:pt>
                <c:pt idx="27">
                  <c:v>135.21422359225886</c:v>
                </c:pt>
                <c:pt idx="28">
                  <c:v>130.40792882219847</c:v>
                </c:pt>
                <c:pt idx="29">
                  <c:v>131.85769640391064</c:v>
                </c:pt>
                <c:pt idx="30">
                  <c:v>132.77674411808115</c:v>
                </c:pt>
                <c:pt idx="31">
                  <c:v>126.96625146305402</c:v>
                </c:pt>
                <c:pt idx="32">
                  <c:v>138.92718960148366</c:v>
                </c:pt>
                <c:pt idx="33">
                  <c:v>131.8394463475249</c:v>
                </c:pt>
                <c:pt idx="34">
                  <c:v>138.72054923809239</c:v>
                </c:pt>
                <c:pt idx="35">
                  <c:v>136.06171076265966</c:v>
                </c:pt>
                <c:pt idx="36">
                  <c:v>139.22199529692182</c:v>
                </c:pt>
                <c:pt idx="37">
                  <c:v>141.36318888128255</c:v>
                </c:pt>
                <c:pt idx="38">
                  <c:v>137.05166000472857</c:v>
                </c:pt>
                <c:pt idx="39">
                  <c:v>142.12657615102529</c:v>
                </c:pt>
                <c:pt idx="40">
                  <c:v>142.38106672693507</c:v>
                </c:pt>
                <c:pt idx="41">
                  <c:v>142.03219291123057</c:v>
                </c:pt>
                <c:pt idx="42">
                  <c:v>136.03281707538011</c:v>
                </c:pt>
                <c:pt idx="43">
                  <c:v>143.58785762616546</c:v>
                </c:pt>
                <c:pt idx="44">
                  <c:v>147.12534431195411</c:v>
                </c:pt>
                <c:pt idx="45">
                  <c:v>145.72206392359453</c:v>
                </c:pt>
                <c:pt idx="46">
                  <c:v>147.26200739008658</c:v>
                </c:pt>
                <c:pt idx="47">
                  <c:v>145.78533972346546</c:v>
                </c:pt>
                <c:pt idx="48">
                  <c:v>145.22213681071955</c:v>
                </c:pt>
              </c:numCache>
            </c:numRef>
          </c:val>
          <c:smooth val="0"/>
          <c:extLst>
            <c:ext xmlns:c16="http://schemas.microsoft.com/office/drawing/2014/chart" uri="{C3380CC4-5D6E-409C-BE32-E72D297353CC}">
              <c16:uniqueId val="{00000001-FDBE-4F9F-8EB1-7CF692F27CCC}"/>
            </c:ext>
          </c:extLst>
        </c:ser>
        <c:dLbls>
          <c:showLegendKey val="0"/>
          <c:showVal val="0"/>
          <c:showCatName val="0"/>
          <c:showSerName val="0"/>
          <c:showPercent val="0"/>
          <c:showBubbleSize val="0"/>
        </c:dLbls>
        <c:marker val="1"/>
        <c:smooth val="0"/>
        <c:axId val="545025640"/>
        <c:axId val="545028776"/>
      </c:lineChart>
      <c:dateAx>
        <c:axId val="545025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8776"/>
        <c:crosses val="autoZero"/>
        <c:auto val="0"/>
        <c:lblOffset val="100"/>
        <c:baseTimeUnit val="months"/>
        <c:majorUnit val="6"/>
        <c:majorTimeUnit val="months"/>
        <c:minorUnit val="1"/>
        <c:minorTimeUnit val="months"/>
      </c:dateAx>
      <c:valAx>
        <c:axId val="545028776"/>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5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[2]RA_INDICES!$E$126</c:f>
              <c:strCache>
                <c:ptCount val="1"/>
                <c:pt idx="0">
                  <c:v>Produits de LPP</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[2]RA_INDICES!$BZ$126:$DV$126</c:f>
              <c:numCache>
                <c:formatCode>General</c:formatCode>
                <c:ptCount val="49"/>
                <c:pt idx="0">
                  <c:v>108.94681646755014</c:v>
                </c:pt>
                <c:pt idx="1">
                  <c:v>109.43910240171081</c:v>
                </c:pt>
                <c:pt idx="2">
                  <c:v>107.44465650042036</c:v>
                </c:pt>
                <c:pt idx="3">
                  <c:v>104.61973946293715</c:v>
                </c:pt>
                <c:pt idx="4">
                  <c:v>103.70937555053578</c:v>
                </c:pt>
                <c:pt idx="5">
                  <c:v>108.08838994703103</c:v>
                </c:pt>
                <c:pt idx="6">
                  <c:v>106.50432366208562</c:v>
                </c:pt>
                <c:pt idx="7">
                  <c:v>105.94922761127017</c:v>
                </c:pt>
                <c:pt idx="8">
                  <c:v>102.66525652449955</c:v>
                </c:pt>
                <c:pt idx="9">
                  <c:v>103.18983859177374</c:v>
                </c:pt>
                <c:pt idx="10">
                  <c:v>108.51259206195377</c:v>
                </c:pt>
                <c:pt idx="11">
                  <c:v>105.40667494472298</c:v>
                </c:pt>
                <c:pt idx="12">
                  <c:v>108.01023046633547</c:v>
                </c:pt>
                <c:pt idx="13">
                  <c:v>107.61201970225618</c:v>
                </c:pt>
                <c:pt idx="14">
                  <c:v>107.30218818321531</c:v>
                </c:pt>
                <c:pt idx="15">
                  <c:v>107.2248839898123</c:v>
                </c:pt>
                <c:pt idx="16">
                  <c:v>110.03872665913322</c:v>
                </c:pt>
                <c:pt idx="17">
                  <c:v>107.76115647860007</c:v>
                </c:pt>
                <c:pt idx="18">
                  <c:v>106.06005225336897</c:v>
                </c:pt>
                <c:pt idx="19">
                  <c:v>108.44641687139331</c:v>
                </c:pt>
                <c:pt idx="20">
                  <c:v>106.31748386980637</c:v>
                </c:pt>
                <c:pt idx="21">
                  <c:v>109.59495875504182</c:v>
                </c:pt>
                <c:pt idx="22">
                  <c:v>108.00807587745329</c:v>
                </c:pt>
                <c:pt idx="23">
                  <c:v>108.39073863005997</c:v>
                </c:pt>
                <c:pt idx="24">
                  <c:v>104.98157759722973</c:v>
                </c:pt>
                <c:pt idx="25">
                  <c:v>104.959895522708</c:v>
                </c:pt>
                <c:pt idx="26">
                  <c:v>108.49060555477645</c:v>
                </c:pt>
                <c:pt idx="27">
                  <c:v>110.04509597786645</c:v>
                </c:pt>
                <c:pt idx="28">
                  <c:v>106.17091064571072</c:v>
                </c:pt>
                <c:pt idx="29">
                  <c:v>106.57409239618173</c:v>
                </c:pt>
                <c:pt idx="30">
                  <c:v>107.57319812313982</c:v>
                </c:pt>
                <c:pt idx="31">
                  <c:v>104.78841836178387</c:v>
                </c:pt>
                <c:pt idx="32">
                  <c:v>112.94650601560443</c:v>
                </c:pt>
                <c:pt idx="33">
                  <c:v>104.79567949262236</c:v>
                </c:pt>
                <c:pt idx="34">
                  <c:v>111.97924505606127</c:v>
                </c:pt>
                <c:pt idx="35">
                  <c:v>108.37924766162281</c:v>
                </c:pt>
                <c:pt idx="36">
                  <c:v>110.30248352257099</c:v>
                </c:pt>
                <c:pt idx="37">
                  <c:v>111.21307153969333</c:v>
                </c:pt>
                <c:pt idx="38">
                  <c:v>108.26718428862669</c:v>
                </c:pt>
                <c:pt idx="39">
                  <c:v>110.63508035789329</c:v>
                </c:pt>
                <c:pt idx="40">
                  <c:v>111.78453311850573</c:v>
                </c:pt>
                <c:pt idx="41">
                  <c:v>111.38002827029419</c:v>
                </c:pt>
                <c:pt idx="42">
                  <c:v>108.21065517167669</c:v>
                </c:pt>
                <c:pt idx="43">
                  <c:v>111.42552502715499</c:v>
                </c:pt>
                <c:pt idx="44">
                  <c:v>113.10986758119903</c:v>
                </c:pt>
                <c:pt idx="45">
                  <c:v>112.70900528876741</c:v>
                </c:pt>
                <c:pt idx="46">
                  <c:v>113.52207564789603</c:v>
                </c:pt>
                <c:pt idx="47">
                  <c:v>112.8612824827826</c:v>
                </c:pt>
                <c:pt idx="48">
                  <c:v>111.94369086705598</c:v>
                </c:pt>
              </c:numCache>
            </c:numRef>
          </c:val>
          <c:smooth val="0"/>
          <c:extLst>
            <c:ext xmlns:c16="http://schemas.microsoft.com/office/drawing/2014/chart" uri="{C3380CC4-5D6E-409C-BE32-E72D297353CC}">
              <c16:uniqueId val="{00000001-CB24-46D9-B857-56855B362D02}"/>
            </c:ext>
          </c:extLst>
        </c:ser>
        <c:dLbls>
          <c:showLegendKey val="0"/>
          <c:showVal val="0"/>
          <c:showCatName val="0"/>
          <c:showSerName val="0"/>
          <c:showPercent val="0"/>
          <c:showBubbleSize val="0"/>
        </c:dLbls>
        <c:marker val="1"/>
        <c:smooth val="0"/>
        <c:axId val="474521152"/>
        <c:axId val="474511744"/>
      </c:lineChart>
      <c:dateAx>
        <c:axId val="474521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511744"/>
        <c:crosses val="autoZero"/>
        <c:auto val="0"/>
        <c:lblOffset val="100"/>
        <c:baseTimeUnit val="months"/>
        <c:majorUnit val="6"/>
        <c:majorTimeUnit val="months"/>
        <c:minorUnit val="1"/>
        <c:minorTimeUnit val="months"/>
      </c:dateAx>
      <c:valAx>
        <c:axId val="47451174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521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[2]NSA_INDICES!$E$28</c:f>
              <c:strCache>
                <c:ptCount val="1"/>
                <c:pt idx="0">
                  <c:v>TOTAL généralistes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[2]NSA_INDICES!$BZ$28:$DV$28</c:f>
              <c:numCache>
                <c:formatCode>General</c:formatCode>
                <c:ptCount val="49"/>
                <c:pt idx="0">
                  <c:v>72.53160081777672</c:v>
                </c:pt>
                <c:pt idx="1">
                  <c:v>69.750835712085902</c:v>
                </c:pt>
                <c:pt idx="2">
                  <c:v>68.167226018205398</c:v>
                </c:pt>
                <c:pt idx="3">
                  <c:v>68.316376174556808</c:v>
                </c:pt>
                <c:pt idx="4">
                  <c:v>66.281577547080502</c:v>
                </c:pt>
                <c:pt idx="5">
                  <c:v>66.162655610372383</c:v>
                </c:pt>
                <c:pt idx="6">
                  <c:v>65.28746787733553</c:v>
                </c:pt>
                <c:pt idx="7">
                  <c:v>66.396965073427097</c:v>
                </c:pt>
                <c:pt idx="8">
                  <c:v>63.778429174482241</c:v>
                </c:pt>
                <c:pt idx="9">
                  <c:v>63.409668548790307</c:v>
                </c:pt>
                <c:pt idx="10">
                  <c:v>61.254218687418174</c:v>
                </c:pt>
                <c:pt idx="11">
                  <c:v>60.88753511063193</c:v>
                </c:pt>
                <c:pt idx="12">
                  <c:v>63.468748409475225</c:v>
                </c:pt>
                <c:pt idx="13">
                  <c:v>63.454972718675009</c:v>
                </c:pt>
                <c:pt idx="14">
                  <c:v>63.270351019703043</c:v>
                </c:pt>
                <c:pt idx="15">
                  <c:v>63.832365238112509</c:v>
                </c:pt>
                <c:pt idx="16">
                  <c:v>65.962381982168253</c:v>
                </c:pt>
                <c:pt idx="17">
                  <c:v>63.246560341280876</c:v>
                </c:pt>
                <c:pt idx="18">
                  <c:v>64.201361639532252</c:v>
                </c:pt>
                <c:pt idx="19">
                  <c:v>62.79089848856394</c:v>
                </c:pt>
                <c:pt idx="20">
                  <c:v>61.773130951157015</c:v>
                </c:pt>
                <c:pt idx="21">
                  <c:v>62.406112587390517</c:v>
                </c:pt>
                <c:pt idx="22">
                  <c:v>59.510432061434216</c:v>
                </c:pt>
                <c:pt idx="23">
                  <c:v>60.732499344726691</c:v>
                </c:pt>
                <c:pt idx="24">
                  <c:v>60.115677007594925</c:v>
                </c:pt>
                <c:pt idx="25">
                  <c:v>61.076881241598002</c:v>
                </c:pt>
                <c:pt idx="26">
                  <c:v>61.89445467217999</c:v>
                </c:pt>
                <c:pt idx="27">
                  <c:v>60.397847820349945</c:v>
                </c:pt>
                <c:pt idx="28">
                  <c:v>60.033437127015276</c:v>
                </c:pt>
                <c:pt idx="29">
                  <c:v>59.309508149285328</c:v>
                </c:pt>
                <c:pt idx="30">
                  <c:v>59.050639586815514</c:v>
                </c:pt>
                <c:pt idx="31">
                  <c:v>59.960429455394973</c:v>
                </c:pt>
                <c:pt idx="32">
                  <c:v>64.032512358957007</c:v>
                </c:pt>
                <c:pt idx="33">
                  <c:v>60.040684968631034</c:v>
                </c:pt>
                <c:pt idx="34">
                  <c:v>61.32970122476631</c:v>
                </c:pt>
                <c:pt idx="35">
                  <c:v>58.197807567340988</c:v>
                </c:pt>
                <c:pt idx="36">
                  <c:v>60.759828744825043</c:v>
                </c:pt>
                <c:pt idx="37">
                  <c:v>60.330241652072594</c:v>
                </c:pt>
                <c:pt idx="38">
                  <c:v>57.344225532333724</c:v>
                </c:pt>
                <c:pt idx="39">
                  <c:v>58.272404592678605</c:v>
                </c:pt>
                <c:pt idx="40">
                  <c:v>54.650415358996909</c:v>
                </c:pt>
                <c:pt idx="41">
                  <c:v>57.193371998472067</c:v>
                </c:pt>
                <c:pt idx="42">
                  <c:v>55.891394997282681</c:v>
                </c:pt>
                <c:pt idx="43">
                  <c:v>55.964086781245051</c:v>
                </c:pt>
                <c:pt idx="44">
                  <c:v>56.395095401883623</c:v>
                </c:pt>
                <c:pt idx="45">
                  <c:v>61.391637166389337</c:v>
                </c:pt>
                <c:pt idx="46">
                  <c:v>59.553077944762521</c:v>
                </c:pt>
                <c:pt idx="47">
                  <c:v>58.300705364788186</c:v>
                </c:pt>
                <c:pt idx="48">
                  <c:v>58.056141388078345</c:v>
                </c:pt>
              </c:numCache>
            </c:numRef>
          </c:val>
          <c:smooth val="0"/>
          <c:extLst>
            <c:ext xmlns:c16="http://schemas.microsoft.com/office/drawing/2014/chart" uri="{C3380CC4-5D6E-409C-BE32-E72D297353CC}">
              <c16:uniqueId val="{00000001-6D50-4780-A270-43953DA1DCAE}"/>
            </c:ext>
          </c:extLst>
        </c:ser>
        <c:dLbls>
          <c:showLegendKey val="0"/>
          <c:showVal val="0"/>
          <c:showCatName val="0"/>
          <c:showSerName val="0"/>
          <c:showPercent val="0"/>
          <c:showBubbleSize val="0"/>
        </c:dLbls>
        <c:marker val="1"/>
        <c:smooth val="0"/>
        <c:axId val="479860000"/>
        <c:axId val="479865096"/>
      </c:lineChart>
      <c:dateAx>
        <c:axId val="4798600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5096"/>
        <c:crosses val="autoZero"/>
        <c:auto val="0"/>
        <c:lblOffset val="100"/>
        <c:baseTimeUnit val="months"/>
        <c:majorUnit val="6"/>
        <c:majorTimeUnit val="months"/>
        <c:minorUnit val="1"/>
        <c:minorTimeUnit val="months"/>
      </c:dateAx>
      <c:valAx>
        <c:axId val="479865096"/>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00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[2]SA_INDICES!$E$28</c:f>
              <c:strCache>
                <c:ptCount val="1"/>
                <c:pt idx="0">
                  <c:v>TOTAL généralistes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[2]SA_INDICES!$BZ$28:$DV$28</c:f>
              <c:numCache>
                <c:formatCode>General</c:formatCode>
                <c:ptCount val="49"/>
                <c:pt idx="0">
                  <c:v>98.464356537948589</c:v>
                </c:pt>
                <c:pt idx="1">
                  <c:v>96.720149619376429</c:v>
                </c:pt>
                <c:pt idx="2">
                  <c:v>95.72644351060147</c:v>
                </c:pt>
                <c:pt idx="3">
                  <c:v>97.207533794304453</c:v>
                </c:pt>
                <c:pt idx="4">
                  <c:v>96.763281099942873</c:v>
                </c:pt>
                <c:pt idx="5">
                  <c:v>93.918045305929581</c:v>
                </c:pt>
                <c:pt idx="6">
                  <c:v>96.550209667453728</c:v>
                </c:pt>
                <c:pt idx="7">
                  <c:v>96.670271206138452</c:v>
                </c:pt>
                <c:pt idx="8">
                  <c:v>95.955103626303739</c:v>
                </c:pt>
                <c:pt idx="9">
                  <c:v>97.429803945339245</c:v>
                </c:pt>
                <c:pt idx="10">
                  <c:v>89.24013411081296</c:v>
                </c:pt>
                <c:pt idx="11">
                  <c:v>93.292299176080945</c:v>
                </c:pt>
                <c:pt idx="12">
                  <c:v>94.500850672209296</c:v>
                </c:pt>
                <c:pt idx="13">
                  <c:v>93.906699719261965</c:v>
                </c:pt>
                <c:pt idx="14">
                  <c:v>95.23123093557102</c:v>
                </c:pt>
                <c:pt idx="15">
                  <c:v>95.673371208867124</c:v>
                </c:pt>
                <c:pt idx="16">
                  <c:v>96.072910264347101</c:v>
                </c:pt>
                <c:pt idx="17">
                  <c:v>94.07598368254466</c:v>
                </c:pt>
                <c:pt idx="18">
                  <c:v>96.623486871974023</c:v>
                </c:pt>
                <c:pt idx="19">
                  <c:v>95.26901581803547</c:v>
                </c:pt>
                <c:pt idx="20">
                  <c:v>93.626396422521125</c:v>
                </c:pt>
                <c:pt idx="21">
                  <c:v>92.580636383214269</c:v>
                </c:pt>
                <c:pt idx="22">
                  <c:v>90.293257285512993</c:v>
                </c:pt>
                <c:pt idx="23">
                  <c:v>92.333218253447853</c:v>
                </c:pt>
                <c:pt idx="24">
                  <c:v>90.52631685918476</c:v>
                </c:pt>
                <c:pt idx="25">
                  <c:v>93.421529483581907</c:v>
                </c:pt>
                <c:pt idx="26">
                  <c:v>94.958628193370814</c:v>
                </c:pt>
                <c:pt idx="27">
                  <c:v>92.783758905840415</c:v>
                </c:pt>
                <c:pt idx="28">
                  <c:v>94.30512186675584</c:v>
                </c:pt>
                <c:pt idx="29">
                  <c:v>91.102319341099204</c:v>
                </c:pt>
                <c:pt idx="30">
                  <c:v>91.799253635962458</c:v>
                </c:pt>
                <c:pt idx="31">
                  <c:v>96.327876364805448</c:v>
                </c:pt>
                <c:pt idx="32">
                  <c:v>101.79364514791773</c:v>
                </c:pt>
                <c:pt idx="33">
                  <c:v>94.497192648114066</c:v>
                </c:pt>
                <c:pt idx="34">
                  <c:v>96.026467307050098</c:v>
                </c:pt>
                <c:pt idx="35">
                  <c:v>92.044934389216394</c:v>
                </c:pt>
                <c:pt idx="36">
                  <c:v>97.397046403208421</c:v>
                </c:pt>
                <c:pt idx="37">
                  <c:v>98.354746019588163</c:v>
                </c:pt>
                <c:pt idx="38">
                  <c:v>94.127669158316067</c:v>
                </c:pt>
                <c:pt idx="39">
                  <c:v>94.958971975049451</c:v>
                </c:pt>
                <c:pt idx="40">
                  <c:v>91.541304863949662</c:v>
                </c:pt>
                <c:pt idx="41">
                  <c:v>93.974334243748487</c:v>
                </c:pt>
                <c:pt idx="42">
                  <c:v>90.924653612641251</c:v>
                </c:pt>
                <c:pt idx="43">
                  <c:v>92.960413373263634</c:v>
                </c:pt>
                <c:pt idx="44">
                  <c:v>95.300462464705276</c:v>
                </c:pt>
                <c:pt idx="45">
                  <c:v>105.48561181065743</c:v>
                </c:pt>
                <c:pt idx="46">
                  <c:v>103.05163251857252</c:v>
                </c:pt>
                <c:pt idx="47">
                  <c:v>99.542768869736037</c:v>
                </c:pt>
                <c:pt idx="48">
                  <c:v>99.207261694636856</c:v>
                </c:pt>
              </c:numCache>
            </c:numRef>
          </c:val>
          <c:smooth val="0"/>
          <c:extLst>
            <c:ext xmlns:c16="http://schemas.microsoft.com/office/drawing/2014/chart" uri="{C3380CC4-5D6E-409C-BE32-E72D297353CC}">
              <c16:uniqueId val="{00000001-9066-4A80-8F8B-D12CCE105E6B}"/>
            </c:ext>
          </c:extLst>
        </c:ser>
        <c:dLbls>
          <c:showLegendKey val="0"/>
          <c:showVal val="0"/>
          <c:showCatName val="0"/>
          <c:showSerName val="0"/>
          <c:showPercent val="0"/>
          <c:showBubbleSize val="0"/>
        </c:dLbls>
        <c:marker val="1"/>
        <c:smooth val="0"/>
        <c:axId val="479860784"/>
        <c:axId val="479862352"/>
      </c:lineChart>
      <c:dateAx>
        <c:axId val="4798607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2352"/>
        <c:crosses val="autoZero"/>
        <c:auto val="0"/>
        <c:lblOffset val="100"/>
        <c:baseTimeUnit val="months"/>
        <c:majorUnit val="6"/>
        <c:majorTimeUnit val="months"/>
        <c:minorUnit val="1"/>
        <c:minorTimeUnit val="months"/>
      </c:dateAx>
      <c:valAx>
        <c:axId val="479862352"/>
        <c:scaling>
          <c:orientation val="minMax"/>
          <c:max val="110"/>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78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[2]RA_INDICES!$E$69</c:f>
              <c:strCache>
                <c:ptCount val="1"/>
                <c:pt idx="0">
                  <c:v>TOTAL Infirmiers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[2]RA_INDICES!$BZ$3:$DV$3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[2]RA_INDICES!$BZ$69:$DV$69</c:f>
              <c:numCache>
                <c:formatCode>General</c:formatCode>
                <c:ptCount val="49"/>
                <c:pt idx="0">
                  <c:v>108.46970442769528</c:v>
                </c:pt>
                <c:pt idx="1">
                  <c:v>104.22223268515482</c:v>
                </c:pt>
                <c:pt idx="2">
                  <c:v>103.32025741303764</c:v>
                </c:pt>
                <c:pt idx="3">
                  <c:v>103.57371915045807</c:v>
                </c:pt>
                <c:pt idx="4">
                  <c:v>104.72147857618697</c:v>
                </c:pt>
                <c:pt idx="5">
                  <c:v>104.64806536507874</c:v>
                </c:pt>
                <c:pt idx="6">
                  <c:v>105.04357029545623</c:v>
                </c:pt>
                <c:pt idx="7">
                  <c:v>104.57590563379719</c:v>
                </c:pt>
                <c:pt idx="8">
                  <c:v>102.58989557948377</c:v>
                </c:pt>
                <c:pt idx="9">
                  <c:v>108.4766256195435</c:v>
                </c:pt>
                <c:pt idx="10">
                  <c:v>107.26959048978659</c:v>
                </c:pt>
                <c:pt idx="11">
                  <c:v>105.25787568123208</c:v>
                </c:pt>
                <c:pt idx="12">
                  <c:v>102.55408011707692</c:v>
                </c:pt>
                <c:pt idx="13">
                  <c:v>103.23455660099097</c:v>
                </c:pt>
                <c:pt idx="14">
                  <c:v>105.37808122951648</c:v>
                </c:pt>
                <c:pt idx="15">
                  <c:v>104.97522798137946</c:v>
                </c:pt>
                <c:pt idx="16">
                  <c:v>106.68184605522102</c:v>
                </c:pt>
                <c:pt idx="17">
                  <c:v>102.60995993223838</c:v>
                </c:pt>
                <c:pt idx="18">
                  <c:v>104.92917984934547</c:v>
                </c:pt>
                <c:pt idx="19">
                  <c:v>101.19786641927571</c:v>
                </c:pt>
                <c:pt idx="20">
                  <c:v>102.32775299560078</c:v>
                </c:pt>
                <c:pt idx="21">
                  <c:v>101.71184673437592</c:v>
                </c:pt>
                <c:pt idx="22">
                  <c:v>100.07353149018601</c:v>
                </c:pt>
                <c:pt idx="23">
                  <c:v>101.57426019747086</c:v>
                </c:pt>
                <c:pt idx="24">
                  <c:v>98.869277723173482</c:v>
                </c:pt>
                <c:pt idx="25">
                  <c:v>101.62731621798038</c:v>
                </c:pt>
                <c:pt idx="26">
                  <c:v>102.12930608518656</c:v>
                </c:pt>
                <c:pt idx="27">
                  <c:v>101.88150190765344</c:v>
                </c:pt>
                <c:pt idx="28">
                  <c:v>97.388529073916359</c:v>
                </c:pt>
                <c:pt idx="29">
                  <c:v>99.496077417504964</c:v>
                </c:pt>
                <c:pt idx="30">
                  <c:v>101.33819474128475</c:v>
                </c:pt>
                <c:pt idx="31">
                  <c:v>99.827192122235274</c:v>
                </c:pt>
                <c:pt idx="32">
                  <c:v>109.23549121455176</c:v>
                </c:pt>
                <c:pt idx="33">
                  <c:v>95.231579664176778</c:v>
                </c:pt>
                <c:pt idx="34">
                  <c:v>101.93464887907373</c:v>
                </c:pt>
                <c:pt idx="35">
                  <c:v>98.698348003901557</c:v>
                </c:pt>
                <c:pt idx="36">
                  <c:v>105.54390425450764</c:v>
                </c:pt>
                <c:pt idx="37">
                  <c:v>100.82035325617642</c:v>
                </c:pt>
                <c:pt idx="38">
                  <c:v>96.958599654792025</c:v>
                </c:pt>
                <c:pt idx="39">
                  <c:v>99.109121356600554</c:v>
                </c:pt>
                <c:pt idx="40">
                  <c:v>102.60231886670343</c:v>
                </c:pt>
                <c:pt idx="41">
                  <c:v>100.01135491357269</c:v>
                </c:pt>
                <c:pt idx="42">
                  <c:v>100.66363827690896</c:v>
                </c:pt>
                <c:pt idx="43">
                  <c:v>100.83226907520636</c:v>
                </c:pt>
                <c:pt idx="44">
                  <c:v>101.98176162162638</c:v>
                </c:pt>
                <c:pt idx="45">
                  <c:v>102.11736937332911</c:v>
                </c:pt>
                <c:pt idx="46">
                  <c:v>100.74565511110846</c:v>
                </c:pt>
                <c:pt idx="47">
                  <c:v>99.105353847651799</c:v>
                </c:pt>
                <c:pt idx="48">
                  <c:v>101.30073305797748</c:v>
                </c:pt>
              </c:numCache>
            </c:numRef>
          </c:val>
          <c:smooth val="0"/>
          <c:extLst>
            <c:ext xmlns:c16="http://schemas.microsoft.com/office/drawing/2014/chart" uri="{C3380CC4-5D6E-409C-BE32-E72D297353CC}">
              <c16:uniqueId val="{00000001-0F45-4C36-9479-3A85309B162D}"/>
            </c:ext>
          </c:extLst>
        </c:ser>
        <c:dLbls>
          <c:showLegendKey val="0"/>
          <c:showVal val="0"/>
          <c:showCatName val="0"/>
          <c:showSerName val="0"/>
          <c:showPercent val="0"/>
          <c:showBubbleSize val="0"/>
        </c:dLbls>
        <c:marker val="1"/>
        <c:smooth val="0"/>
        <c:axId val="479861960"/>
        <c:axId val="479863136"/>
      </c:lineChart>
      <c:dateAx>
        <c:axId val="4798619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3136"/>
        <c:crosses val="autoZero"/>
        <c:auto val="0"/>
        <c:lblOffset val="100"/>
        <c:baseTimeUnit val="months"/>
        <c:majorUnit val="6"/>
        <c:majorTimeUnit val="months"/>
        <c:minorUnit val="1"/>
        <c:minorTimeUnit val="months"/>
      </c:dateAx>
      <c:valAx>
        <c:axId val="47986313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196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[2]NSA_INDICES!$E$69</c:f>
              <c:strCache>
                <c:ptCount val="1"/>
                <c:pt idx="0">
                  <c:v>TOTAL Infirmiers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[2]NSA_INDICES!$BZ$3:$DV$3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[2]NSA_INDICES!$BZ$69:$DV$69</c:f>
              <c:numCache>
                <c:formatCode>General</c:formatCode>
                <c:ptCount val="49"/>
                <c:pt idx="0">
                  <c:v>101.23099719813453</c:v>
                </c:pt>
                <c:pt idx="1">
                  <c:v>99.767499894734399</c:v>
                </c:pt>
                <c:pt idx="2">
                  <c:v>97.813763555041461</c:v>
                </c:pt>
                <c:pt idx="3">
                  <c:v>96.131776612343984</c:v>
                </c:pt>
                <c:pt idx="4">
                  <c:v>97.440152803575202</c:v>
                </c:pt>
                <c:pt idx="5">
                  <c:v>97.50706279537269</c:v>
                </c:pt>
                <c:pt idx="6">
                  <c:v>98.679381033220551</c:v>
                </c:pt>
                <c:pt idx="7">
                  <c:v>96.870987246603505</c:v>
                </c:pt>
                <c:pt idx="8">
                  <c:v>96.272042844501968</c:v>
                </c:pt>
                <c:pt idx="9">
                  <c:v>98.559689651949071</c:v>
                </c:pt>
                <c:pt idx="10">
                  <c:v>98.255018860544126</c:v>
                </c:pt>
                <c:pt idx="11">
                  <c:v>97.468076150651015</c:v>
                </c:pt>
                <c:pt idx="12">
                  <c:v>94.68008457311295</c:v>
                </c:pt>
                <c:pt idx="13">
                  <c:v>96.785427746256531</c:v>
                </c:pt>
                <c:pt idx="14">
                  <c:v>97.111022443351942</c:v>
                </c:pt>
                <c:pt idx="15">
                  <c:v>98.742535643111268</c:v>
                </c:pt>
                <c:pt idx="16">
                  <c:v>97.827163213404233</c:v>
                </c:pt>
                <c:pt idx="17">
                  <c:v>94.146237419809196</c:v>
                </c:pt>
                <c:pt idx="18">
                  <c:v>96.667927385984385</c:v>
                </c:pt>
                <c:pt idx="19">
                  <c:v>93.542853967161363</c:v>
                </c:pt>
                <c:pt idx="20">
                  <c:v>93.995703483046029</c:v>
                </c:pt>
                <c:pt idx="21">
                  <c:v>93.944369547609227</c:v>
                </c:pt>
                <c:pt idx="22">
                  <c:v>91.820057691808969</c:v>
                </c:pt>
                <c:pt idx="23">
                  <c:v>93.271143207619772</c:v>
                </c:pt>
                <c:pt idx="24">
                  <c:v>91.91868235332646</c:v>
                </c:pt>
                <c:pt idx="25">
                  <c:v>90.762281441467849</c:v>
                </c:pt>
                <c:pt idx="26">
                  <c:v>93.059810999924238</c:v>
                </c:pt>
                <c:pt idx="27">
                  <c:v>92.386409801585017</c:v>
                </c:pt>
                <c:pt idx="28">
                  <c:v>88.440711588537056</c:v>
                </c:pt>
                <c:pt idx="29">
                  <c:v>90.014183413881</c:v>
                </c:pt>
                <c:pt idx="30">
                  <c:v>92.044006063192271</c:v>
                </c:pt>
                <c:pt idx="31">
                  <c:v>91.66231531412393</c:v>
                </c:pt>
                <c:pt idx="32">
                  <c:v>98.956519691719265</c:v>
                </c:pt>
                <c:pt idx="33">
                  <c:v>84.284893410392087</c:v>
                </c:pt>
                <c:pt idx="34">
                  <c:v>91.79068059017969</c:v>
                </c:pt>
                <c:pt idx="35">
                  <c:v>89.357262472506306</c:v>
                </c:pt>
                <c:pt idx="36">
                  <c:v>93.634302646687033</c:v>
                </c:pt>
                <c:pt idx="37">
                  <c:v>90.910538422936838</c:v>
                </c:pt>
                <c:pt idx="38">
                  <c:v>87.171173114360798</c:v>
                </c:pt>
                <c:pt idx="39">
                  <c:v>87.761716699049941</c:v>
                </c:pt>
                <c:pt idx="40">
                  <c:v>91.404013791289202</c:v>
                </c:pt>
                <c:pt idx="41">
                  <c:v>88.7692587362219</c:v>
                </c:pt>
                <c:pt idx="42">
                  <c:v>89.940307549432504</c:v>
                </c:pt>
                <c:pt idx="43">
                  <c:v>87.813615724386324</c:v>
                </c:pt>
                <c:pt idx="44">
                  <c:v>90.566374426615198</c:v>
                </c:pt>
                <c:pt idx="45">
                  <c:v>89.571851581641312</c:v>
                </c:pt>
                <c:pt idx="46">
                  <c:v>88.701669711695359</c:v>
                </c:pt>
                <c:pt idx="47">
                  <c:v>86.92778510094908</c:v>
                </c:pt>
                <c:pt idx="48">
                  <c:v>89.881084560840648</c:v>
                </c:pt>
              </c:numCache>
            </c:numRef>
          </c:val>
          <c:smooth val="0"/>
          <c:extLst>
            <c:ext xmlns:c16="http://schemas.microsoft.com/office/drawing/2014/chart" uri="{C3380CC4-5D6E-409C-BE32-E72D297353CC}">
              <c16:uniqueId val="{00000001-5329-4786-96B8-72D1504335AA}"/>
            </c:ext>
          </c:extLst>
        </c:ser>
        <c:dLbls>
          <c:showLegendKey val="0"/>
          <c:showVal val="0"/>
          <c:showCatName val="0"/>
          <c:showSerName val="0"/>
          <c:showPercent val="0"/>
          <c:showBubbleSize val="0"/>
        </c:dLbls>
        <c:marker val="1"/>
        <c:smooth val="0"/>
        <c:axId val="479868232"/>
        <c:axId val="479869016"/>
      </c:lineChart>
      <c:dateAx>
        <c:axId val="47986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9016"/>
        <c:crosses val="autoZero"/>
        <c:auto val="0"/>
        <c:lblOffset val="100"/>
        <c:baseTimeUnit val="months"/>
        <c:majorUnit val="6"/>
        <c:majorTimeUnit val="months"/>
        <c:minorUnit val="1"/>
        <c:minorTimeUnit val="months"/>
      </c:dateAx>
      <c:valAx>
        <c:axId val="47986901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823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[2]SA_INDICES!$E$69</c:f>
              <c:strCache>
                <c:ptCount val="1"/>
                <c:pt idx="0">
                  <c:v>TOTAL Infirmiers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[2]SA_INDICES!$BZ$3:$DV$3</c:f>
              <c:numCache>
                <c:formatCode>General</c:formatCode>
                <c:ptCount val="49"/>
                <c:pt idx="0">
                  <c:v>44287</c:v>
                </c:pt>
                <c:pt idx="1">
                  <c:v>44317</c:v>
                </c:pt>
                <c:pt idx="2">
                  <c:v>44348</c:v>
                </c:pt>
                <c:pt idx="3">
                  <c:v>44378</c:v>
                </c:pt>
                <c:pt idx="4">
                  <c:v>44409</c:v>
                </c:pt>
                <c:pt idx="5">
                  <c:v>44440</c:v>
                </c:pt>
                <c:pt idx="6">
                  <c:v>44470</c:v>
                </c:pt>
                <c:pt idx="7">
                  <c:v>44501</c:v>
                </c:pt>
                <c:pt idx="8">
                  <c:v>44531</c:v>
                </c:pt>
                <c:pt idx="9">
                  <c:v>44562</c:v>
                </c:pt>
                <c:pt idx="10">
                  <c:v>44593</c:v>
                </c:pt>
                <c:pt idx="11">
                  <c:v>44621</c:v>
                </c:pt>
                <c:pt idx="12">
                  <c:v>44652</c:v>
                </c:pt>
                <c:pt idx="13">
                  <c:v>44682</c:v>
                </c:pt>
                <c:pt idx="14">
                  <c:v>44713</c:v>
                </c:pt>
                <c:pt idx="15">
                  <c:v>44743</c:v>
                </c:pt>
                <c:pt idx="16">
                  <c:v>44774</c:v>
                </c:pt>
                <c:pt idx="17">
                  <c:v>44805</c:v>
                </c:pt>
                <c:pt idx="18">
                  <c:v>44835</c:v>
                </c:pt>
                <c:pt idx="19">
                  <c:v>44866</c:v>
                </c:pt>
                <c:pt idx="20">
                  <c:v>44896</c:v>
                </c:pt>
                <c:pt idx="21">
                  <c:v>44927</c:v>
                </c:pt>
                <c:pt idx="22">
                  <c:v>44958</c:v>
                </c:pt>
                <c:pt idx="23">
                  <c:v>44986</c:v>
                </c:pt>
                <c:pt idx="24">
                  <c:v>45017</c:v>
                </c:pt>
                <c:pt idx="25">
                  <c:v>45047</c:v>
                </c:pt>
                <c:pt idx="26">
                  <c:v>45078</c:v>
                </c:pt>
                <c:pt idx="27">
                  <c:v>45108</c:v>
                </c:pt>
                <c:pt idx="28">
                  <c:v>45139</c:v>
                </c:pt>
                <c:pt idx="29">
                  <c:v>45170</c:v>
                </c:pt>
                <c:pt idx="30">
                  <c:v>45200</c:v>
                </c:pt>
                <c:pt idx="31">
                  <c:v>45231</c:v>
                </c:pt>
                <c:pt idx="32">
                  <c:v>45261</c:v>
                </c:pt>
                <c:pt idx="33">
                  <c:v>45292</c:v>
                </c:pt>
                <c:pt idx="34">
                  <c:v>45323</c:v>
                </c:pt>
                <c:pt idx="35">
                  <c:v>45352</c:v>
                </c:pt>
                <c:pt idx="36">
                  <c:v>45383</c:v>
                </c:pt>
                <c:pt idx="37">
                  <c:v>45413</c:v>
                </c:pt>
                <c:pt idx="38">
                  <c:v>45444</c:v>
                </c:pt>
                <c:pt idx="39">
                  <c:v>45474</c:v>
                </c:pt>
                <c:pt idx="40">
                  <c:v>45505</c:v>
                </c:pt>
                <c:pt idx="41">
                  <c:v>45536</c:v>
                </c:pt>
                <c:pt idx="42">
                  <c:v>45566</c:v>
                </c:pt>
                <c:pt idx="43">
                  <c:v>45597</c:v>
                </c:pt>
                <c:pt idx="44">
                  <c:v>45627</c:v>
                </c:pt>
                <c:pt idx="45">
                  <c:v>45658</c:v>
                </c:pt>
                <c:pt idx="46">
                  <c:v>45689</c:v>
                </c:pt>
                <c:pt idx="47">
                  <c:v>45717</c:v>
                </c:pt>
                <c:pt idx="48">
                  <c:v>45748</c:v>
                </c:pt>
              </c:numCache>
            </c:numRef>
          </c:cat>
          <c:val>
            <c:numRef>
              <c:f>[2]SA_INDICES!$BZ$69:$DV$69</c:f>
              <c:numCache>
                <c:formatCode>General</c:formatCode>
                <c:ptCount val="49"/>
                <c:pt idx="0">
                  <c:v>127.56504634990901</c:v>
                </c:pt>
                <c:pt idx="1">
                  <c:v>115.97359147167911</c:v>
                </c:pt>
                <c:pt idx="2">
                  <c:v>117.84610846301685</c:v>
                </c:pt>
                <c:pt idx="3">
                  <c:v>123.20518549163492</c:v>
                </c:pt>
                <c:pt idx="4">
                  <c:v>123.9292460498116</c:v>
                </c:pt>
                <c:pt idx="5">
                  <c:v>123.48566735830346</c:v>
                </c:pt>
                <c:pt idx="6">
                  <c:v>121.83197824816274</c:v>
                </c:pt>
                <c:pt idx="7">
                  <c:v>124.90108890483589</c:v>
                </c:pt>
                <c:pt idx="8">
                  <c:v>119.25607012733761</c:v>
                </c:pt>
                <c:pt idx="9">
                  <c:v>134.63699889014561</c:v>
                </c:pt>
                <c:pt idx="10">
                  <c:v>131.04957247879679</c:v>
                </c:pt>
                <c:pt idx="11">
                  <c:v>125.80697109629443</c:v>
                </c:pt>
                <c:pt idx="12">
                  <c:v>123.32528033801793</c:v>
                </c:pt>
                <c:pt idx="13">
                  <c:v>120.24703088350756</c:v>
                </c:pt>
                <c:pt idx="14">
                  <c:v>127.1861623145188</c:v>
                </c:pt>
                <c:pt idx="15">
                  <c:v>121.41675372912195</c:v>
                </c:pt>
                <c:pt idx="16">
                  <c:v>130.04004954586159</c:v>
                </c:pt>
                <c:pt idx="17">
                  <c:v>124.93682993598357</c:v>
                </c:pt>
                <c:pt idx="18">
                  <c:v>126.72194414977191</c:v>
                </c:pt>
                <c:pt idx="19">
                  <c:v>121.39140036895539</c:v>
                </c:pt>
                <c:pt idx="20">
                  <c:v>124.30727631508465</c:v>
                </c:pt>
                <c:pt idx="21">
                  <c:v>122.20205694050203</c:v>
                </c:pt>
                <c:pt idx="22">
                  <c:v>121.84577606756552</c:v>
                </c:pt>
                <c:pt idx="23">
                  <c:v>123.47746099192673</c:v>
                </c:pt>
                <c:pt idx="24">
                  <c:v>117.20459519646198</c:v>
                </c:pt>
                <c:pt idx="25">
                  <c:v>130.28872598007112</c:v>
                </c:pt>
                <c:pt idx="26">
                  <c:v>126.05417336089072</c:v>
                </c:pt>
                <c:pt idx="27">
                  <c:v>126.92907250256079</c:v>
                </c:pt>
                <c:pt idx="28">
                  <c:v>120.99241702273846</c:v>
                </c:pt>
                <c:pt idx="29">
                  <c:v>124.50883208866941</c:v>
                </c:pt>
                <c:pt idx="30">
                  <c:v>125.85579229972514</c:v>
                </c:pt>
                <c:pt idx="31">
                  <c:v>121.36572234030294</c:v>
                </c:pt>
                <c:pt idx="32">
                  <c:v>136.35089588731338</c:v>
                </c:pt>
                <c:pt idx="33">
                  <c:v>124.10838187515665</c:v>
                </c:pt>
                <c:pt idx="34">
                  <c:v>128.69392187929967</c:v>
                </c:pt>
                <c:pt idx="35">
                  <c:v>123.33965707884529</c:v>
                </c:pt>
                <c:pt idx="36">
                  <c:v>136.96082825026932</c:v>
                </c:pt>
                <c:pt idx="37">
                  <c:v>126.96194133612669</c:v>
                </c:pt>
                <c:pt idx="38">
                  <c:v>122.7773336360287</c:v>
                </c:pt>
                <c:pt idx="39">
                  <c:v>129.04299835894452</c:v>
                </c:pt>
                <c:pt idx="40">
                  <c:v>132.14287874610503</c:v>
                </c:pt>
                <c:pt idx="41">
                  <c:v>129.66743349515545</c:v>
                </c:pt>
                <c:pt idx="42">
                  <c:v>128.95123995665935</c:v>
                </c:pt>
                <c:pt idx="43">
                  <c:v>135.17481522564199</c:v>
                </c:pt>
                <c:pt idx="44">
                  <c:v>132.09497310406203</c:v>
                </c:pt>
                <c:pt idx="45">
                  <c:v>135.21180795556631</c:v>
                </c:pt>
                <c:pt idx="46">
                  <c:v>132.51707672196687</c:v>
                </c:pt>
                <c:pt idx="47">
                  <c:v>131.22916154220096</c:v>
                </c:pt>
                <c:pt idx="48">
                  <c:v>131.4251856389329</c:v>
                </c:pt>
              </c:numCache>
            </c:numRef>
          </c:val>
          <c:smooth val="0"/>
          <c:extLst>
            <c:ext xmlns:c16="http://schemas.microsoft.com/office/drawing/2014/chart" uri="{C3380CC4-5D6E-409C-BE32-E72D297353CC}">
              <c16:uniqueId val="{00000001-53FB-4C64-B9F1-FAA481717A91}"/>
            </c:ext>
          </c:extLst>
        </c:ser>
        <c:dLbls>
          <c:showLegendKey val="0"/>
          <c:showVal val="0"/>
          <c:showCatName val="0"/>
          <c:showSerName val="0"/>
          <c:showPercent val="0"/>
          <c:showBubbleSize val="0"/>
        </c:dLbls>
        <c:marker val="1"/>
        <c:smooth val="0"/>
        <c:axId val="479870192"/>
        <c:axId val="479867056"/>
      </c:lineChart>
      <c:dateAx>
        <c:axId val="4798701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7056"/>
        <c:crosses val="autoZero"/>
        <c:auto val="0"/>
        <c:lblOffset val="100"/>
        <c:baseTimeUnit val="months"/>
        <c:majorUnit val="6"/>
        <c:majorTimeUnit val="months"/>
        <c:minorUnit val="1"/>
        <c:minorTimeUnit val="months"/>
      </c:dateAx>
      <c:valAx>
        <c:axId val="479867056"/>
        <c:scaling>
          <c:orientation val="minMax"/>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701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0</xdr:colOff>
      <xdr:row>17</xdr:row>
      <xdr:rowOff>128025</xdr:rowOff>
    </xdr:to>
    <xdr:graphicFrame macro="">
      <xdr:nvGraphicFramePr>
        <xdr:cNvPr id="2" name="Graphique 26">
          <a:extLst>
            <a:ext uri="{FF2B5EF4-FFF2-40B4-BE49-F238E27FC236}">
              <a16:creationId xmlns:a16="http://schemas.microsoft.com/office/drawing/2014/main" id="{1B93EEDD-D5A8-4967-A17D-C48A2761B3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9525</xdr:rowOff>
    </xdr:from>
    <xdr:to>
      <xdr:col>11</xdr:col>
      <xdr:colOff>885375</xdr:colOff>
      <xdr:row>17</xdr:row>
      <xdr:rowOff>128025</xdr:rowOff>
    </xdr:to>
    <xdr:graphicFrame macro="">
      <xdr:nvGraphicFramePr>
        <xdr:cNvPr id="3" name="Graphique 42">
          <a:extLst>
            <a:ext uri="{FF2B5EF4-FFF2-40B4-BE49-F238E27FC236}">
              <a16:creationId xmlns:a16="http://schemas.microsoft.com/office/drawing/2014/main" id="{506D4243-4A4B-4BAB-B765-FD9647E19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3</xdr:col>
      <xdr:colOff>885375</xdr:colOff>
      <xdr:row>17</xdr:row>
      <xdr:rowOff>128025</xdr:rowOff>
    </xdr:to>
    <xdr:graphicFrame macro="">
      <xdr:nvGraphicFramePr>
        <xdr:cNvPr id="4" name="Graphique 3">
          <a:extLst>
            <a:ext uri="{FF2B5EF4-FFF2-40B4-BE49-F238E27FC236}">
              <a16:creationId xmlns:a16="http://schemas.microsoft.com/office/drawing/2014/main" id="{B2A49B6B-13FD-45AE-B161-A86BFA031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9525</xdr:rowOff>
    </xdr:from>
    <xdr:to>
      <xdr:col>3</xdr:col>
      <xdr:colOff>885375</xdr:colOff>
      <xdr:row>32</xdr:row>
      <xdr:rowOff>128025</xdr:rowOff>
    </xdr:to>
    <xdr:graphicFrame macro="">
      <xdr:nvGraphicFramePr>
        <xdr:cNvPr id="5" name="Graphique 3">
          <a:extLst>
            <a:ext uri="{FF2B5EF4-FFF2-40B4-BE49-F238E27FC236}">
              <a16:creationId xmlns:a16="http://schemas.microsoft.com/office/drawing/2014/main" id="{E4A77309-65CE-4EC4-9659-04BDCC082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9525</xdr:rowOff>
    </xdr:from>
    <xdr:to>
      <xdr:col>8</xdr:col>
      <xdr:colOff>0</xdr:colOff>
      <xdr:row>32</xdr:row>
      <xdr:rowOff>128025</xdr:rowOff>
    </xdr:to>
    <xdr:graphicFrame macro="">
      <xdr:nvGraphicFramePr>
        <xdr:cNvPr id="6" name="Graphique 26">
          <a:extLst>
            <a:ext uri="{FF2B5EF4-FFF2-40B4-BE49-F238E27FC236}">
              <a16:creationId xmlns:a16="http://schemas.microsoft.com/office/drawing/2014/main" id="{F0B917DA-3F8B-4F94-B725-1430C82256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19</xdr:row>
      <xdr:rowOff>9525</xdr:rowOff>
    </xdr:from>
    <xdr:to>
      <xdr:col>11</xdr:col>
      <xdr:colOff>885375</xdr:colOff>
      <xdr:row>32</xdr:row>
      <xdr:rowOff>128025</xdr:rowOff>
    </xdr:to>
    <xdr:graphicFrame macro="">
      <xdr:nvGraphicFramePr>
        <xdr:cNvPr id="7" name="Graphique 42">
          <a:extLst>
            <a:ext uri="{FF2B5EF4-FFF2-40B4-BE49-F238E27FC236}">
              <a16:creationId xmlns:a16="http://schemas.microsoft.com/office/drawing/2014/main" id="{320415C0-E6FF-4F95-8083-035563C4C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79</xdr:row>
      <xdr:rowOff>9525</xdr:rowOff>
    </xdr:from>
    <xdr:to>
      <xdr:col>3</xdr:col>
      <xdr:colOff>885375</xdr:colOff>
      <xdr:row>92</xdr:row>
      <xdr:rowOff>128025</xdr:rowOff>
    </xdr:to>
    <xdr:graphicFrame macro="">
      <xdr:nvGraphicFramePr>
        <xdr:cNvPr id="8" name="Graphique 3">
          <a:extLst>
            <a:ext uri="{FF2B5EF4-FFF2-40B4-BE49-F238E27FC236}">
              <a16:creationId xmlns:a16="http://schemas.microsoft.com/office/drawing/2014/main" id="{C63333A1-5BFC-4775-8617-1B972152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79</xdr:row>
      <xdr:rowOff>9525</xdr:rowOff>
    </xdr:from>
    <xdr:to>
      <xdr:col>8</xdr:col>
      <xdr:colOff>0</xdr:colOff>
      <xdr:row>92</xdr:row>
      <xdr:rowOff>128025</xdr:rowOff>
    </xdr:to>
    <xdr:graphicFrame macro="">
      <xdr:nvGraphicFramePr>
        <xdr:cNvPr id="9" name="Graphique 26">
          <a:extLst>
            <a:ext uri="{FF2B5EF4-FFF2-40B4-BE49-F238E27FC236}">
              <a16:creationId xmlns:a16="http://schemas.microsoft.com/office/drawing/2014/main" id="{FC7249A7-75AA-46B7-B445-4DA82D4C6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79</xdr:row>
      <xdr:rowOff>9525</xdr:rowOff>
    </xdr:from>
    <xdr:to>
      <xdr:col>11</xdr:col>
      <xdr:colOff>885375</xdr:colOff>
      <xdr:row>92</xdr:row>
      <xdr:rowOff>128025</xdr:rowOff>
    </xdr:to>
    <xdr:graphicFrame macro="">
      <xdr:nvGraphicFramePr>
        <xdr:cNvPr id="10" name="Graphique 42">
          <a:extLst>
            <a:ext uri="{FF2B5EF4-FFF2-40B4-BE49-F238E27FC236}">
              <a16:creationId xmlns:a16="http://schemas.microsoft.com/office/drawing/2014/main" id="{A8E0E1D1-0CC7-4414-BA55-81F3956F3F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94</xdr:row>
      <xdr:rowOff>9525</xdr:rowOff>
    </xdr:from>
    <xdr:to>
      <xdr:col>3</xdr:col>
      <xdr:colOff>885375</xdr:colOff>
      <xdr:row>107</xdr:row>
      <xdr:rowOff>128025</xdr:rowOff>
    </xdr:to>
    <xdr:graphicFrame macro="">
      <xdr:nvGraphicFramePr>
        <xdr:cNvPr id="11" name="Graphique 3">
          <a:extLst>
            <a:ext uri="{FF2B5EF4-FFF2-40B4-BE49-F238E27FC236}">
              <a16:creationId xmlns:a16="http://schemas.microsoft.com/office/drawing/2014/main" id="{C55E073A-D257-45C9-877A-4469EA6281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94</xdr:row>
      <xdr:rowOff>9525</xdr:rowOff>
    </xdr:from>
    <xdr:to>
      <xdr:col>8</xdr:col>
      <xdr:colOff>0</xdr:colOff>
      <xdr:row>107</xdr:row>
      <xdr:rowOff>128025</xdr:rowOff>
    </xdr:to>
    <xdr:graphicFrame macro="">
      <xdr:nvGraphicFramePr>
        <xdr:cNvPr id="12" name="Graphique 26">
          <a:extLst>
            <a:ext uri="{FF2B5EF4-FFF2-40B4-BE49-F238E27FC236}">
              <a16:creationId xmlns:a16="http://schemas.microsoft.com/office/drawing/2014/main" id="{612B6B3D-7C38-473A-9F98-7B0BC43628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94</xdr:row>
      <xdr:rowOff>9525</xdr:rowOff>
    </xdr:from>
    <xdr:to>
      <xdr:col>11</xdr:col>
      <xdr:colOff>885375</xdr:colOff>
      <xdr:row>107</xdr:row>
      <xdr:rowOff>128025</xdr:rowOff>
    </xdr:to>
    <xdr:graphicFrame macro="">
      <xdr:nvGraphicFramePr>
        <xdr:cNvPr id="13" name="Graphique 42">
          <a:extLst>
            <a:ext uri="{FF2B5EF4-FFF2-40B4-BE49-F238E27FC236}">
              <a16:creationId xmlns:a16="http://schemas.microsoft.com/office/drawing/2014/main" id="{72540040-B829-4DD8-8081-A6407E6AD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124</xdr:row>
      <xdr:rowOff>9525</xdr:rowOff>
    </xdr:from>
    <xdr:to>
      <xdr:col>3</xdr:col>
      <xdr:colOff>885375</xdr:colOff>
      <xdr:row>137</xdr:row>
      <xdr:rowOff>128025</xdr:rowOff>
    </xdr:to>
    <xdr:graphicFrame macro="">
      <xdr:nvGraphicFramePr>
        <xdr:cNvPr id="14" name="Graphique 3">
          <a:extLst>
            <a:ext uri="{FF2B5EF4-FFF2-40B4-BE49-F238E27FC236}">
              <a16:creationId xmlns:a16="http://schemas.microsoft.com/office/drawing/2014/main" id="{35D233A6-27C3-456B-9731-D8030A7E1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124</xdr:row>
      <xdr:rowOff>9525</xdr:rowOff>
    </xdr:from>
    <xdr:to>
      <xdr:col>8</xdr:col>
      <xdr:colOff>0</xdr:colOff>
      <xdr:row>137</xdr:row>
      <xdr:rowOff>128025</xdr:rowOff>
    </xdr:to>
    <xdr:graphicFrame macro="">
      <xdr:nvGraphicFramePr>
        <xdr:cNvPr id="15" name="Graphique 26">
          <a:extLst>
            <a:ext uri="{FF2B5EF4-FFF2-40B4-BE49-F238E27FC236}">
              <a16:creationId xmlns:a16="http://schemas.microsoft.com/office/drawing/2014/main" id="{F1CEF509-9FB9-4DF2-870E-7C35A6D867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124</xdr:row>
      <xdr:rowOff>9525</xdr:rowOff>
    </xdr:from>
    <xdr:to>
      <xdr:col>11</xdr:col>
      <xdr:colOff>885375</xdr:colOff>
      <xdr:row>137</xdr:row>
      <xdr:rowOff>128025</xdr:rowOff>
    </xdr:to>
    <xdr:graphicFrame macro="">
      <xdr:nvGraphicFramePr>
        <xdr:cNvPr id="16" name="Graphique 42">
          <a:extLst>
            <a:ext uri="{FF2B5EF4-FFF2-40B4-BE49-F238E27FC236}">
              <a16:creationId xmlns:a16="http://schemas.microsoft.com/office/drawing/2014/main" id="{6779A1FD-B34B-4F96-B4A8-9B333534E9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154</xdr:row>
      <xdr:rowOff>9525</xdr:rowOff>
    </xdr:from>
    <xdr:to>
      <xdr:col>3</xdr:col>
      <xdr:colOff>885375</xdr:colOff>
      <xdr:row>167</xdr:row>
      <xdr:rowOff>128025</xdr:rowOff>
    </xdr:to>
    <xdr:graphicFrame macro="">
      <xdr:nvGraphicFramePr>
        <xdr:cNvPr id="17" name="Graphique 3">
          <a:extLst>
            <a:ext uri="{FF2B5EF4-FFF2-40B4-BE49-F238E27FC236}">
              <a16:creationId xmlns:a16="http://schemas.microsoft.com/office/drawing/2014/main" id="{6CA41047-62F8-4762-98A6-E67F20F6EC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154</xdr:row>
      <xdr:rowOff>9525</xdr:rowOff>
    </xdr:from>
    <xdr:to>
      <xdr:col>8</xdr:col>
      <xdr:colOff>0</xdr:colOff>
      <xdr:row>167</xdr:row>
      <xdr:rowOff>128025</xdr:rowOff>
    </xdr:to>
    <xdr:graphicFrame macro="">
      <xdr:nvGraphicFramePr>
        <xdr:cNvPr id="18" name="Graphique 17">
          <a:extLst>
            <a:ext uri="{FF2B5EF4-FFF2-40B4-BE49-F238E27FC236}">
              <a16:creationId xmlns:a16="http://schemas.microsoft.com/office/drawing/2014/main" id="{49F84E81-D315-4111-8236-B81BF03CC7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154</xdr:row>
      <xdr:rowOff>9525</xdr:rowOff>
    </xdr:from>
    <xdr:to>
      <xdr:col>11</xdr:col>
      <xdr:colOff>875850</xdr:colOff>
      <xdr:row>167</xdr:row>
      <xdr:rowOff>128025</xdr:rowOff>
    </xdr:to>
    <xdr:graphicFrame macro="">
      <xdr:nvGraphicFramePr>
        <xdr:cNvPr id="19" name="Graphique 42">
          <a:extLst>
            <a:ext uri="{FF2B5EF4-FFF2-40B4-BE49-F238E27FC236}">
              <a16:creationId xmlns:a16="http://schemas.microsoft.com/office/drawing/2014/main" id="{7EF170DF-A2B7-4ED8-A27F-E05CA19915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183</xdr:row>
      <xdr:rowOff>9525</xdr:rowOff>
    </xdr:from>
    <xdr:to>
      <xdr:col>3</xdr:col>
      <xdr:colOff>885375</xdr:colOff>
      <xdr:row>196</xdr:row>
      <xdr:rowOff>128025</xdr:rowOff>
    </xdr:to>
    <xdr:graphicFrame macro="">
      <xdr:nvGraphicFramePr>
        <xdr:cNvPr id="20" name="Graphique 3">
          <a:extLst>
            <a:ext uri="{FF2B5EF4-FFF2-40B4-BE49-F238E27FC236}">
              <a16:creationId xmlns:a16="http://schemas.microsoft.com/office/drawing/2014/main" id="{4468DDA7-99A8-46DB-8977-FC280FEF2C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183</xdr:row>
      <xdr:rowOff>9525</xdr:rowOff>
    </xdr:from>
    <xdr:to>
      <xdr:col>8</xdr:col>
      <xdr:colOff>0</xdr:colOff>
      <xdr:row>196</xdr:row>
      <xdr:rowOff>128025</xdr:rowOff>
    </xdr:to>
    <xdr:graphicFrame macro="">
      <xdr:nvGraphicFramePr>
        <xdr:cNvPr id="21" name="Graphique 26">
          <a:extLst>
            <a:ext uri="{FF2B5EF4-FFF2-40B4-BE49-F238E27FC236}">
              <a16:creationId xmlns:a16="http://schemas.microsoft.com/office/drawing/2014/main" id="{07E066E1-9A15-44DD-9DF3-3B9B162EC2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183</xdr:row>
      <xdr:rowOff>9525</xdr:rowOff>
    </xdr:from>
    <xdr:to>
      <xdr:col>11</xdr:col>
      <xdr:colOff>885375</xdr:colOff>
      <xdr:row>196</xdr:row>
      <xdr:rowOff>128025</xdr:rowOff>
    </xdr:to>
    <xdr:graphicFrame macro="">
      <xdr:nvGraphicFramePr>
        <xdr:cNvPr id="22" name="Graphique 42">
          <a:extLst>
            <a:ext uri="{FF2B5EF4-FFF2-40B4-BE49-F238E27FC236}">
              <a16:creationId xmlns:a16="http://schemas.microsoft.com/office/drawing/2014/main" id="{80B02924-04F2-4B4B-9BB7-D90EFBC5C5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895350</xdr:colOff>
      <xdr:row>34</xdr:row>
      <xdr:rowOff>19050</xdr:rowOff>
    </xdr:from>
    <xdr:to>
      <xdr:col>8</xdr:col>
      <xdr:colOff>0</xdr:colOff>
      <xdr:row>48</xdr:row>
      <xdr:rowOff>0</xdr:rowOff>
    </xdr:to>
    <xdr:graphicFrame macro="">
      <xdr:nvGraphicFramePr>
        <xdr:cNvPr id="23" name="Graphique 26">
          <a:extLst>
            <a:ext uri="{FF2B5EF4-FFF2-40B4-BE49-F238E27FC236}">
              <a16:creationId xmlns:a16="http://schemas.microsoft.com/office/drawing/2014/main" id="{240FC593-A576-463A-8D65-03A902B7B8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34</xdr:row>
      <xdr:rowOff>28575</xdr:rowOff>
    </xdr:from>
    <xdr:to>
      <xdr:col>11</xdr:col>
      <xdr:colOff>895350</xdr:colOff>
      <xdr:row>48</xdr:row>
      <xdr:rowOff>0</xdr:rowOff>
    </xdr:to>
    <xdr:graphicFrame macro="">
      <xdr:nvGraphicFramePr>
        <xdr:cNvPr id="24" name="Graphique 42">
          <a:extLst>
            <a:ext uri="{FF2B5EF4-FFF2-40B4-BE49-F238E27FC236}">
              <a16:creationId xmlns:a16="http://schemas.microsoft.com/office/drawing/2014/main" id="{50C42CAE-C6AC-4823-867A-66E7352B6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47626</xdr:colOff>
      <xdr:row>34</xdr:row>
      <xdr:rowOff>19050</xdr:rowOff>
    </xdr:from>
    <xdr:to>
      <xdr:col>3</xdr:col>
      <xdr:colOff>876301</xdr:colOff>
      <xdr:row>48</xdr:row>
      <xdr:rowOff>0</xdr:rowOff>
    </xdr:to>
    <xdr:graphicFrame macro="">
      <xdr:nvGraphicFramePr>
        <xdr:cNvPr id="25" name="Graphique 3">
          <a:extLst>
            <a:ext uri="{FF2B5EF4-FFF2-40B4-BE49-F238E27FC236}">
              <a16:creationId xmlns:a16="http://schemas.microsoft.com/office/drawing/2014/main" id="{BA8491A8-2169-432B-9DD4-9F18639930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866776</xdr:colOff>
      <xdr:row>49</xdr:row>
      <xdr:rowOff>0</xdr:rowOff>
    </xdr:from>
    <xdr:to>
      <xdr:col>8</xdr:col>
      <xdr:colOff>0</xdr:colOff>
      <xdr:row>62</xdr:row>
      <xdr:rowOff>118500</xdr:rowOff>
    </xdr:to>
    <xdr:graphicFrame macro="">
      <xdr:nvGraphicFramePr>
        <xdr:cNvPr id="26" name="Graphique 26">
          <a:extLst>
            <a:ext uri="{FF2B5EF4-FFF2-40B4-BE49-F238E27FC236}">
              <a16:creationId xmlns:a16="http://schemas.microsoft.com/office/drawing/2014/main" id="{17DBD29D-FE2F-4AFA-BB20-C0B46590EFE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49</xdr:row>
      <xdr:rowOff>0</xdr:rowOff>
    </xdr:from>
    <xdr:to>
      <xdr:col>11</xdr:col>
      <xdr:colOff>877187</xdr:colOff>
      <xdr:row>62</xdr:row>
      <xdr:rowOff>118500</xdr:rowOff>
    </xdr:to>
    <xdr:graphicFrame macro="">
      <xdr:nvGraphicFramePr>
        <xdr:cNvPr id="27" name="Graphique 26">
          <a:extLst>
            <a:ext uri="{FF2B5EF4-FFF2-40B4-BE49-F238E27FC236}">
              <a16:creationId xmlns:a16="http://schemas.microsoft.com/office/drawing/2014/main" id="{965B98B2-2570-4847-B3F1-81DE6C3366B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xdr:colOff>
      <xdr:row>49</xdr:row>
      <xdr:rowOff>0</xdr:rowOff>
    </xdr:from>
    <xdr:to>
      <xdr:col>3</xdr:col>
      <xdr:colOff>866775</xdr:colOff>
      <xdr:row>62</xdr:row>
      <xdr:rowOff>118500</xdr:rowOff>
    </xdr:to>
    <xdr:graphicFrame macro="">
      <xdr:nvGraphicFramePr>
        <xdr:cNvPr id="28" name="Graphique 27">
          <a:extLst>
            <a:ext uri="{FF2B5EF4-FFF2-40B4-BE49-F238E27FC236}">
              <a16:creationId xmlns:a16="http://schemas.microsoft.com/office/drawing/2014/main" id="{261E414A-615F-4611-B102-56F587A8EFD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47625</xdr:colOff>
      <xdr:row>64</xdr:row>
      <xdr:rowOff>9525</xdr:rowOff>
    </xdr:from>
    <xdr:to>
      <xdr:col>8</xdr:col>
      <xdr:colOff>0</xdr:colOff>
      <xdr:row>78</xdr:row>
      <xdr:rowOff>0</xdr:rowOff>
    </xdr:to>
    <xdr:graphicFrame macro="">
      <xdr:nvGraphicFramePr>
        <xdr:cNvPr id="29" name="Graphique 26">
          <a:extLst>
            <a:ext uri="{FF2B5EF4-FFF2-40B4-BE49-F238E27FC236}">
              <a16:creationId xmlns:a16="http://schemas.microsoft.com/office/drawing/2014/main" id="{342AB7B5-2C57-432A-96D1-E01B458224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64</xdr:row>
      <xdr:rowOff>9525</xdr:rowOff>
    </xdr:from>
    <xdr:to>
      <xdr:col>11</xdr:col>
      <xdr:colOff>901212</xdr:colOff>
      <xdr:row>78</xdr:row>
      <xdr:rowOff>0</xdr:rowOff>
    </xdr:to>
    <xdr:graphicFrame macro="">
      <xdr:nvGraphicFramePr>
        <xdr:cNvPr id="30" name="Graphique 42">
          <a:extLst>
            <a:ext uri="{FF2B5EF4-FFF2-40B4-BE49-F238E27FC236}">
              <a16:creationId xmlns:a16="http://schemas.microsoft.com/office/drawing/2014/main" id="{B55E3E11-F151-4875-835C-B8F947B2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14287</xdr:colOff>
      <xdr:row>64</xdr:row>
      <xdr:rowOff>9525</xdr:rowOff>
    </xdr:from>
    <xdr:to>
      <xdr:col>3</xdr:col>
      <xdr:colOff>857250</xdr:colOff>
      <xdr:row>78</xdr:row>
      <xdr:rowOff>0</xdr:rowOff>
    </xdr:to>
    <xdr:graphicFrame macro="">
      <xdr:nvGraphicFramePr>
        <xdr:cNvPr id="31" name="Graphique 3">
          <a:extLst>
            <a:ext uri="{FF2B5EF4-FFF2-40B4-BE49-F238E27FC236}">
              <a16:creationId xmlns:a16="http://schemas.microsoft.com/office/drawing/2014/main" id="{4ACCBED4-EE1C-4869-A899-D467A4833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xdr:colOff>
      <xdr:row>109</xdr:row>
      <xdr:rowOff>0</xdr:rowOff>
    </xdr:from>
    <xdr:to>
      <xdr:col>8</xdr:col>
      <xdr:colOff>0</xdr:colOff>
      <xdr:row>122</xdr:row>
      <xdr:rowOff>118500</xdr:rowOff>
    </xdr:to>
    <xdr:graphicFrame macro="">
      <xdr:nvGraphicFramePr>
        <xdr:cNvPr id="32" name="Graphique 26">
          <a:extLst>
            <a:ext uri="{FF2B5EF4-FFF2-40B4-BE49-F238E27FC236}">
              <a16:creationId xmlns:a16="http://schemas.microsoft.com/office/drawing/2014/main" id="{1974FF2C-DF3C-4A1F-9ED0-A8D1A337BAC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904874</xdr:colOff>
      <xdr:row>109</xdr:row>
      <xdr:rowOff>0</xdr:rowOff>
    </xdr:from>
    <xdr:to>
      <xdr:col>11</xdr:col>
      <xdr:colOff>886558</xdr:colOff>
      <xdr:row>122</xdr:row>
      <xdr:rowOff>118500</xdr:rowOff>
    </xdr:to>
    <xdr:graphicFrame macro="">
      <xdr:nvGraphicFramePr>
        <xdr:cNvPr id="33" name="Graphique 42">
          <a:extLst>
            <a:ext uri="{FF2B5EF4-FFF2-40B4-BE49-F238E27FC236}">
              <a16:creationId xmlns:a16="http://schemas.microsoft.com/office/drawing/2014/main" id="{56CCBFB3-E16C-48C4-B4D3-92359B8D29E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xdr:colOff>
      <xdr:row>109</xdr:row>
      <xdr:rowOff>0</xdr:rowOff>
    </xdr:from>
    <xdr:to>
      <xdr:col>4</xdr:col>
      <xdr:colOff>0</xdr:colOff>
      <xdr:row>122</xdr:row>
      <xdr:rowOff>118500</xdr:rowOff>
    </xdr:to>
    <xdr:graphicFrame macro="">
      <xdr:nvGraphicFramePr>
        <xdr:cNvPr id="34" name="Graphique 33">
          <a:extLst>
            <a:ext uri="{FF2B5EF4-FFF2-40B4-BE49-F238E27FC236}">
              <a16:creationId xmlns:a16="http://schemas.microsoft.com/office/drawing/2014/main" id="{0244BF7E-5B1A-483F-86A1-0799541B298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xdr:col>
      <xdr:colOff>1</xdr:colOff>
      <xdr:row>139</xdr:row>
      <xdr:rowOff>0</xdr:rowOff>
    </xdr:from>
    <xdr:to>
      <xdr:col>8</xdr:col>
      <xdr:colOff>0</xdr:colOff>
      <xdr:row>152</xdr:row>
      <xdr:rowOff>118500</xdr:rowOff>
    </xdr:to>
    <xdr:graphicFrame macro="">
      <xdr:nvGraphicFramePr>
        <xdr:cNvPr id="35" name="Graphique 26">
          <a:extLst>
            <a:ext uri="{FF2B5EF4-FFF2-40B4-BE49-F238E27FC236}">
              <a16:creationId xmlns:a16="http://schemas.microsoft.com/office/drawing/2014/main" id="{A16F937F-55D9-4C16-8B42-E11F1B9EED9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0</xdr:colOff>
      <xdr:row>139</xdr:row>
      <xdr:rowOff>0</xdr:rowOff>
    </xdr:from>
    <xdr:to>
      <xdr:col>11</xdr:col>
      <xdr:colOff>877187</xdr:colOff>
      <xdr:row>152</xdr:row>
      <xdr:rowOff>118500</xdr:rowOff>
    </xdr:to>
    <xdr:graphicFrame macro="">
      <xdr:nvGraphicFramePr>
        <xdr:cNvPr id="36" name="Graphique 42">
          <a:extLst>
            <a:ext uri="{FF2B5EF4-FFF2-40B4-BE49-F238E27FC236}">
              <a16:creationId xmlns:a16="http://schemas.microsoft.com/office/drawing/2014/main" id="{C261C3EF-055F-44ED-B76B-D6709D49FA7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xdr:colOff>
      <xdr:row>139</xdr:row>
      <xdr:rowOff>0</xdr:rowOff>
    </xdr:from>
    <xdr:to>
      <xdr:col>4</xdr:col>
      <xdr:colOff>0</xdr:colOff>
      <xdr:row>152</xdr:row>
      <xdr:rowOff>118500</xdr:rowOff>
    </xdr:to>
    <xdr:graphicFrame macro="">
      <xdr:nvGraphicFramePr>
        <xdr:cNvPr id="37" name="Graphique 3">
          <a:extLst>
            <a:ext uri="{FF2B5EF4-FFF2-40B4-BE49-F238E27FC236}">
              <a16:creationId xmlns:a16="http://schemas.microsoft.com/office/drawing/2014/main" id="{71CE1AC6-6819-4002-985E-37E2DFC8A6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xdr:colOff>
      <xdr:row>169</xdr:row>
      <xdr:rowOff>0</xdr:rowOff>
    </xdr:from>
    <xdr:to>
      <xdr:col>8</xdr:col>
      <xdr:colOff>0</xdr:colOff>
      <xdr:row>181</xdr:row>
      <xdr:rowOff>118500</xdr:rowOff>
    </xdr:to>
    <xdr:graphicFrame macro="">
      <xdr:nvGraphicFramePr>
        <xdr:cNvPr id="38" name="Graphique 26">
          <a:extLst>
            <a:ext uri="{FF2B5EF4-FFF2-40B4-BE49-F238E27FC236}">
              <a16:creationId xmlns:a16="http://schemas.microsoft.com/office/drawing/2014/main" id="{4F4E3D6B-1910-4B35-A79D-6898ECD1120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169</xdr:row>
      <xdr:rowOff>0</xdr:rowOff>
    </xdr:from>
    <xdr:to>
      <xdr:col>11</xdr:col>
      <xdr:colOff>908538</xdr:colOff>
      <xdr:row>181</xdr:row>
      <xdr:rowOff>118500</xdr:rowOff>
    </xdr:to>
    <xdr:graphicFrame macro="">
      <xdr:nvGraphicFramePr>
        <xdr:cNvPr id="39" name="Graphique 42">
          <a:extLst>
            <a:ext uri="{FF2B5EF4-FFF2-40B4-BE49-F238E27FC236}">
              <a16:creationId xmlns:a16="http://schemas.microsoft.com/office/drawing/2014/main" id="{84064CA8-276B-4AE4-A5A4-EB806B9F534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xdr:colOff>
      <xdr:row>169</xdr:row>
      <xdr:rowOff>0</xdr:rowOff>
    </xdr:from>
    <xdr:to>
      <xdr:col>4</xdr:col>
      <xdr:colOff>0</xdr:colOff>
      <xdr:row>181</xdr:row>
      <xdr:rowOff>118500</xdr:rowOff>
    </xdr:to>
    <xdr:graphicFrame macro="">
      <xdr:nvGraphicFramePr>
        <xdr:cNvPr id="40" name="Graphique 3">
          <a:extLst>
            <a:ext uri="{FF2B5EF4-FFF2-40B4-BE49-F238E27FC236}">
              <a16:creationId xmlns:a16="http://schemas.microsoft.com/office/drawing/2014/main" id="{3232B621-2167-4287-98DF-AE610C0D83D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1</xdr:colOff>
      <xdr:row>198</xdr:row>
      <xdr:rowOff>0</xdr:rowOff>
    </xdr:from>
    <xdr:to>
      <xdr:col>8</xdr:col>
      <xdr:colOff>0</xdr:colOff>
      <xdr:row>210</xdr:row>
      <xdr:rowOff>108974</xdr:rowOff>
    </xdr:to>
    <xdr:graphicFrame macro="">
      <xdr:nvGraphicFramePr>
        <xdr:cNvPr id="41" name="Graphique 26">
          <a:extLst>
            <a:ext uri="{FF2B5EF4-FFF2-40B4-BE49-F238E27FC236}">
              <a16:creationId xmlns:a16="http://schemas.microsoft.com/office/drawing/2014/main" id="{701756FE-5E70-49C0-B442-10DD8D6E9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7</xdr:col>
      <xdr:colOff>904874</xdr:colOff>
      <xdr:row>197</xdr:row>
      <xdr:rowOff>152399</xdr:rowOff>
    </xdr:from>
    <xdr:to>
      <xdr:col>11</xdr:col>
      <xdr:colOff>886558</xdr:colOff>
      <xdr:row>210</xdr:row>
      <xdr:rowOff>108973</xdr:rowOff>
    </xdr:to>
    <xdr:graphicFrame macro="">
      <xdr:nvGraphicFramePr>
        <xdr:cNvPr id="42" name="Graphique 42">
          <a:extLst>
            <a:ext uri="{FF2B5EF4-FFF2-40B4-BE49-F238E27FC236}">
              <a16:creationId xmlns:a16="http://schemas.microsoft.com/office/drawing/2014/main" id="{EB4EBB4E-6C72-4B12-AAFE-4564F24DFD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23813</xdr:colOff>
      <xdr:row>198</xdr:row>
      <xdr:rowOff>3174</xdr:rowOff>
    </xdr:from>
    <xdr:to>
      <xdr:col>4</xdr:col>
      <xdr:colOff>0</xdr:colOff>
      <xdr:row>210</xdr:row>
      <xdr:rowOff>108974</xdr:rowOff>
    </xdr:to>
    <xdr:graphicFrame macro="">
      <xdr:nvGraphicFramePr>
        <xdr:cNvPr id="43" name="Graphique 3">
          <a:extLst>
            <a:ext uri="{FF2B5EF4-FFF2-40B4-BE49-F238E27FC236}">
              <a16:creationId xmlns:a16="http://schemas.microsoft.com/office/drawing/2014/main" id="{8064D6B8-74EC-44DB-AD14-AE6B0030F9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6.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7.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_hors_covi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2_CVS-CJO/03_RESULTATS/RESULTATS_DU_MOIS/Suivi_clini_DTR_SA_CVSCJ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1_BRUT/01_DONNEES/Suivi_clini_DTS_R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2_CVS-CJO/03_RESULTATS/RESULTATS_DU_MOIS/Suivi_clini_DTS_RA_CVSCJ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1_BRUT/01_DONNEES/Suivi_clini_DTS_NS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2_CVS-CJO/03_RESULTATS/RESULTATS_DU_MOIS/Suivi_clini_DTS_NSA_CVSCJ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1_BRUT/01_DONNEES/Suivi_clini_DTS_S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2_CVS-CJO/03_RESULTATS/RESULTATS_DU_MOIS/Suivi_clini_DTS_SA_CVSCJ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3_ANALYSE/2025/202504/Note%20conjoncture2025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SDV_BRUT_ET_CVSCJO_POUR_NOTE_CON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1_BRUT/Suivi_clini_DTR_R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2_CVS-CJO/03_RESULTATS/RESULTATS_DU_MOIS/Suivi_clini_DTR_RA_CVSCJ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1_BRUT/Suivi_clini_DTR_NS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2_CVS-CJO/03_RESULTATS/RESULTATS_DU_MOIS/Suivi_clini_DTR_NSA_CVSCJ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1_BRUT/Suivi_clini_DTR_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A_hors_covid"/>
      <sheetName val="SA_hors_covid"/>
      <sheetName val="RA_hors_covid"/>
      <sheetName val="NSA_INDICES"/>
      <sheetName val="SA_INDICES"/>
      <sheetName val="RA_INDICES"/>
      <sheetName val="RA_INDICES_Prov"/>
    </sheetNames>
    <sheetDataSet>
      <sheetData sheetId="0">
        <row r="28">
          <cell r="BA28">
            <v>18817.575012071866</v>
          </cell>
        </row>
      </sheetData>
      <sheetData sheetId="1">
        <row r="28">
          <cell r="BA28">
            <v>12631.853974351548</v>
          </cell>
        </row>
      </sheetData>
      <sheetData sheetId="2"/>
      <sheetData sheetId="3"/>
      <sheetData sheetId="4"/>
      <sheetData sheetId="5">
        <row r="69">
          <cell r="E69" t="str">
            <v>TOTAL Infirmiers</v>
          </cell>
        </row>
        <row r="83">
          <cell r="E83" t="str">
            <v>TOTAL Laboratoires</v>
          </cell>
        </row>
        <row r="90">
          <cell r="E90" t="str">
            <v>IJ maladie</v>
          </cell>
        </row>
        <row r="107">
          <cell r="E107" t="str">
            <v>Médicaments de ville</v>
          </cell>
        </row>
        <row r="118">
          <cell r="E118" t="str">
            <v>TOTAL médicaments</v>
          </cell>
        </row>
        <row r="134">
          <cell r="E134" t="str">
            <v xml:space="preserve">TOTAL SOINS DE VILLE </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U5">
            <v>-0.30979985272594779</v>
          </cell>
        </row>
        <row r="6">
          <cell r="DU6">
            <v>-0.36508901251268644</v>
          </cell>
        </row>
        <row r="7">
          <cell r="DU7">
            <v>-0.23872179164893836</v>
          </cell>
        </row>
        <row r="8">
          <cell r="DU8">
            <v>-1.3968130755066643E-2</v>
          </cell>
        </row>
      </sheetData>
      <sheetData sheetId="4">
        <row r="5">
          <cell r="DU5">
            <v>-0.93961207086927245</v>
          </cell>
        </row>
        <row r="6">
          <cell r="DU6">
            <v>-0.94444736494319093</v>
          </cell>
        </row>
        <row r="7">
          <cell r="DU7">
            <v>-0.95955205562182011</v>
          </cell>
        </row>
        <row r="8">
          <cell r="DU8">
            <v>-0.86275478904176461</v>
          </cell>
        </row>
      </sheetData>
      <sheetData sheetId="5">
        <row r="5">
          <cell r="DU5">
            <v>3.9942357463379263E-2</v>
          </cell>
        </row>
        <row r="6">
          <cell r="DU6">
            <v>2.1372383831444797E-2</v>
          </cell>
        </row>
        <row r="7">
          <cell r="DU7">
            <v>0.1444257487076801</v>
          </cell>
        </row>
        <row r="8">
          <cell r="DU8">
            <v>8.5832910578515387E-2</v>
          </cell>
        </row>
      </sheetData>
      <sheetData sheetId="6">
        <row r="5">
          <cell r="DI5">
            <v>1.6999957255645182E-2</v>
          </cell>
          <cell r="DU5">
            <v>0.10427022142457942</v>
          </cell>
        </row>
        <row r="6">
          <cell r="DI6">
            <v>1.4446658096434861E-2</v>
          </cell>
          <cell r="DU6">
            <v>9.2036010424640935E-2</v>
          </cell>
        </row>
        <row r="7">
          <cell r="DI7">
            <v>6.6424965763873134E-2</v>
          </cell>
          <cell r="DU7">
            <v>0.19251483617414178</v>
          </cell>
        </row>
        <row r="8">
          <cell r="DI8">
            <v>-1.9364453355602329E-2</v>
          </cell>
          <cell r="DU8">
            <v>0.10616964389407801</v>
          </cell>
        </row>
      </sheetData>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s>
    <sheetDataSet>
      <sheetData sheetId="0">
        <row r="5">
          <cell r="DS5">
            <v>57922682.280000001</v>
          </cell>
        </row>
        <row r="6">
          <cell r="DS6">
            <v>46165794.590000004</v>
          </cell>
        </row>
        <row r="7">
          <cell r="DS7">
            <v>5764582.4299999997</v>
          </cell>
        </row>
        <row r="8">
          <cell r="DS8">
            <v>5992305.2599999998</v>
          </cell>
        </row>
      </sheetData>
      <sheetData sheetId="1"/>
      <sheetData sheetId="2">
        <row r="5">
          <cell r="DS5">
            <v>57922682.280000001</v>
          </cell>
        </row>
        <row r="6">
          <cell r="DS6">
            <v>46165794.590000004</v>
          </cell>
        </row>
        <row r="7">
          <cell r="DS7">
            <v>5764582.4299999997</v>
          </cell>
        </row>
        <row r="8">
          <cell r="DS8">
            <v>5992305.2599999998</v>
          </cell>
        </row>
      </sheetData>
      <sheetData sheetId="3">
        <row r="5">
          <cell r="DS5">
            <v>-7.1911805060567158E-3</v>
          </cell>
        </row>
        <row r="6">
          <cell r="DS6">
            <v>-9.8464671837467099E-3</v>
          </cell>
        </row>
        <row r="7">
          <cell r="DS7">
            <v>3.2898646033926227E-2</v>
          </cell>
        </row>
        <row r="8">
          <cell r="DS8">
            <v>-2.3477340539451386E-2</v>
          </cell>
        </row>
      </sheetData>
      <sheetData sheetId="4"/>
      <sheetData sheetId="5">
        <row r="5">
          <cell r="DS5">
            <v>6.1928360866820853E-3</v>
          </cell>
        </row>
        <row r="6">
          <cell r="DS6">
            <v>-2.2557997217573789E-3</v>
          </cell>
        </row>
        <row r="7">
          <cell r="DS7">
            <v>9.7458424812879141E-2</v>
          </cell>
        </row>
        <row r="8">
          <cell r="DS8">
            <v>-9.546121310793243E-3</v>
          </cell>
        </row>
      </sheetData>
      <sheetData sheetId="6">
        <row r="5">
          <cell r="DS5">
            <v>-0.91440192382905094</v>
          </cell>
        </row>
        <row r="6">
          <cell r="DS6">
            <v>-0.91506376523580923</v>
          </cell>
        </row>
        <row r="7">
          <cell r="DS7">
            <v>-0.91147227808741904</v>
          </cell>
        </row>
        <row r="8">
          <cell r="DS8">
            <v>-0.9119182597417147</v>
          </cell>
        </row>
      </sheetData>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row r="5">
          <cell r="DS5">
            <v>116697937.22292297</v>
          </cell>
        </row>
      </sheetData>
      <sheetData sheetId="2"/>
      <sheetData sheetId="3">
        <row r="5">
          <cell r="DS5">
            <v>3.9764162292288852E-2</v>
          </cell>
        </row>
        <row r="6">
          <cell r="DS6">
            <v>3.1830523658242793E-2</v>
          </cell>
        </row>
        <row r="7">
          <cell r="DS7">
            <v>9.6471307718475341E-2</v>
          </cell>
        </row>
        <row r="8">
          <cell r="DS8">
            <v>4.7252467386331487E-2</v>
          </cell>
        </row>
      </sheetData>
      <sheetData sheetId="4">
        <row r="5">
          <cell r="DS5">
            <v>1.9653773533235386E-2</v>
          </cell>
        </row>
        <row r="6">
          <cell r="DS6">
            <v>2.255050450122642E-2</v>
          </cell>
        </row>
        <row r="7">
          <cell r="DS7">
            <v>-4.7228576709378856E-2</v>
          </cell>
        </row>
        <row r="8">
          <cell r="DS8">
            <v>7.4105098112881462E-2</v>
          </cell>
        </row>
      </sheetData>
      <sheetData sheetId="5">
        <row r="4">
          <cell r="DR4">
            <v>45658</v>
          </cell>
        </row>
        <row r="5">
          <cell r="DS5">
            <v>3.3651635376073852E-2</v>
          </cell>
        </row>
        <row r="6">
          <cell r="DS6">
            <v>2.3101108020623817E-2</v>
          </cell>
        </row>
        <row r="7">
          <cell r="DS7">
            <v>0.13289026746269017</v>
          </cell>
        </row>
        <row r="8">
          <cell r="DS8">
            <v>2.0345974462713246E-2</v>
          </cell>
        </row>
      </sheetData>
      <sheetData sheetId="6">
        <row r="5">
          <cell r="DG5">
            <v>6.4059658601684388E-2</v>
          </cell>
          <cell r="DS5">
            <v>9.0711289470823964E-3</v>
          </cell>
        </row>
        <row r="6">
          <cell r="DG6">
            <v>6.3484398987000201E-2</v>
          </cell>
          <cell r="DS6">
            <v>-8.5698001461564921E-4</v>
          </cell>
        </row>
        <row r="7">
          <cell r="DG7">
            <v>0.12880217488914236</v>
          </cell>
          <cell r="DS7">
            <v>0.12724626071096634</v>
          </cell>
        </row>
        <row r="8">
          <cell r="DG8">
            <v>1.3077069588052215E-2</v>
          </cell>
          <cell r="DS8">
            <v>-2.3977787961071195E-2</v>
          </cell>
        </row>
      </sheetData>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s>
    <sheetDataSet>
      <sheetData sheetId="0">
        <row r="5">
          <cell r="DS5">
            <v>28370880.77</v>
          </cell>
        </row>
        <row r="6">
          <cell r="DS6">
            <v>22576349.190000001</v>
          </cell>
        </row>
        <row r="7">
          <cell r="DS7">
            <v>2442133.15</v>
          </cell>
        </row>
        <row r="8">
          <cell r="DS8">
            <v>3352398.43</v>
          </cell>
        </row>
      </sheetData>
      <sheetData sheetId="1"/>
      <sheetData sheetId="2">
        <row r="5">
          <cell r="DS5">
            <v>336210428.69000006</v>
          </cell>
        </row>
        <row r="6">
          <cell r="DS6">
            <v>0</v>
          </cell>
        </row>
        <row r="7">
          <cell r="DS7">
            <v>32088881.43</v>
          </cell>
        </row>
        <row r="8">
          <cell r="DS8">
            <v>37562946.120000005</v>
          </cell>
        </row>
      </sheetData>
      <sheetData sheetId="3">
        <row r="5">
          <cell r="DS5">
            <v>-8.40089154190371E-3</v>
          </cell>
        </row>
        <row r="6">
          <cell r="DS6">
            <v>0</v>
          </cell>
        </row>
        <row r="7">
          <cell r="DS7">
            <v>3.9570099987654261E-2</v>
          </cell>
        </row>
        <row r="8">
          <cell r="DS8">
            <v>-4.1407213154463385E-2</v>
          </cell>
        </row>
      </sheetData>
      <sheetData sheetId="4"/>
      <sheetData sheetId="5">
        <row r="5">
          <cell r="DS5">
            <v>-8.5034044192697777E-3</v>
          </cell>
        </row>
        <row r="6">
          <cell r="DS6">
            <v>0</v>
          </cell>
        </row>
        <row r="7">
          <cell r="DS7">
            <v>0.12682468026989469</v>
          </cell>
        </row>
        <row r="8">
          <cell r="DS8">
            <v>-6.6146838329622759E-2</v>
          </cell>
        </row>
      </sheetData>
      <sheetData sheetId="6">
        <row r="5">
          <cell r="DS5">
            <v>-1.4398514286872555E-2</v>
          </cell>
        </row>
        <row r="6">
          <cell r="DS6">
            <v>0</v>
          </cell>
        </row>
        <row r="7">
          <cell r="DS7">
            <v>0.16941816695513712</v>
          </cell>
        </row>
        <row r="8">
          <cell r="DS8">
            <v>-6.5637624010801754E-2</v>
          </cell>
        </row>
      </sheetData>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S5">
            <v>4.3238004053621992E-2</v>
          </cell>
        </row>
        <row r="6">
          <cell r="DS6">
            <v>4.0222121235121922E-2</v>
          </cell>
        </row>
        <row r="7">
          <cell r="DS7">
            <v>9.4495417911901303E-2</v>
          </cell>
        </row>
        <row r="8">
          <cell r="DS8">
            <v>2.6274878176452354E-2</v>
          </cell>
        </row>
      </sheetData>
      <sheetData sheetId="4">
        <row r="5">
          <cell r="DS5">
            <v>2.6923640854253694E-2</v>
          </cell>
        </row>
        <row r="6">
          <cell r="DS6">
            <v>2.8599786637168556E-2</v>
          </cell>
        </row>
        <row r="7">
          <cell r="DS7">
            <v>-8.7690140043341525E-2</v>
          </cell>
        </row>
        <row r="8">
          <cell r="DS8">
            <v>0.1242849539838462</v>
          </cell>
        </row>
      </sheetData>
      <sheetData sheetId="5">
        <row r="5">
          <cell r="DS5">
            <v>2.6020189943376737E-2</v>
          </cell>
        </row>
        <row r="6">
          <cell r="DS6">
            <v>2.1652548076481759E-2</v>
          </cell>
        </row>
        <row r="7">
          <cell r="DS7">
            <v>0.16266612685189985</v>
          </cell>
        </row>
        <row r="8">
          <cell r="DS8">
            <v>-4.1843319455301398E-2</v>
          </cell>
        </row>
      </sheetData>
      <sheetData sheetId="6">
        <row r="5">
          <cell r="DG5">
            <v>2.6591197398679878E-2</v>
          </cell>
          <cell r="DS5">
            <v>-7.7605073392562618E-3</v>
          </cell>
        </row>
        <row r="6">
          <cell r="DG6">
            <v>3.0727646115057627E-2</v>
          </cell>
          <cell r="DS6">
            <v>-1.9436533644870191E-2</v>
          </cell>
        </row>
        <row r="7">
          <cell r="DG7">
            <v>5.0847605767488924E-2</v>
          </cell>
          <cell r="DS7">
            <v>0.17872232229187124</v>
          </cell>
        </row>
        <row r="8">
          <cell r="DG8">
            <v>-1.5683988722374531E-2</v>
          </cell>
          <cell r="DS8">
            <v>-5.4975154040811658E-2</v>
          </cell>
        </row>
      </sheetData>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s>
    <sheetDataSet>
      <sheetData sheetId="0">
        <row r="5">
          <cell r="DS5">
            <v>29551801.509999998</v>
          </cell>
        </row>
        <row r="6">
          <cell r="DS6">
            <v>23589445.399999999</v>
          </cell>
        </row>
        <row r="7">
          <cell r="DS7">
            <v>3322449.28</v>
          </cell>
        </row>
        <row r="8">
          <cell r="DS8">
            <v>2639906.83</v>
          </cell>
        </row>
      </sheetData>
      <sheetData sheetId="1"/>
      <sheetData sheetId="2">
        <row r="5">
          <cell r="DS5">
            <v>347131036.00999999</v>
          </cell>
        </row>
        <row r="6">
          <cell r="DS6">
            <v>278204383.68000001</v>
          </cell>
        </row>
        <row r="7">
          <cell r="DS7">
            <v>40153423.890000001</v>
          </cell>
        </row>
        <row r="8">
          <cell r="DS8">
            <v>28773228.439999998</v>
          </cell>
        </row>
      </sheetData>
      <sheetData sheetId="3">
        <row r="5">
          <cell r="DS5">
            <v>-5.7017763892309725E-3</v>
          </cell>
        </row>
        <row r="6">
          <cell r="DS6">
            <v>-1.0854053850352097E-2</v>
          </cell>
        </row>
        <row r="7">
          <cell r="DS7">
            <v>2.8072653990190322E-2</v>
          </cell>
        </row>
        <row r="8">
          <cell r="DS8">
            <v>-5.0599276867813181E-4</v>
          </cell>
        </row>
      </sheetData>
      <sheetData sheetId="4"/>
      <sheetData sheetId="5">
        <row r="5">
          <cell r="DS5">
            <v>1.9996173778362047E-2</v>
          </cell>
        </row>
        <row r="6">
          <cell r="DS6">
            <v>7.609710044709006E-3</v>
          </cell>
        </row>
        <row r="7">
          <cell r="DS7">
            <v>6.975985979502819E-2</v>
          </cell>
        </row>
        <row r="8">
          <cell r="DS8">
            <v>7.4654398030208791E-2</v>
          </cell>
        </row>
      </sheetData>
      <sheetData sheetId="6">
        <row r="5">
          <cell r="DS5">
            <v>3.4497126268719258E-2</v>
          </cell>
        </row>
        <row r="6">
          <cell r="DS6">
            <v>3.0071694344311783E-2</v>
          </cell>
        </row>
        <row r="7">
          <cell r="DS7">
            <v>6.6949848565494907E-2</v>
          </cell>
        </row>
        <row r="8">
          <cell r="DS8">
            <v>3.3559994489045675E-2</v>
          </cell>
        </row>
      </sheetData>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S5">
            <v>4.6949222192327555E-2</v>
          </cell>
        </row>
        <row r="6">
          <cell r="DS6">
            <v>3.2216683464470597E-2</v>
          </cell>
        </row>
        <row r="7">
          <cell r="DS7">
            <v>0.11050940089907368</v>
          </cell>
        </row>
        <row r="8">
          <cell r="DS8">
            <v>0.10658708640867687</v>
          </cell>
        </row>
      </sheetData>
      <sheetData sheetId="4">
        <row r="5">
          <cell r="DS5">
            <v>1.0471784707988929E-2</v>
          </cell>
        </row>
        <row r="6">
          <cell r="DS6">
            <v>1.420779351148127E-2</v>
          </cell>
        </row>
        <row r="7">
          <cell r="DS7">
            <v>-1.1419280570506007E-2</v>
          </cell>
        </row>
        <row r="8">
          <cell r="DS8">
            <v>6.7940746925831963E-3</v>
          </cell>
        </row>
      </sheetData>
      <sheetData sheetId="5">
        <row r="5">
          <cell r="DS5">
            <v>4.9526911798150053E-2</v>
          </cell>
        </row>
        <row r="6">
          <cell r="DS6">
            <v>3.236627225470734E-2</v>
          </cell>
        </row>
        <row r="7">
          <cell r="DS7">
            <v>0.12400855388118748</v>
          </cell>
        </row>
        <row r="8">
          <cell r="DS8">
            <v>0.11878219587754346</v>
          </cell>
        </row>
      </sheetData>
      <sheetData sheetId="6">
        <row r="5">
          <cell r="DG5">
            <v>0.10338810704628654</v>
          </cell>
          <cell r="DS5">
            <v>3.9938514420622351E-2</v>
          </cell>
        </row>
        <row r="6">
          <cell r="DG6">
            <v>9.7014682359403359E-2</v>
          </cell>
          <cell r="DS6">
            <v>3.4509061500408666E-2</v>
          </cell>
        </row>
        <row r="7">
          <cell r="DG7">
            <v>0.19191461435137991</v>
          </cell>
          <cell r="DS7">
            <v>8.0040555264685675E-2</v>
          </cell>
        </row>
        <row r="8">
          <cell r="DG8">
            <v>5.728960320562293E-2</v>
          </cell>
          <cell r="DS8">
            <v>3.8807963180203631E-2</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NSA_R9"/>
      <sheetName val="SA_R9"/>
      <sheetName val="RA_R9"/>
      <sheetName val="NSA_INDICES"/>
      <sheetName val="SA_INDICES"/>
      <sheetName val="RA_INDICES"/>
      <sheetName val="RA_INDICES_PROV"/>
    </sheetNames>
    <sheetDataSet>
      <sheetData sheetId="0"/>
      <sheetData sheetId="1"/>
      <sheetData sheetId="2"/>
      <sheetData sheetId="3"/>
      <sheetData sheetId="4">
        <row r="3">
          <cell r="BZ3">
            <v>44287</v>
          </cell>
          <cell r="CA3">
            <v>44317</v>
          </cell>
          <cell r="CB3">
            <v>44348</v>
          </cell>
          <cell r="CC3">
            <v>44378</v>
          </cell>
          <cell r="CD3">
            <v>44409</v>
          </cell>
          <cell r="CE3">
            <v>44440</v>
          </cell>
          <cell r="CF3">
            <v>44470</v>
          </cell>
          <cell r="CG3">
            <v>44501</v>
          </cell>
          <cell r="CH3">
            <v>44531</v>
          </cell>
          <cell r="CI3">
            <v>44562</v>
          </cell>
          <cell r="CJ3">
            <v>44593</v>
          </cell>
          <cell r="CK3">
            <v>44621</v>
          </cell>
          <cell r="CL3">
            <v>44652</v>
          </cell>
          <cell r="CM3">
            <v>44682</v>
          </cell>
          <cell r="CN3">
            <v>44713</v>
          </cell>
          <cell r="CO3">
            <v>44743</v>
          </cell>
          <cell r="CP3">
            <v>44774</v>
          </cell>
          <cell r="CQ3">
            <v>44805</v>
          </cell>
          <cell r="CR3">
            <v>44835</v>
          </cell>
          <cell r="CS3">
            <v>44866</v>
          </cell>
          <cell r="CT3">
            <v>44896</v>
          </cell>
          <cell r="CU3">
            <v>44927</v>
          </cell>
          <cell r="CV3">
            <v>44958</v>
          </cell>
          <cell r="CW3">
            <v>44986</v>
          </cell>
          <cell r="CX3">
            <v>45017</v>
          </cell>
          <cell r="CY3">
            <v>45047</v>
          </cell>
          <cell r="CZ3">
            <v>45078</v>
          </cell>
          <cell r="DA3">
            <v>45108</v>
          </cell>
          <cell r="DB3">
            <v>45139</v>
          </cell>
          <cell r="DC3">
            <v>45170</v>
          </cell>
          <cell r="DD3">
            <v>45200</v>
          </cell>
          <cell r="DE3">
            <v>45231</v>
          </cell>
          <cell r="DF3">
            <v>45261</v>
          </cell>
          <cell r="DG3">
            <v>45292</v>
          </cell>
          <cell r="DH3">
            <v>45323</v>
          </cell>
          <cell r="DI3">
            <v>45352</v>
          </cell>
          <cell r="DJ3">
            <v>45383</v>
          </cell>
          <cell r="DK3">
            <v>45413</v>
          </cell>
          <cell r="DL3">
            <v>45444</v>
          </cell>
          <cell r="DM3">
            <v>45474</v>
          </cell>
          <cell r="DN3">
            <v>45505</v>
          </cell>
          <cell r="DO3">
            <v>45536</v>
          </cell>
          <cell r="DP3">
            <v>45566</v>
          </cell>
          <cell r="DQ3">
            <v>45597</v>
          </cell>
          <cell r="DR3">
            <v>45627</v>
          </cell>
          <cell r="DS3">
            <v>45658</v>
          </cell>
          <cell r="DT3">
            <v>45689</v>
          </cell>
          <cell r="DU3">
            <v>45717</v>
          </cell>
          <cell r="DV3">
            <v>45748</v>
          </cell>
        </row>
        <row r="28">
          <cell r="E28" t="str">
            <v>TOTAL généralistes</v>
          </cell>
          <cell r="BZ28">
            <v>72.53160081777672</v>
          </cell>
          <cell r="CA28">
            <v>69.750835712085902</v>
          </cell>
          <cell r="CB28">
            <v>68.167226018205398</v>
          </cell>
          <cell r="CC28">
            <v>68.316376174556808</v>
          </cell>
          <cell r="CD28">
            <v>66.281577547080502</v>
          </cell>
          <cell r="CE28">
            <v>66.162655610372383</v>
          </cell>
          <cell r="CF28">
            <v>65.28746787733553</v>
          </cell>
          <cell r="CG28">
            <v>66.396965073427097</v>
          </cell>
          <cell r="CH28">
            <v>63.778429174482241</v>
          </cell>
          <cell r="CI28">
            <v>63.409668548790307</v>
          </cell>
          <cell r="CJ28">
            <v>61.254218687418174</v>
          </cell>
          <cell r="CK28">
            <v>60.88753511063193</v>
          </cell>
          <cell r="CL28">
            <v>63.468748409475225</v>
          </cell>
          <cell r="CM28">
            <v>63.454972718675009</v>
          </cell>
          <cell r="CN28">
            <v>63.270351019703043</v>
          </cell>
          <cell r="CO28">
            <v>63.832365238112509</v>
          </cell>
          <cell r="CP28">
            <v>65.962381982168253</v>
          </cell>
          <cell r="CQ28">
            <v>63.246560341280876</v>
          </cell>
          <cell r="CR28">
            <v>64.201361639532252</v>
          </cell>
          <cell r="CS28">
            <v>62.79089848856394</v>
          </cell>
          <cell r="CT28">
            <v>61.773130951157015</v>
          </cell>
          <cell r="CU28">
            <v>62.406112587390517</v>
          </cell>
          <cell r="CV28">
            <v>59.510432061434216</v>
          </cell>
          <cell r="CW28">
            <v>60.732499344726691</v>
          </cell>
          <cell r="CX28">
            <v>60.115677007594925</v>
          </cell>
          <cell r="CY28">
            <v>61.076881241598002</v>
          </cell>
          <cell r="CZ28">
            <v>61.89445467217999</v>
          </cell>
          <cell r="DA28">
            <v>60.397847820349945</v>
          </cell>
          <cell r="DB28">
            <v>60.033437127015276</v>
          </cell>
          <cell r="DC28">
            <v>59.309508149285328</v>
          </cell>
          <cell r="DD28">
            <v>59.050639586815514</v>
          </cell>
          <cell r="DE28">
            <v>59.960429455394973</v>
          </cell>
          <cell r="DF28">
            <v>64.032512358957007</v>
          </cell>
          <cell r="DG28">
            <v>60.040684968631034</v>
          </cell>
          <cell r="DH28">
            <v>61.32970122476631</v>
          </cell>
          <cell r="DI28">
            <v>58.197807567340988</v>
          </cell>
          <cell r="DJ28">
            <v>60.759828744825043</v>
          </cell>
          <cell r="DK28">
            <v>60.330241652072594</v>
          </cell>
          <cell r="DL28">
            <v>57.344225532333724</v>
          </cell>
          <cell r="DM28">
            <v>58.272404592678605</v>
          </cell>
          <cell r="DN28">
            <v>54.650415358996909</v>
          </cell>
          <cell r="DO28">
            <v>57.193371998472067</v>
          </cell>
          <cell r="DP28">
            <v>55.891394997282681</v>
          </cell>
          <cell r="DQ28">
            <v>55.964086781245051</v>
          </cell>
          <cell r="DR28">
            <v>56.395095401883623</v>
          </cell>
          <cell r="DS28">
            <v>61.391637166389337</v>
          </cell>
          <cell r="DT28">
            <v>59.553077944762521</v>
          </cell>
          <cell r="DU28">
            <v>58.300705364788186</v>
          </cell>
          <cell r="DV28">
            <v>58.056141388078345</v>
          </cell>
        </row>
        <row r="51">
          <cell r="E51" t="str">
            <v>TOTAL spécialistes</v>
          </cell>
          <cell r="BZ51">
            <v>92.408011477539588</v>
          </cell>
          <cell r="CA51">
            <v>88.90307031897099</v>
          </cell>
          <cell r="CB51">
            <v>89.599764997024664</v>
          </cell>
          <cell r="CC51">
            <v>89.05338051352436</v>
          </cell>
          <cell r="CD51">
            <v>89.475375670033941</v>
          </cell>
          <cell r="CE51">
            <v>90.601325178436397</v>
          </cell>
          <cell r="CF51">
            <v>90.891340155391873</v>
          </cell>
          <cell r="CG51">
            <v>89.259132704915515</v>
          </cell>
          <cell r="CH51">
            <v>90.941170000365545</v>
          </cell>
          <cell r="CI51">
            <v>90.802162304406579</v>
          </cell>
          <cell r="CJ51">
            <v>87.980381182844908</v>
          </cell>
          <cell r="CK51">
            <v>87.16082807889012</v>
          </cell>
          <cell r="CL51">
            <v>85.721996555030671</v>
          </cell>
          <cell r="CM51">
            <v>94.908760303222095</v>
          </cell>
          <cell r="CN51">
            <v>90.179229610169045</v>
          </cell>
          <cell r="CO51">
            <v>91.950966770704838</v>
          </cell>
          <cell r="CP51">
            <v>92.679748287894071</v>
          </cell>
          <cell r="CQ51">
            <v>93.099681415554585</v>
          </cell>
          <cell r="CR51">
            <v>89.563880416606239</v>
          </cell>
          <cell r="CS51">
            <v>92.856429373421662</v>
          </cell>
          <cell r="CT51">
            <v>90.533496979728284</v>
          </cell>
          <cell r="CU51">
            <v>92.423632365825867</v>
          </cell>
          <cell r="CV51">
            <v>91.724234949885258</v>
          </cell>
          <cell r="CW51">
            <v>92.082726104094178</v>
          </cell>
          <cell r="CX51">
            <v>92.028263808149703</v>
          </cell>
          <cell r="CY51">
            <v>92.413117331050174</v>
          </cell>
          <cell r="CZ51">
            <v>95.638647209086869</v>
          </cell>
          <cell r="DA51">
            <v>92.67090402975478</v>
          </cell>
          <cell r="DB51">
            <v>93.462380998930101</v>
          </cell>
          <cell r="DC51">
            <v>91.474757001830639</v>
          </cell>
          <cell r="DD51">
            <v>95.188673602176195</v>
          </cell>
          <cell r="DE51">
            <v>92.356629960086778</v>
          </cell>
          <cell r="DF51">
            <v>95.771722890894935</v>
          </cell>
          <cell r="DG51">
            <v>92.874554887397281</v>
          </cell>
          <cell r="DH51">
            <v>93.799891434859489</v>
          </cell>
          <cell r="DI51">
            <v>91.927041694377252</v>
          </cell>
          <cell r="DJ51">
            <v>66.204947722347214</v>
          </cell>
          <cell r="DK51">
            <v>104.43261093583145</v>
          </cell>
          <cell r="DL51">
            <v>97.007941034130724</v>
          </cell>
          <cell r="DM51">
            <v>96.296404204772756</v>
          </cell>
          <cell r="DN51">
            <v>90.870130569285863</v>
          </cell>
          <cell r="DO51">
            <v>92.417269555928144</v>
          </cell>
          <cell r="DP51">
            <v>91.054522778871004</v>
          </cell>
          <cell r="DQ51">
            <v>94.035767055261019</v>
          </cell>
          <cell r="DR51">
            <v>93.181386222201809</v>
          </cell>
          <cell r="DS51">
            <v>92.323453585344765</v>
          </cell>
          <cell r="DT51">
            <v>93.631446614829073</v>
          </cell>
          <cell r="DU51">
            <v>95.313691320309346</v>
          </cell>
          <cell r="DV51">
            <v>64.695472581464543</v>
          </cell>
        </row>
        <row r="55">
          <cell r="E55" t="str">
            <v>Honoraires de dentistes</v>
          </cell>
          <cell r="BZ55">
            <v>99.887895271719046</v>
          </cell>
          <cell r="CA55">
            <v>96.659323751629756</v>
          </cell>
          <cell r="CB55">
            <v>101.27944009002539</v>
          </cell>
          <cell r="CC55">
            <v>100.65755178874254</v>
          </cell>
          <cell r="CD55">
            <v>94.721271901196545</v>
          </cell>
          <cell r="CE55">
            <v>101.49616833605171</v>
          </cell>
          <cell r="CF55">
            <v>101.53508658861988</v>
          </cell>
          <cell r="CG55">
            <v>97.344558766738558</v>
          </cell>
          <cell r="CH55">
            <v>93.556021362596425</v>
          </cell>
          <cell r="CI55">
            <v>100.44497481175429</v>
          </cell>
          <cell r="CJ55">
            <v>99.081023402714337</v>
          </cell>
          <cell r="CK55">
            <v>102.18157951925446</v>
          </cell>
          <cell r="CL55">
            <v>97.578642622281009</v>
          </cell>
          <cell r="CM55">
            <v>104.51741899889164</v>
          </cell>
          <cell r="CN55">
            <v>100.97827907571737</v>
          </cell>
          <cell r="CO55">
            <v>100.03509176028133</v>
          </cell>
          <cell r="CP55">
            <v>98.838479651098339</v>
          </cell>
          <cell r="CQ55">
            <v>101.75409603505068</v>
          </cell>
          <cell r="CR55">
            <v>106.30503712303442</v>
          </cell>
          <cell r="CS55">
            <v>102.43086022783258</v>
          </cell>
          <cell r="CT55">
            <v>97.405213763647453</v>
          </cell>
          <cell r="CU55">
            <v>104.25867699535996</v>
          </cell>
          <cell r="CV55">
            <v>99.832731913166555</v>
          </cell>
          <cell r="CW55">
            <v>107.29968209634859</v>
          </cell>
          <cell r="CX55">
            <v>101.0585864739886</v>
          </cell>
          <cell r="CY55">
            <v>101.96985213826044</v>
          </cell>
          <cell r="CZ55">
            <v>106.00461339531147</v>
          </cell>
          <cell r="DA55">
            <v>103.92554082301527</v>
          </cell>
          <cell r="DB55">
            <v>99.822489002549602</v>
          </cell>
          <cell r="DC55">
            <v>103.68175759069641</v>
          </cell>
          <cell r="DD55">
            <v>99.199708518786466</v>
          </cell>
          <cell r="DE55">
            <v>90.323984170282984</v>
          </cell>
          <cell r="DF55">
            <v>93.620978567129029</v>
          </cell>
          <cell r="DG55">
            <v>86.425252878268083</v>
          </cell>
          <cell r="DH55">
            <v>89.028910049215654</v>
          </cell>
          <cell r="DI55">
            <v>86.138151963643537</v>
          </cell>
          <cell r="DJ55">
            <v>91.550456635126679</v>
          </cell>
          <cell r="DK55">
            <v>91.637994960260301</v>
          </cell>
          <cell r="DL55">
            <v>87.614399230039169</v>
          </cell>
          <cell r="DM55">
            <v>88.975889676666739</v>
          </cell>
          <cell r="DN55">
            <v>92.911082873345109</v>
          </cell>
          <cell r="DO55">
            <v>90.654954936765137</v>
          </cell>
          <cell r="DP55">
            <v>89.925091462515638</v>
          </cell>
          <cell r="DQ55">
            <v>92.969936052929839</v>
          </cell>
          <cell r="DR55">
            <v>91.449964629929909</v>
          </cell>
          <cell r="DS55">
            <v>91.738620021963968</v>
          </cell>
          <cell r="DT55">
            <v>90.214867574619944</v>
          </cell>
          <cell r="DU55">
            <v>88.831296743950261</v>
          </cell>
          <cell r="DV55">
            <v>90.848378984265224</v>
          </cell>
        </row>
        <row r="69">
          <cell r="E69" t="str">
            <v>TOTAL Infirmiers</v>
          </cell>
          <cell r="BZ69">
            <v>101.23099719813453</v>
          </cell>
          <cell r="CA69">
            <v>99.767499894734399</v>
          </cell>
          <cell r="CB69">
            <v>97.813763555041461</v>
          </cell>
          <cell r="CC69">
            <v>96.131776612343984</v>
          </cell>
          <cell r="CD69">
            <v>97.440152803575202</v>
          </cell>
          <cell r="CE69">
            <v>97.50706279537269</v>
          </cell>
          <cell r="CF69">
            <v>98.679381033220551</v>
          </cell>
          <cell r="CG69">
            <v>96.870987246603505</v>
          </cell>
          <cell r="CH69">
            <v>96.272042844501968</v>
          </cell>
          <cell r="CI69">
            <v>98.559689651949071</v>
          </cell>
          <cell r="CJ69">
            <v>98.255018860544126</v>
          </cell>
          <cell r="CK69">
            <v>97.468076150651015</v>
          </cell>
          <cell r="CL69">
            <v>94.68008457311295</v>
          </cell>
          <cell r="CM69">
            <v>96.785427746256531</v>
          </cell>
          <cell r="CN69">
            <v>97.111022443351942</v>
          </cell>
          <cell r="CO69">
            <v>98.742535643111268</v>
          </cell>
          <cell r="CP69">
            <v>97.827163213404233</v>
          </cell>
          <cell r="CQ69">
            <v>94.146237419809196</v>
          </cell>
          <cell r="CR69">
            <v>96.667927385984385</v>
          </cell>
          <cell r="CS69">
            <v>93.542853967161363</v>
          </cell>
          <cell r="CT69">
            <v>93.995703483046029</v>
          </cell>
          <cell r="CU69">
            <v>93.944369547609227</v>
          </cell>
          <cell r="CV69">
            <v>91.820057691808969</v>
          </cell>
          <cell r="CW69">
            <v>93.271143207619772</v>
          </cell>
          <cell r="CX69">
            <v>91.91868235332646</v>
          </cell>
          <cell r="CY69">
            <v>90.762281441467849</v>
          </cell>
          <cell r="CZ69">
            <v>93.059810999924238</v>
          </cell>
          <cell r="DA69">
            <v>92.386409801585017</v>
          </cell>
          <cell r="DB69">
            <v>88.440711588537056</v>
          </cell>
          <cell r="DC69">
            <v>90.014183413881</v>
          </cell>
          <cell r="DD69">
            <v>92.044006063192271</v>
          </cell>
          <cell r="DE69">
            <v>91.66231531412393</v>
          </cell>
          <cell r="DF69">
            <v>98.956519691719265</v>
          </cell>
          <cell r="DG69">
            <v>84.284893410392087</v>
          </cell>
          <cell r="DH69">
            <v>91.79068059017969</v>
          </cell>
          <cell r="DI69">
            <v>89.357262472506306</v>
          </cell>
          <cell r="DJ69">
            <v>93.634302646687033</v>
          </cell>
          <cell r="DK69">
            <v>90.910538422936838</v>
          </cell>
          <cell r="DL69">
            <v>87.171173114360798</v>
          </cell>
          <cell r="DM69">
            <v>87.761716699049941</v>
          </cell>
          <cell r="DN69">
            <v>91.404013791289202</v>
          </cell>
          <cell r="DO69">
            <v>88.7692587362219</v>
          </cell>
          <cell r="DP69">
            <v>89.940307549432504</v>
          </cell>
          <cell r="DQ69">
            <v>87.813615724386324</v>
          </cell>
          <cell r="DR69">
            <v>90.566374426615198</v>
          </cell>
          <cell r="DS69">
            <v>89.571851581641312</v>
          </cell>
          <cell r="DT69">
            <v>88.701669711695359</v>
          </cell>
          <cell r="DU69">
            <v>86.92778510094908</v>
          </cell>
          <cell r="DV69">
            <v>89.881084560840648</v>
          </cell>
        </row>
        <row r="74">
          <cell r="E74" t="str">
            <v>Montants masseurs-kiné</v>
          </cell>
          <cell r="BZ74">
            <v>91.745685534936186</v>
          </cell>
          <cell r="CA74">
            <v>91.803961127687614</v>
          </cell>
          <cell r="CB74">
            <v>91.1900341951619</v>
          </cell>
          <cell r="CC74">
            <v>90.148810496350279</v>
          </cell>
          <cell r="CD74">
            <v>87.83951444255969</v>
          </cell>
          <cell r="CE74">
            <v>89.104542211073991</v>
          </cell>
          <cell r="CF74">
            <v>89.886195917487314</v>
          </cell>
          <cell r="CG74">
            <v>87.994726032892828</v>
          </cell>
          <cell r="CH74">
            <v>86.733592918078543</v>
          </cell>
          <cell r="CI74">
            <v>90.440204905488443</v>
          </cell>
          <cell r="CJ74">
            <v>86.77593723623545</v>
          </cell>
          <cell r="CK74">
            <v>88.467205177745029</v>
          </cell>
          <cell r="CL74">
            <v>84.849429452596098</v>
          </cell>
          <cell r="CM74">
            <v>88.388524963854934</v>
          </cell>
          <cell r="CN74">
            <v>89.565868101571994</v>
          </cell>
          <cell r="CO74">
            <v>90.141645988538656</v>
          </cell>
          <cell r="CP74">
            <v>90.054608719641948</v>
          </cell>
          <cell r="CQ74">
            <v>89.275872736078554</v>
          </cell>
          <cell r="CR74">
            <v>89.145028483890698</v>
          </cell>
          <cell r="CS74">
            <v>89.295697686359986</v>
          </cell>
          <cell r="CT74">
            <v>86.981728998296518</v>
          </cell>
          <cell r="CU74">
            <v>90.899889827811066</v>
          </cell>
          <cell r="CV74">
            <v>89.829912377790492</v>
          </cell>
          <cell r="CW74">
            <v>92.74155120718261</v>
          </cell>
          <cell r="CX74">
            <v>90.117573587649019</v>
          </cell>
          <cell r="CY74">
            <v>87.209389576513871</v>
          </cell>
          <cell r="CZ74">
            <v>92.453424328497675</v>
          </cell>
          <cell r="DA74">
            <v>89.434215900945446</v>
          </cell>
          <cell r="DB74">
            <v>87.272960417758597</v>
          </cell>
          <cell r="DC74">
            <v>89.206092111573</v>
          </cell>
          <cell r="DD74">
            <v>88.653797920931083</v>
          </cell>
          <cell r="DE74">
            <v>87.724281581475722</v>
          </cell>
          <cell r="DF74">
            <v>93.284660647433398</v>
          </cell>
          <cell r="DG74">
            <v>86.446807829536539</v>
          </cell>
          <cell r="DH74">
            <v>88.627324753745611</v>
          </cell>
          <cell r="DI74">
            <v>88.412064534938878</v>
          </cell>
          <cell r="DJ74">
            <v>89.482036134665975</v>
          </cell>
          <cell r="DK74">
            <v>90.315496222183029</v>
          </cell>
          <cell r="DL74">
            <v>87.288747082037617</v>
          </cell>
          <cell r="DM74">
            <v>88.460759641566256</v>
          </cell>
          <cell r="DN74">
            <v>89.995901416269547</v>
          </cell>
          <cell r="DO74">
            <v>87.816815755802764</v>
          </cell>
          <cell r="DP74">
            <v>88.31296628386211</v>
          </cell>
          <cell r="DQ74">
            <v>89.504585585575029</v>
          </cell>
          <cell r="DR74">
            <v>87.940684995676222</v>
          </cell>
          <cell r="DS74">
            <v>87.773584385095191</v>
          </cell>
          <cell r="DT74">
            <v>88.623982323770406</v>
          </cell>
          <cell r="DU74">
            <v>85.520252613384571</v>
          </cell>
          <cell r="DV74">
            <v>88.358344476970473</v>
          </cell>
        </row>
        <row r="83">
          <cell r="E83" t="str">
            <v>TOTAL Laboratoires</v>
          </cell>
          <cell r="BZ83">
            <v>123.14138240798019</v>
          </cell>
          <cell r="CA83">
            <v>111.03753576472697</v>
          </cell>
          <cell r="CB83">
            <v>99.290426345151587</v>
          </cell>
          <cell r="CC83">
            <v>97.799975801496714</v>
          </cell>
          <cell r="CD83">
            <v>102.34084363053218</v>
          </cell>
          <cell r="CE83">
            <v>100.7909483238226</v>
          </cell>
          <cell r="CF83">
            <v>96.116969965129115</v>
          </cell>
          <cell r="CG83">
            <v>97.724750754059656</v>
          </cell>
          <cell r="CH83">
            <v>100.41388107898315</v>
          </cell>
          <cell r="CI83">
            <v>114.7403247557246</v>
          </cell>
          <cell r="CJ83">
            <v>107.02436240768141</v>
          </cell>
          <cell r="CK83">
            <v>99.122265413508586</v>
          </cell>
          <cell r="CL83">
            <v>99.341869471533045</v>
          </cell>
          <cell r="CM83">
            <v>96.201330200105232</v>
          </cell>
          <cell r="CN83">
            <v>90.33526167574945</v>
          </cell>
          <cell r="CO83">
            <v>94.213129082100167</v>
          </cell>
          <cell r="CP83">
            <v>90.529493164211999</v>
          </cell>
          <cell r="CQ83">
            <v>85.627014610319989</v>
          </cell>
          <cell r="CR83">
            <v>88.030838021544355</v>
          </cell>
          <cell r="CS83">
            <v>81.677796184415882</v>
          </cell>
          <cell r="CT83">
            <v>81.45800423365155</v>
          </cell>
          <cell r="CU83">
            <v>80.144937726005736</v>
          </cell>
          <cell r="CV83">
            <v>75.47285323826253</v>
          </cell>
          <cell r="CW83">
            <v>75.14361310112902</v>
          </cell>
          <cell r="CX83">
            <v>73.412670799895324</v>
          </cell>
          <cell r="CY83">
            <v>71.07603302405964</v>
          </cell>
          <cell r="CZ83">
            <v>74.130959649962762</v>
          </cell>
          <cell r="DA83">
            <v>71.148086500054575</v>
          </cell>
          <cell r="DB83">
            <v>71.972815752950709</v>
          </cell>
          <cell r="DC83">
            <v>71.355688891686214</v>
          </cell>
          <cell r="DD83">
            <v>70.344025690841804</v>
          </cell>
          <cell r="DE83">
            <v>68.251579413263656</v>
          </cell>
          <cell r="DF83">
            <v>68.021569573595698</v>
          </cell>
          <cell r="DG83">
            <v>67.196969301787533</v>
          </cell>
          <cell r="DH83">
            <v>68.130284134089237</v>
          </cell>
          <cell r="DI83">
            <v>65.268478517849786</v>
          </cell>
          <cell r="DJ83">
            <v>64.573233635871247</v>
          </cell>
          <cell r="DK83">
            <v>64.943284606486145</v>
          </cell>
          <cell r="DL83">
            <v>63.442430369742063</v>
          </cell>
          <cell r="DM83">
            <v>63.375358439784321</v>
          </cell>
          <cell r="DN83">
            <v>59.406899353200529</v>
          </cell>
          <cell r="DO83">
            <v>58.974475208512281</v>
          </cell>
          <cell r="DP83">
            <v>57.001141031141024</v>
          </cell>
          <cell r="DQ83">
            <v>59.875563671865187</v>
          </cell>
          <cell r="DR83">
            <v>56.607326068241029</v>
          </cell>
          <cell r="DS83">
            <v>53.253555776351547</v>
          </cell>
          <cell r="DT83">
            <v>53.660037291003526</v>
          </cell>
          <cell r="DU83">
            <v>54.501943256892616</v>
          </cell>
          <cell r="DV83">
            <v>51.179830556179773</v>
          </cell>
        </row>
        <row r="89">
          <cell r="E89" t="str">
            <v>TOTAL transports</v>
          </cell>
          <cell r="BZ89">
            <v>87.142963763174222</v>
          </cell>
          <cell r="CA89">
            <v>89.211487836413966</v>
          </cell>
          <cell r="CB89">
            <v>85.078300195370872</v>
          </cell>
          <cell r="CC89">
            <v>88.06660053239213</v>
          </cell>
          <cell r="CD89">
            <v>87.596125425310078</v>
          </cell>
          <cell r="CE89">
            <v>86.627296341286069</v>
          </cell>
          <cell r="CF89">
            <v>90.26322835674199</v>
          </cell>
          <cell r="CG89">
            <v>87.477329357362265</v>
          </cell>
          <cell r="CH89">
            <v>86.470388779109228</v>
          </cell>
          <cell r="CI89">
            <v>87.760445738367892</v>
          </cell>
          <cell r="CJ89">
            <v>86.659075617766888</v>
          </cell>
          <cell r="CK89">
            <v>86.971307181775416</v>
          </cell>
          <cell r="CL89">
            <v>86.840519510650779</v>
          </cell>
          <cell r="CM89">
            <v>88.084625090574349</v>
          </cell>
          <cell r="CN89">
            <v>86.316294267772733</v>
          </cell>
          <cell r="CO89">
            <v>86.542887894104254</v>
          </cell>
          <cell r="CP89">
            <v>90.500759125347116</v>
          </cell>
          <cell r="CQ89">
            <v>91.888529791594991</v>
          </cell>
          <cell r="CR89">
            <v>90.509093662553937</v>
          </cell>
          <cell r="CS89">
            <v>90.883442113899847</v>
          </cell>
          <cell r="CT89">
            <v>93.912016187328405</v>
          </cell>
          <cell r="CU89">
            <v>89.968869268744768</v>
          </cell>
          <cell r="CV89">
            <v>90.238567331102232</v>
          </cell>
          <cell r="CW89">
            <v>91.071830127343816</v>
          </cell>
          <cell r="CX89">
            <v>92.210189607500965</v>
          </cell>
          <cell r="CY89">
            <v>89.593904145849322</v>
          </cell>
          <cell r="CZ89">
            <v>89.595378528363185</v>
          </cell>
          <cell r="DA89">
            <v>90.114898462611364</v>
          </cell>
          <cell r="DB89">
            <v>89.893278445785867</v>
          </cell>
          <cell r="DC89">
            <v>89.814400617798569</v>
          </cell>
          <cell r="DD89">
            <v>92.153572775053533</v>
          </cell>
          <cell r="DE89">
            <v>90.559553712484686</v>
          </cell>
          <cell r="DF89">
            <v>93.079206040317189</v>
          </cell>
          <cell r="DG89">
            <v>90.07466852985516</v>
          </cell>
          <cell r="DH89">
            <v>91.323969593196253</v>
          </cell>
          <cell r="DI89">
            <v>88.626757015390837</v>
          </cell>
          <cell r="DJ89">
            <v>92.113377356999607</v>
          </cell>
          <cell r="DK89">
            <v>91.350493492846823</v>
          </cell>
          <cell r="DL89">
            <v>93.289083513438783</v>
          </cell>
          <cell r="DM89">
            <v>93.776194057387755</v>
          </cell>
          <cell r="DN89">
            <v>89.031050929402227</v>
          </cell>
          <cell r="DO89">
            <v>91.564227668998882</v>
          </cell>
          <cell r="DP89">
            <v>90.934857955009079</v>
          </cell>
          <cell r="DQ89">
            <v>91.327477349820484</v>
          </cell>
          <cell r="DR89">
            <v>90.624995836305118</v>
          </cell>
          <cell r="DS89">
            <v>90.776209741925072</v>
          </cell>
          <cell r="DT89">
            <v>92.45811473771127</v>
          </cell>
          <cell r="DU89">
            <v>94.900439671081315</v>
          </cell>
          <cell r="DV89">
            <v>91.481221726286833</v>
          </cell>
        </row>
        <row r="90">
          <cell r="E90" t="str">
            <v>IJ maladie</v>
          </cell>
          <cell r="BZ90">
            <v>107.0957121957525</v>
          </cell>
          <cell r="CA90">
            <v>101.4506666542688</v>
          </cell>
          <cell r="CB90">
            <v>100.5853664853995</v>
          </cell>
          <cell r="CC90">
            <v>97.287726547005676</v>
          </cell>
          <cell r="CD90">
            <v>91.817239389207145</v>
          </cell>
          <cell r="CE90">
            <v>99.269443670121674</v>
          </cell>
          <cell r="CF90">
            <v>98.853175310271752</v>
          </cell>
          <cell r="CG90">
            <v>100.0445453491908</v>
          </cell>
          <cell r="CH90">
            <v>97.202925181429762</v>
          </cell>
          <cell r="CI90">
            <v>100.26040657166149</v>
          </cell>
          <cell r="CJ90">
            <v>107.18470710746386</v>
          </cell>
          <cell r="CK90">
            <v>102.52755590678146</v>
          </cell>
          <cell r="CL90">
            <v>103.31420185963303</v>
          </cell>
          <cell r="CM90">
            <v>102.07019433877666</v>
          </cell>
          <cell r="CN90">
            <v>106.36194187617902</v>
          </cell>
          <cell r="CO90">
            <v>98.352324208694967</v>
          </cell>
          <cell r="CP90">
            <v>105.23782448722541</v>
          </cell>
          <cell r="CQ90">
            <v>107.15424983616222</v>
          </cell>
          <cell r="CR90">
            <v>111.66548507742571</v>
          </cell>
          <cell r="CS90">
            <v>104.32940884437365</v>
          </cell>
          <cell r="CT90">
            <v>105.56614962571523</v>
          </cell>
          <cell r="CU90">
            <v>103.78857168103038</v>
          </cell>
          <cell r="CV90">
            <v>105.5521308573524</v>
          </cell>
          <cell r="CW90">
            <v>102.73278491518072</v>
          </cell>
          <cell r="CX90">
            <v>102.05504181560137</v>
          </cell>
          <cell r="CY90">
            <v>111.41678612943311</v>
          </cell>
          <cell r="CZ90">
            <v>104.62658860287534</v>
          </cell>
          <cell r="DA90">
            <v>110.58146369493251</v>
          </cell>
          <cell r="DB90">
            <v>107.85968586951284</v>
          </cell>
          <cell r="DC90">
            <v>107.5883744662903</v>
          </cell>
          <cell r="DD90">
            <v>108.85798389067709</v>
          </cell>
          <cell r="DE90">
            <v>105.27380500554595</v>
          </cell>
          <cell r="DF90">
            <v>111.90964541985369</v>
          </cell>
          <cell r="DG90">
            <v>114.90226643921216</v>
          </cell>
          <cell r="DH90">
            <v>108.31989129144502</v>
          </cell>
          <cell r="DI90">
            <v>111.52669175430883</v>
          </cell>
          <cell r="DJ90">
            <v>115.33248605763808</v>
          </cell>
          <cell r="DK90">
            <v>113.16055815231192</v>
          </cell>
          <cell r="DL90">
            <v>108.61491490015884</v>
          </cell>
          <cell r="DM90">
            <v>112.90846019123219</v>
          </cell>
          <cell r="DN90">
            <v>113.31106915359308</v>
          </cell>
          <cell r="DO90">
            <v>116.10155102672775</v>
          </cell>
          <cell r="DP90">
            <v>112.77183378875159</v>
          </cell>
          <cell r="DQ90">
            <v>121.43942845716622</v>
          </cell>
          <cell r="DR90">
            <v>122.21715691017567</v>
          </cell>
          <cell r="DS90">
            <v>119.8474352365502</v>
          </cell>
          <cell r="DT90">
            <v>117.38804317024247</v>
          </cell>
          <cell r="DU90">
            <v>118.70805228523417</v>
          </cell>
          <cell r="DV90">
            <v>112.34359471391213</v>
          </cell>
        </row>
        <row r="91">
          <cell r="E91" t="str">
            <v>IJ AT</v>
          </cell>
          <cell r="BZ91">
            <v>99.643862893167764</v>
          </cell>
          <cell r="CA91">
            <v>100.0556976212978</v>
          </cell>
          <cell r="CB91">
            <v>96.446190228299045</v>
          </cell>
          <cell r="CC91">
            <v>97.384034450794815</v>
          </cell>
          <cell r="CD91">
            <v>96.11561265710084</v>
          </cell>
          <cell r="CE91">
            <v>93.742037697250566</v>
          </cell>
          <cell r="CF91">
            <v>88.801818183601668</v>
          </cell>
          <cell r="CG91">
            <v>94.92869544533886</v>
          </cell>
          <cell r="CH91">
            <v>94.782917074781011</v>
          </cell>
          <cell r="CI91">
            <v>94.561831910141279</v>
          </cell>
          <cell r="CJ91">
            <v>94.421351207647362</v>
          </cell>
          <cell r="CK91">
            <v>93.531954858882045</v>
          </cell>
          <cell r="CL91">
            <v>93.574674996420143</v>
          </cell>
          <cell r="CM91">
            <v>91.425067562252451</v>
          </cell>
          <cell r="CN91">
            <v>95.468829885725796</v>
          </cell>
          <cell r="CO91">
            <v>94.864005973546455</v>
          </cell>
          <cell r="CP91">
            <v>97.506903771855164</v>
          </cell>
          <cell r="CQ91">
            <v>98.391635883718536</v>
          </cell>
          <cell r="CR91">
            <v>101.73767032210472</v>
          </cell>
          <cell r="CS91">
            <v>96.585208592874409</v>
          </cell>
          <cell r="CT91">
            <v>86.416252430358654</v>
          </cell>
          <cell r="CU91">
            <v>91.409115803058214</v>
          </cell>
          <cell r="CV91">
            <v>90.433864317111642</v>
          </cell>
          <cell r="CW91">
            <v>95.762578478328734</v>
          </cell>
          <cell r="CX91">
            <v>97.873253265348794</v>
          </cell>
          <cell r="CY91">
            <v>98.530386154660249</v>
          </cell>
          <cell r="CZ91">
            <v>101.60859460242759</v>
          </cell>
          <cell r="DA91">
            <v>97.425027669170476</v>
          </cell>
          <cell r="DB91">
            <v>95.902837744056839</v>
          </cell>
          <cell r="DC91">
            <v>97.888499552270588</v>
          </cell>
          <cell r="DD91">
            <v>98.885507300332137</v>
          </cell>
          <cell r="DE91">
            <v>96.882018062404214</v>
          </cell>
          <cell r="DF91">
            <v>97.679280572892281</v>
          </cell>
          <cell r="DG91">
            <v>92.832296312000267</v>
          </cell>
          <cell r="DH91">
            <v>94.869953318128481</v>
          </cell>
          <cell r="DI91">
            <v>96.833424848434703</v>
          </cell>
          <cell r="DJ91">
            <v>97.569891165837703</v>
          </cell>
          <cell r="DK91">
            <v>103.1645969979508</v>
          </cell>
          <cell r="DL91">
            <v>97.976597422803778</v>
          </cell>
          <cell r="DM91">
            <v>100.8926504755846</v>
          </cell>
          <cell r="DN91">
            <v>97.728832445278442</v>
          </cell>
          <cell r="DO91">
            <v>98.309844346750239</v>
          </cell>
          <cell r="DP91">
            <v>98.854590727289377</v>
          </cell>
          <cell r="DQ91">
            <v>98.645892143011977</v>
          </cell>
          <cell r="DR91">
            <v>101.58275072300991</v>
          </cell>
          <cell r="DS91">
            <v>102.52239905273466</v>
          </cell>
          <cell r="DT91">
            <v>102.75260865212562</v>
          </cell>
          <cell r="DU91">
            <v>102.31761526740189</v>
          </cell>
          <cell r="DV91">
            <v>100.28019872856133</v>
          </cell>
        </row>
        <row r="107">
          <cell r="E107" t="str">
            <v>Médicaments de ville</v>
          </cell>
          <cell r="BZ107">
            <v>99.230224745093594</v>
          </cell>
          <cell r="CA107">
            <v>100.89676047592113</v>
          </cell>
          <cell r="CB107">
            <v>100.72797691133066</v>
          </cell>
          <cell r="CC107">
            <v>101.61267932805265</v>
          </cell>
          <cell r="CD107">
            <v>103.54351084259589</v>
          </cell>
          <cell r="CE107">
            <v>104.31640443018205</v>
          </cell>
          <cell r="CF107">
            <v>103.66866306075421</v>
          </cell>
          <cell r="CG107">
            <v>103.96787562801619</v>
          </cell>
          <cell r="CH107">
            <v>105.24061865051497</v>
          </cell>
          <cell r="CI107">
            <v>112.47558391647881</v>
          </cell>
          <cell r="CJ107">
            <v>109.60945308691765</v>
          </cell>
          <cell r="CK107">
            <v>107.55300218156931</v>
          </cell>
          <cell r="CL107">
            <v>108.0037987778679</v>
          </cell>
          <cell r="CM107">
            <v>108.85368956062007</v>
          </cell>
          <cell r="CN107">
            <v>106.32590309842662</v>
          </cell>
          <cell r="CO107">
            <v>106.10176593749642</v>
          </cell>
          <cell r="CP107">
            <v>106.67874345075769</v>
          </cell>
          <cell r="CQ107">
            <v>105.11485518445174</v>
          </cell>
          <cell r="CR107">
            <v>106.58648433682664</v>
          </cell>
          <cell r="CS107">
            <v>105.64464894788139</v>
          </cell>
          <cell r="CT107">
            <v>106.84128146464087</v>
          </cell>
          <cell r="CU107">
            <v>108.48134438719461</v>
          </cell>
          <cell r="CV107">
            <v>106.8090426597216</v>
          </cell>
          <cell r="CW107">
            <v>108.55293899459862</v>
          </cell>
          <cell r="CX107">
            <v>107.69793620328134</v>
          </cell>
          <cell r="CY107">
            <v>106.42712699557765</v>
          </cell>
          <cell r="CZ107">
            <v>114.19795559044476</v>
          </cell>
          <cell r="DA107">
            <v>109.67687594844888</v>
          </cell>
          <cell r="DB107">
            <v>109.13846138743786</v>
          </cell>
          <cell r="DC107">
            <v>110.12847300064317</v>
          </cell>
          <cell r="DD107">
            <v>109.96911254697986</v>
          </cell>
          <cell r="DE107">
            <v>110.7525869995298</v>
          </cell>
          <cell r="DF107">
            <v>113.94996198650911</v>
          </cell>
          <cell r="DG107">
            <v>109.73415483383488</v>
          </cell>
          <cell r="DH107">
            <v>112.13432038416803</v>
          </cell>
          <cell r="DI107">
            <v>111.15272451713385</v>
          </cell>
          <cell r="DJ107">
            <v>111.93699189585978</v>
          </cell>
          <cell r="DK107">
            <v>110.23915430012717</v>
          </cell>
          <cell r="DL107">
            <v>111.83602167129891</v>
          </cell>
          <cell r="DM107">
            <v>112.59193252784962</v>
          </cell>
          <cell r="DN107">
            <v>112.21433190838526</v>
          </cell>
          <cell r="DO107">
            <v>111.94811475406088</v>
          </cell>
          <cell r="DP107">
            <v>111.86867349052531</v>
          </cell>
          <cell r="DQ107">
            <v>112.92262773177544</v>
          </cell>
          <cell r="DR107">
            <v>111.31019230919088</v>
          </cell>
          <cell r="DS107">
            <v>112.52086918683931</v>
          </cell>
          <cell r="DT107">
            <v>114.30331560972469</v>
          </cell>
          <cell r="DU107">
            <v>114.39984259401888</v>
          </cell>
          <cell r="DV107">
            <v>115.30310144324629</v>
          </cell>
        </row>
        <row r="108">
          <cell r="E108" t="str">
            <v>Médicaments rétrocédés</v>
          </cell>
          <cell r="BZ108">
            <v>111.71446489443606</v>
          </cell>
          <cell r="CA108">
            <v>113.15477879385993</v>
          </cell>
          <cell r="CB108">
            <v>113.69568397168972</v>
          </cell>
          <cell r="CC108">
            <v>109.01264709369123</v>
          </cell>
          <cell r="CD108">
            <v>96.039593944794461</v>
          </cell>
          <cell r="CE108">
            <v>89.083512235836878</v>
          </cell>
          <cell r="CF108">
            <v>97.201609448217312</v>
          </cell>
          <cell r="CG108">
            <v>82.635461231762264</v>
          </cell>
          <cell r="CH108">
            <v>98.692129878311903</v>
          </cell>
          <cell r="CI108">
            <v>83.361466084118092</v>
          </cell>
          <cell r="CJ108">
            <v>72.774887025558527</v>
          </cell>
          <cell r="CK108">
            <v>84.172413510441501</v>
          </cell>
          <cell r="CL108">
            <v>87.676760631095902</v>
          </cell>
          <cell r="CM108">
            <v>73.900598548462497</v>
          </cell>
          <cell r="CN108">
            <v>78.677811867134636</v>
          </cell>
          <cell r="CO108">
            <v>76.811462930983012</v>
          </cell>
          <cell r="CP108">
            <v>77.086525827689243</v>
          </cell>
          <cell r="CQ108">
            <v>74.963697909138887</v>
          </cell>
          <cell r="CR108">
            <v>73.435276176100942</v>
          </cell>
          <cell r="CS108">
            <v>79.963639483177801</v>
          </cell>
          <cell r="CT108">
            <v>70.360317240064902</v>
          </cell>
          <cell r="CU108">
            <v>78.655892097801797</v>
          </cell>
          <cell r="CV108">
            <v>76.489065121699923</v>
          </cell>
          <cell r="CW108">
            <v>71.363333600376905</v>
          </cell>
          <cell r="CX108">
            <v>67.944700521371843</v>
          </cell>
          <cell r="CY108">
            <v>67.927603368955587</v>
          </cell>
          <cell r="CZ108">
            <v>68.495820265843761</v>
          </cell>
          <cell r="DA108">
            <v>71.670988263762851</v>
          </cell>
          <cell r="DB108">
            <v>73.688326965210621</v>
          </cell>
          <cell r="DC108">
            <v>71.278210121202562</v>
          </cell>
          <cell r="DD108">
            <v>69.505968994849525</v>
          </cell>
          <cell r="DE108">
            <v>71.817172756739396</v>
          </cell>
          <cell r="DF108">
            <v>58.803337063391837</v>
          </cell>
          <cell r="DG108">
            <v>60.024860419735447</v>
          </cell>
          <cell r="DH108">
            <v>70.319296073190102</v>
          </cell>
          <cell r="DI108">
            <v>62.490403513396707</v>
          </cell>
          <cell r="DJ108">
            <v>60.609007929546408</v>
          </cell>
          <cell r="DK108">
            <v>65.368482299935621</v>
          </cell>
          <cell r="DL108">
            <v>61.219430161209765</v>
          </cell>
          <cell r="DM108">
            <v>62.271224404906242</v>
          </cell>
          <cell r="DN108">
            <v>57.741545723877707</v>
          </cell>
          <cell r="DO108">
            <v>61.622299250365252</v>
          </cell>
          <cell r="DP108">
            <v>52.790760358535017</v>
          </cell>
          <cell r="DQ108">
            <v>53.577979460546523</v>
          </cell>
          <cell r="DR108">
            <v>55.658820611633807</v>
          </cell>
          <cell r="DS108">
            <v>55.920202755426004</v>
          </cell>
          <cell r="DT108">
            <v>55.131489663393594</v>
          </cell>
          <cell r="DU108">
            <v>55.599063406260349</v>
          </cell>
          <cell r="DV108">
            <v>43.104543459881292</v>
          </cell>
        </row>
        <row r="118">
          <cell r="E118" t="str">
            <v>TOTAL médicaments</v>
          </cell>
          <cell r="BZ118">
            <v>100.21947924257033</v>
          </cell>
          <cell r="CA118">
            <v>101.86808909553375</v>
          </cell>
          <cell r="CB118">
            <v>101.75554145494421</v>
          </cell>
          <cell r="CC118">
            <v>102.19905473462687</v>
          </cell>
          <cell r="CD118">
            <v>102.94889847924493</v>
          </cell>
          <cell r="CE118">
            <v>103.10934601632835</v>
          </cell>
          <cell r="CF118">
            <v>103.15621201887306</v>
          </cell>
          <cell r="CG118">
            <v>102.27748945864705</v>
          </cell>
          <cell r="CH118">
            <v>104.72171466500339</v>
          </cell>
          <cell r="CI118">
            <v>110.16857350485618</v>
          </cell>
          <cell r="CJ118">
            <v>106.6906723118841</v>
          </cell>
          <cell r="CK118">
            <v>105.70031813993907</v>
          </cell>
          <cell r="CL118">
            <v>106.39307888890981</v>
          </cell>
          <cell r="CM118">
            <v>106.0839973670338</v>
          </cell>
          <cell r="CN118">
            <v>104.13506102313679</v>
          </cell>
          <cell r="CO118">
            <v>103.78079456598886</v>
          </cell>
          <cell r="CP118">
            <v>104.33384828503374</v>
          </cell>
          <cell r="CQ118">
            <v>102.72566949257748</v>
          </cell>
          <cell r="CR118">
            <v>103.95957381784629</v>
          </cell>
          <cell r="CS118">
            <v>103.60967895300843</v>
          </cell>
          <cell r="CT118">
            <v>103.95052019285053</v>
          </cell>
          <cell r="CU118">
            <v>106.11796764470915</v>
          </cell>
          <cell r="CV118">
            <v>104.40647960549671</v>
          </cell>
          <cell r="CW118">
            <v>105.60602480875158</v>
          </cell>
          <cell r="CX118">
            <v>104.54787927413356</v>
          </cell>
          <cell r="CY118">
            <v>103.37641454189637</v>
          </cell>
          <cell r="CZ118">
            <v>110.57650627728552</v>
          </cell>
          <cell r="DA118">
            <v>106.66527933760899</v>
          </cell>
          <cell r="DB118">
            <v>106.32938334233235</v>
          </cell>
          <cell r="DC118">
            <v>107.0499678756305</v>
          </cell>
          <cell r="DD118">
            <v>106.76280233008615</v>
          </cell>
          <cell r="DE118">
            <v>107.6673344579221</v>
          </cell>
          <cell r="DF118">
            <v>109.58012881498614</v>
          </cell>
          <cell r="DG118">
            <v>105.79517717261677</v>
          </cell>
          <cell r="DH118">
            <v>108.82088677772528</v>
          </cell>
          <cell r="DI118">
            <v>107.29670930637725</v>
          </cell>
          <cell r="DJ118">
            <v>107.86974884560789</v>
          </cell>
          <cell r="DK118">
            <v>106.68359036111322</v>
          </cell>
          <cell r="DL118">
            <v>107.82514954778127</v>
          </cell>
          <cell r="DM118">
            <v>108.60450628233183</v>
          </cell>
          <cell r="DN118">
            <v>107.89789389706183</v>
          </cell>
          <cell r="DO118">
            <v>107.96028379833893</v>
          </cell>
          <cell r="DP118">
            <v>107.18732399962829</v>
          </cell>
          <cell r="DQ118">
            <v>108.22014207776634</v>
          </cell>
          <cell r="DR118">
            <v>106.90036286951474</v>
          </cell>
          <cell r="DS118">
            <v>108.03581738091066</v>
          </cell>
          <cell r="DT118">
            <v>109.6145244425345</v>
          </cell>
          <cell r="DU118">
            <v>109.74045327029704</v>
          </cell>
          <cell r="DV118">
            <v>109.58206857765056</v>
          </cell>
        </row>
        <row r="126">
          <cell r="E126" t="str">
            <v>Produits de LPP</v>
          </cell>
          <cell r="BZ126">
            <v>100.61656309784628</v>
          </cell>
          <cell r="CA126">
            <v>101.86041232579103</v>
          </cell>
          <cell r="CB126">
            <v>98.502423553141824</v>
          </cell>
          <cell r="CC126">
            <v>94.912332434676642</v>
          </cell>
          <cell r="CD126">
            <v>94.80663024688198</v>
          </cell>
          <cell r="CE126">
            <v>98.259171245916704</v>
          </cell>
          <cell r="CF126">
            <v>96.947561524502461</v>
          </cell>
          <cell r="CG126">
            <v>96.539735549160241</v>
          </cell>
          <cell r="CH126">
            <v>93.921506031803474</v>
          </cell>
          <cell r="CI126">
            <v>93.434552354146689</v>
          </cell>
          <cell r="CJ126">
            <v>98.268943455624253</v>
          </cell>
          <cell r="CK126">
            <v>96.198866016418691</v>
          </cell>
          <cell r="CL126">
            <v>96.283111994250959</v>
          </cell>
          <cell r="CM126">
            <v>97.391077581097477</v>
          </cell>
          <cell r="CN126">
            <v>96.574457302016697</v>
          </cell>
          <cell r="CO126">
            <v>96.386195591777181</v>
          </cell>
          <cell r="CP126">
            <v>97.236465734813294</v>
          </cell>
          <cell r="CQ126">
            <v>95.631855284751197</v>
          </cell>
          <cell r="CR126">
            <v>94.814609640558643</v>
          </cell>
          <cell r="CS126">
            <v>95.922674076958401</v>
          </cell>
          <cell r="CT126">
            <v>93.526010360461996</v>
          </cell>
          <cell r="CU126">
            <v>96.094672691733564</v>
          </cell>
          <cell r="CV126">
            <v>94.20416602089719</v>
          </cell>
          <cell r="CW126">
            <v>94.403460893327789</v>
          </cell>
          <cell r="CX126">
            <v>92.001036744378439</v>
          </cell>
          <cell r="CY126">
            <v>91.020223889286456</v>
          </cell>
          <cell r="CZ126">
            <v>94.785231521342865</v>
          </cell>
          <cell r="DA126">
            <v>95.3324135487224</v>
          </cell>
          <cell r="DB126">
            <v>92.00309533946438</v>
          </cell>
          <cell r="DC126">
            <v>91.794492478017119</v>
          </cell>
          <cell r="DD126">
            <v>92.840396335450663</v>
          </cell>
          <cell r="DE126">
            <v>91.824305326775018</v>
          </cell>
          <cell r="DF126">
            <v>97.75942632228454</v>
          </cell>
          <cell r="DG126">
            <v>88.987171564978922</v>
          </cell>
          <cell r="DH126">
            <v>96.347542511616027</v>
          </cell>
          <cell r="DI126">
            <v>92.197388095335853</v>
          </cell>
          <cell r="DJ126">
            <v>93.39750376877879</v>
          </cell>
          <cell r="DK126">
            <v>93.588737933685735</v>
          </cell>
          <cell r="DL126">
            <v>91.441140232246781</v>
          </cell>
          <cell r="DM126">
            <v>92.226640306990078</v>
          </cell>
          <cell r="DN126">
            <v>93.899245661977446</v>
          </cell>
          <cell r="DO126">
            <v>93.462221541464444</v>
          </cell>
          <cell r="DP126">
            <v>91.947134287967302</v>
          </cell>
          <cell r="DQ126">
            <v>92.624945485448436</v>
          </cell>
          <cell r="DR126">
            <v>93.226027565649133</v>
          </cell>
          <cell r="DS126">
            <v>93.41113151458147</v>
          </cell>
          <cell r="DT126">
            <v>93.799306209515208</v>
          </cell>
          <cell r="DU126">
            <v>93.615434717120181</v>
          </cell>
          <cell r="DV126">
            <v>92.490684215185283</v>
          </cell>
        </row>
        <row r="134">
          <cell r="E134" t="str">
            <v xml:space="preserve">TOTAL SOINS DE VILLE </v>
          </cell>
          <cell r="BZ134">
            <v>97.135378956802214</v>
          </cell>
          <cell r="CA134">
            <v>96.223575566293988</v>
          </cell>
          <cell r="CB134">
            <v>94.612987528695854</v>
          </cell>
          <cell r="CC134">
            <v>94.099527440311974</v>
          </cell>
          <cell r="CD134">
            <v>94.101154452312173</v>
          </cell>
          <cell r="CE134">
            <v>94.968828536000871</v>
          </cell>
          <cell r="CF134">
            <v>95.080419386876216</v>
          </cell>
          <cell r="CG134">
            <v>94.096782725616904</v>
          </cell>
          <cell r="CH134">
            <v>94.106528363975869</v>
          </cell>
          <cell r="CI134">
            <v>97.079463097143275</v>
          </cell>
          <cell r="CJ134">
            <v>95.643916069323325</v>
          </cell>
          <cell r="CK134">
            <v>94.642794791256719</v>
          </cell>
          <cell r="CL134">
            <v>94.014001698136198</v>
          </cell>
          <cell r="CM134">
            <v>95.776677338071067</v>
          </cell>
          <cell r="CN134">
            <v>94.507663918683733</v>
          </cell>
          <cell r="CO134">
            <v>94.881404952499594</v>
          </cell>
          <cell r="CP134">
            <v>95.5865624433021</v>
          </cell>
          <cell r="CQ134">
            <v>94.086002342735398</v>
          </cell>
          <cell r="CR134">
            <v>94.723938883081601</v>
          </cell>
          <cell r="CS134">
            <v>93.82045070332974</v>
          </cell>
          <cell r="CT134">
            <v>93.237454461349785</v>
          </cell>
          <cell r="CU134">
            <v>94.46218889511556</v>
          </cell>
          <cell r="CV134">
            <v>92.734010973751538</v>
          </cell>
          <cell r="CW134">
            <v>93.962979987540379</v>
          </cell>
          <cell r="CX134">
            <v>92.815553611074989</v>
          </cell>
          <cell r="CY134">
            <v>92.093777986472361</v>
          </cell>
          <cell r="CZ134">
            <v>95.774988675629046</v>
          </cell>
          <cell r="DA134">
            <v>94.027438696336873</v>
          </cell>
          <cell r="DB134">
            <v>92.523148799543776</v>
          </cell>
          <cell r="DC134">
            <v>92.930334349241832</v>
          </cell>
          <cell r="DD134">
            <v>93.730252848640788</v>
          </cell>
          <cell r="DE134">
            <v>92.952721569328133</v>
          </cell>
          <cell r="DF134">
            <v>96.963135677883002</v>
          </cell>
          <cell r="DG134">
            <v>90.771562600938125</v>
          </cell>
          <cell r="DH134">
            <v>94.246779525630757</v>
          </cell>
          <cell r="DI134">
            <v>92.139404182722132</v>
          </cell>
          <cell r="DJ134">
            <v>91.231214786959427</v>
          </cell>
          <cell r="DK134">
            <v>94.632802633695775</v>
          </cell>
          <cell r="DL134">
            <v>92.464115062196157</v>
          </cell>
          <cell r="DM134">
            <v>93.173561648910081</v>
          </cell>
          <cell r="DN134">
            <v>92.599284190209247</v>
          </cell>
          <cell r="DO134">
            <v>92.518041956388714</v>
          </cell>
          <cell r="DP134">
            <v>91.963020195336739</v>
          </cell>
          <cell r="DQ134">
            <v>92.771741569333159</v>
          </cell>
          <cell r="DR134">
            <v>92.697558045266888</v>
          </cell>
          <cell r="DS134">
            <v>92.957419325852626</v>
          </cell>
          <cell r="DT134">
            <v>93.294775111726111</v>
          </cell>
          <cell r="DU134">
            <v>93.116011921870239</v>
          </cell>
          <cell r="DV134">
            <v>89.799787165619833</v>
          </cell>
        </row>
      </sheetData>
      <sheetData sheetId="5">
        <row r="3">
          <cell r="BZ3">
            <v>44287</v>
          </cell>
          <cell r="CA3">
            <v>44317</v>
          </cell>
          <cell r="CB3">
            <v>44348</v>
          </cell>
          <cell r="CC3">
            <v>44378</v>
          </cell>
          <cell r="CD3">
            <v>44409</v>
          </cell>
          <cell r="CE3">
            <v>44440</v>
          </cell>
          <cell r="CF3">
            <v>44470</v>
          </cell>
          <cell r="CG3">
            <v>44501</v>
          </cell>
          <cell r="CH3">
            <v>44531</v>
          </cell>
          <cell r="CI3">
            <v>44562</v>
          </cell>
          <cell r="CJ3">
            <v>44593</v>
          </cell>
          <cell r="CK3">
            <v>44621</v>
          </cell>
          <cell r="CL3">
            <v>44652</v>
          </cell>
          <cell r="CM3">
            <v>44682</v>
          </cell>
          <cell r="CN3">
            <v>44713</v>
          </cell>
          <cell r="CO3">
            <v>44743</v>
          </cell>
          <cell r="CP3">
            <v>44774</v>
          </cell>
          <cell r="CQ3">
            <v>44805</v>
          </cell>
          <cell r="CR3">
            <v>44835</v>
          </cell>
          <cell r="CS3">
            <v>44866</v>
          </cell>
          <cell r="CT3">
            <v>44896</v>
          </cell>
          <cell r="CU3">
            <v>44927</v>
          </cell>
          <cell r="CV3">
            <v>44958</v>
          </cell>
          <cell r="CW3">
            <v>44986</v>
          </cell>
          <cell r="CX3">
            <v>45017</v>
          </cell>
          <cell r="CY3">
            <v>45047</v>
          </cell>
          <cell r="CZ3">
            <v>45078</v>
          </cell>
          <cell r="DA3">
            <v>45108</v>
          </cell>
          <cell r="DB3">
            <v>45139</v>
          </cell>
          <cell r="DC3">
            <v>45170</v>
          </cell>
          <cell r="DD3">
            <v>45200</v>
          </cell>
          <cell r="DE3">
            <v>45231</v>
          </cell>
          <cell r="DF3">
            <v>45261</v>
          </cell>
          <cell r="DG3">
            <v>45292</v>
          </cell>
          <cell r="DH3">
            <v>45323</v>
          </cell>
          <cell r="DI3">
            <v>45352</v>
          </cell>
          <cell r="DJ3">
            <v>45383</v>
          </cell>
          <cell r="DK3">
            <v>45413</v>
          </cell>
          <cell r="DL3">
            <v>45444</v>
          </cell>
          <cell r="DM3">
            <v>45474</v>
          </cell>
          <cell r="DN3">
            <v>45505</v>
          </cell>
          <cell r="DO3">
            <v>45536</v>
          </cell>
          <cell r="DP3">
            <v>45566</v>
          </cell>
          <cell r="DQ3">
            <v>45597</v>
          </cell>
          <cell r="DR3">
            <v>45627</v>
          </cell>
          <cell r="DS3">
            <v>45658</v>
          </cell>
          <cell r="DT3">
            <v>45689</v>
          </cell>
          <cell r="DU3">
            <v>45717</v>
          </cell>
          <cell r="DV3">
            <v>45748</v>
          </cell>
        </row>
        <row r="28">
          <cell r="E28" t="str">
            <v>TOTAL généralistes</v>
          </cell>
          <cell r="BZ28">
            <v>98.464356537948589</v>
          </cell>
          <cell r="CA28">
            <v>96.720149619376429</v>
          </cell>
          <cell r="CB28">
            <v>95.72644351060147</v>
          </cell>
          <cell r="CC28">
            <v>97.207533794304453</v>
          </cell>
          <cell r="CD28">
            <v>96.763281099942873</v>
          </cell>
          <cell r="CE28">
            <v>93.918045305929581</v>
          </cell>
          <cell r="CF28">
            <v>96.550209667453728</v>
          </cell>
          <cell r="CG28">
            <v>96.670271206138452</v>
          </cell>
          <cell r="CH28">
            <v>95.955103626303739</v>
          </cell>
          <cell r="CI28">
            <v>97.429803945339245</v>
          </cell>
          <cell r="CJ28">
            <v>89.24013411081296</v>
          </cell>
          <cell r="CK28">
            <v>93.292299176080945</v>
          </cell>
          <cell r="CL28">
            <v>94.500850672209296</v>
          </cell>
          <cell r="CM28">
            <v>93.906699719261965</v>
          </cell>
          <cell r="CN28">
            <v>95.23123093557102</v>
          </cell>
          <cell r="CO28">
            <v>95.673371208867124</v>
          </cell>
          <cell r="CP28">
            <v>96.072910264347101</v>
          </cell>
          <cell r="CQ28">
            <v>94.07598368254466</v>
          </cell>
          <cell r="CR28">
            <v>96.623486871974023</v>
          </cell>
          <cell r="CS28">
            <v>95.26901581803547</v>
          </cell>
          <cell r="CT28">
            <v>93.626396422521125</v>
          </cell>
          <cell r="CU28">
            <v>92.580636383214269</v>
          </cell>
          <cell r="CV28">
            <v>90.293257285512993</v>
          </cell>
          <cell r="CW28">
            <v>92.333218253447853</v>
          </cell>
          <cell r="CX28">
            <v>90.52631685918476</v>
          </cell>
          <cell r="CY28">
            <v>93.421529483581907</v>
          </cell>
          <cell r="CZ28">
            <v>94.958628193370814</v>
          </cell>
          <cell r="DA28">
            <v>92.783758905840415</v>
          </cell>
          <cell r="DB28">
            <v>94.30512186675584</v>
          </cell>
          <cell r="DC28">
            <v>91.102319341099204</v>
          </cell>
          <cell r="DD28">
            <v>91.799253635962458</v>
          </cell>
          <cell r="DE28">
            <v>96.327876364805448</v>
          </cell>
          <cell r="DF28">
            <v>101.79364514791773</v>
          </cell>
          <cell r="DG28">
            <v>94.497192648114066</v>
          </cell>
          <cell r="DH28">
            <v>96.026467307050098</v>
          </cell>
          <cell r="DI28">
            <v>92.044934389216394</v>
          </cell>
          <cell r="DJ28">
            <v>97.397046403208421</v>
          </cell>
          <cell r="DK28">
            <v>98.354746019588163</v>
          </cell>
          <cell r="DL28">
            <v>94.127669158316067</v>
          </cell>
          <cell r="DM28">
            <v>94.958971975049451</v>
          </cell>
          <cell r="DN28">
            <v>91.541304863949662</v>
          </cell>
          <cell r="DO28">
            <v>93.974334243748487</v>
          </cell>
          <cell r="DP28">
            <v>90.924653612641251</v>
          </cell>
          <cell r="DQ28">
            <v>92.960413373263634</v>
          </cell>
          <cell r="DR28">
            <v>95.300462464705276</v>
          </cell>
          <cell r="DS28">
            <v>105.48561181065743</v>
          </cell>
          <cell r="DT28">
            <v>103.05163251857252</v>
          </cell>
          <cell r="DU28">
            <v>99.542768869736037</v>
          </cell>
          <cell r="DV28">
            <v>99.207261694636856</v>
          </cell>
        </row>
        <row r="51">
          <cell r="E51" t="str">
            <v>TOTAL spécialistes</v>
          </cell>
          <cell r="BZ51">
            <v>118.74690724931068</v>
          </cell>
          <cell r="CA51">
            <v>115.02953456829943</v>
          </cell>
          <cell r="CB51">
            <v>116.21429197825069</v>
          </cell>
          <cell r="CC51">
            <v>114.50722247239278</v>
          </cell>
          <cell r="CD51">
            <v>116.34162581473765</v>
          </cell>
          <cell r="CE51">
            <v>117.08464960241827</v>
          </cell>
          <cell r="CF51">
            <v>119.68977243502634</v>
          </cell>
          <cell r="CG51">
            <v>113.43331744442051</v>
          </cell>
          <cell r="CH51">
            <v>118.29062683882405</v>
          </cell>
          <cell r="CI51">
            <v>118.90032051797215</v>
          </cell>
          <cell r="CJ51">
            <v>114.61010930448418</v>
          </cell>
          <cell r="CK51">
            <v>117.39883326401745</v>
          </cell>
          <cell r="CL51">
            <v>113.63307118466575</v>
          </cell>
          <cell r="CM51">
            <v>124.91589416467221</v>
          </cell>
          <cell r="CN51">
            <v>118.18952273110703</v>
          </cell>
          <cell r="CO51">
            <v>120.5850223002594</v>
          </cell>
          <cell r="CP51">
            <v>123.90920892716977</v>
          </cell>
          <cell r="CQ51">
            <v>122.52701587464952</v>
          </cell>
          <cell r="CR51">
            <v>119.73974043890001</v>
          </cell>
          <cell r="CS51">
            <v>123.89835780444092</v>
          </cell>
          <cell r="CT51">
            <v>121.38119768312067</v>
          </cell>
          <cell r="CU51">
            <v>125.07685691517736</v>
          </cell>
          <cell r="CV51">
            <v>123.72416165393567</v>
          </cell>
          <cell r="CW51">
            <v>124.67466112968349</v>
          </cell>
          <cell r="CX51">
            <v>124.39838232633622</v>
          </cell>
          <cell r="CY51">
            <v>126.37386567504076</v>
          </cell>
          <cell r="CZ51">
            <v>131.74393391646606</v>
          </cell>
          <cell r="DA51">
            <v>127.55601296481574</v>
          </cell>
          <cell r="DB51">
            <v>127.86265871965455</v>
          </cell>
          <cell r="DC51">
            <v>127.55017954480633</v>
          </cell>
          <cell r="DD51">
            <v>131.16529330472036</v>
          </cell>
          <cell r="DE51">
            <v>129.4692098298726</v>
          </cell>
          <cell r="DF51">
            <v>133.72169601968372</v>
          </cell>
          <cell r="DG51">
            <v>128.27754601354289</v>
          </cell>
          <cell r="DH51">
            <v>133.22088739733479</v>
          </cell>
          <cell r="DI51">
            <v>131.22083007939332</v>
          </cell>
          <cell r="DJ51">
            <v>100.79401522438209</v>
          </cell>
          <cell r="DK51">
            <v>149.45859989002582</v>
          </cell>
          <cell r="DL51">
            <v>135.49979748497913</v>
          </cell>
          <cell r="DM51">
            <v>137.40100508623269</v>
          </cell>
          <cell r="DN51">
            <v>131.98368108557256</v>
          </cell>
          <cell r="DO51">
            <v>133.89794604744435</v>
          </cell>
          <cell r="DP51">
            <v>132.90361888028204</v>
          </cell>
          <cell r="DQ51">
            <v>137.53398478985028</v>
          </cell>
          <cell r="DR51">
            <v>137.39996148367473</v>
          </cell>
          <cell r="DS51">
            <v>140.16374237532983</v>
          </cell>
          <cell r="DT51">
            <v>141.03402020652186</v>
          </cell>
          <cell r="DU51">
            <v>141.85362448483062</v>
          </cell>
          <cell r="DV51">
            <v>101.00432245893344</v>
          </cell>
        </row>
        <row r="55">
          <cell r="E55" t="str">
            <v>Honoraires de dentistes</v>
          </cell>
          <cell r="BZ55">
            <v>118.81131103960033</v>
          </cell>
          <cell r="CA55">
            <v>117.94508785646025</v>
          </cell>
          <cell r="CB55">
            <v>119.59618195334787</v>
          </cell>
          <cell r="CC55">
            <v>120.30385485392164</v>
          </cell>
          <cell r="CD55">
            <v>112.35395645327451</v>
          </cell>
          <cell r="CE55">
            <v>118.620718411816</v>
          </cell>
          <cell r="CF55">
            <v>122.40062784116274</v>
          </cell>
          <cell r="CG55">
            <v>118.50649646424674</v>
          </cell>
          <cell r="CH55">
            <v>111.67158826221669</v>
          </cell>
          <cell r="CI55">
            <v>120.37109491654338</v>
          </cell>
          <cell r="CJ55">
            <v>116.45870913712655</v>
          </cell>
          <cell r="CK55">
            <v>121.92291787468126</v>
          </cell>
          <cell r="CL55">
            <v>115.37734751107904</v>
          </cell>
          <cell r="CM55">
            <v>120.5038626868653</v>
          </cell>
          <cell r="CN55">
            <v>119.59398771758522</v>
          </cell>
          <cell r="CO55">
            <v>118.72588075219144</v>
          </cell>
          <cell r="CP55">
            <v>120.09885115848353</v>
          </cell>
          <cell r="CQ55">
            <v>126.75024362886099</v>
          </cell>
          <cell r="CR55">
            <v>125.79293491344841</v>
          </cell>
          <cell r="CS55">
            <v>121.24939220618063</v>
          </cell>
          <cell r="CT55">
            <v>116.18241217933239</v>
          </cell>
          <cell r="CU55">
            <v>127.42743962376748</v>
          </cell>
          <cell r="CV55">
            <v>122.72131997059073</v>
          </cell>
          <cell r="CW55">
            <v>126.76619104116067</v>
          </cell>
          <cell r="CX55">
            <v>122.90415101897885</v>
          </cell>
          <cell r="CY55">
            <v>123.08012100700635</v>
          </cell>
          <cell r="CZ55">
            <v>130.47634892863397</v>
          </cell>
          <cell r="DA55">
            <v>126.05481163892263</v>
          </cell>
          <cell r="DB55">
            <v>125.71548175610674</v>
          </cell>
          <cell r="DC55">
            <v>130.53926618695093</v>
          </cell>
          <cell r="DD55">
            <v>123.69504195726553</v>
          </cell>
          <cell r="DE55">
            <v>114.01963142071989</v>
          </cell>
          <cell r="DF55">
            <v>117.14459836818205</v>
          </cell>
          <cell r="DG55">
            <v>110.72657236311206</v>
          </cell>
          <cell r="DH55">
            <v>116.18492765319699</v>
          </cell>
          <cell r="DI55">
            <v>112.59261162535556</v>
          </cell>
          <cell r="DJ55">
            <v>118.17289021384367</v>
          </cell>
          <cell r="DK55">
            <v>115.28463647928054</v>
          </cell>
          <cell r="DL55">
            <v>114.21168667821868</v>
          </cell>
          <cell r="DM55">
            <v>114.72509440890472</v>
          </cell>
          <cell r="DN55">
            <v>114.55456318205239</v>
          </cell>
          <cell r="DO55">
            <v>117.44792763485299</v>
          </cell>
          <cell r="DP55">
            <v>118.59243043417425</v>
          </cell>
          <cell r="DQ55">
            <v>123.48277873416893</v>
          </cell>
          <cell r="DR55">
            <v>121.56495579386622</v>
          </cell>
          <cell r="DS55">
            <v>124.79811316124298</v>
          </cell>
          <cell r="DT55">
            <v>122.83433233344138</v>
          </cell>
          <cell r="DU55">
            <v>123.02590063322747</v>
          </cell>
          <cell r="DV55">
            <v>124.15585949307906</v>
          </cell>
        </row>
        <row r="69">
          <cell r="E69" t="str">
            <v>TOTAL Infirmiers</v>
          </cell>
          <cell r="BZ69">
            <v>127.56504634990901</v>
          </cell>
          <cell r="CA69">
            <v>115.97359147167911</v>
          </cell>
          <cell r="CB69">
            <v>117.84610846301685</v>
          </cell>
          <cell r="CC69">
            <v>123.20518549163492</v>
          </cell>
          <cell r="CD69">
            <v>123.9292460498116</v>
          </cell>
          <cell r="CE69">
            <v>123.48566735830346</v>
          </cell>
          <cell r="CF69">
            <v>121.83197824816274</v>
          </cell>
          <cell r="CG69">
            <v>124.90108890483589</v>
          </cell>
          <cell r="CH69">
            <v>119.25607012733761</v>
          </cell>
          <cell r="CI69">
            <v>134.63699889014561</v>
          </cell>
          <cell r="CJ69">
            <v>131.04957247879679</v>
          </cell>
          <cell r="CK69">
            <v>125.80697109629443</v>
          </cell>
          <cell r="CL69">
            <v>123.32528033801793</v>
          </cell>
          <cell r="CM69">
            <v>120.24703088350756</v>
          </cell>
          <cell r="CN69">
            <v>127.1861623145188</v>
          </cell>
          <cell r="CO69">
            <v>121.41675372912195</v>
          </cell>
          <cell r="CP69">
            <v>130.04004954586159</v>
          </cell>
          <cell r="CQ69">
            <v>124.93682993598357</v>
          </cell>
          <cell r="CR69">
            <v>126.72194414977191</v>
          </cell>
          <cell r="CS69">
            <v>121.39140036895539</v>
          </cell>
          <cell r="CT69">
            <v>124.30727631508465</v>
          </cell>
          <cell r="CU69">
            <v>122.20205694050203</v>
          </cell>
          <cell r="CV69">
            <v>121.84577606756552</v>
          </cell>
          <cell r="CW69">
            <v>123.47746099192673</v>
          </cell>
          <cell r="CX69">
            <v>117.20459519646198</v>
          </cell>
          <cell r="CY69">
            <v>130.28872598007112</v>
          </cell>
          <cell r="CZ69">
            <v>126.05417336089072</v>
          </cell>
          <cell r="DA69">
            <v>126.92907250256079</v>
          </cell>
          <cell r="DB69">
            <v>120.99241702273846</v>
          </cell>
          <cell r="DC69">
            <v>124.50883208866941</v>
          </cell>
          <cell r="DD69">
            <v>125.85579229972514</v>
          </cell>
          <cell r="DE69">
            <v>121.36572234030294</v>
          </cell>
          <cell r="DF69">
            <v>136.35089588731338</v>
          </cell>
          <cell r="DG69">
            <v>124.10838187515665</v>
          </cell>
          <cell r="DH69">
            <v>128.69392187929967</v>
          </cell>
          <cell r="DI69">
            <v>123.33965707884529</v>
          </cell>
          <cell r="DJ69">
            <v>136.96082825026932</v>
          </cell>
          <cell r="DK69">
            <v>126.96194133612669</v>
          </cell>
          <cell r="DL69">
            <v>122.7773336360287</v>
          </cell>
          <cell r="DM69">
            <v>129.04299835894452</v>
          </cell>
          <cell r="DN69">
            <v>132.14287874610503</v>
          </cell>
          <cell r="DO69">
            <v>129.66743349515545</v>
          </cell>
          <cell r="DP69">
            <v>128.95123995665935</v>
          </cell>
          <cell r="DQ69">
            <v>135.17481522564199</v>
          </cell>
          <cell r="DR69">
            <v>132.09497310406203</v>
          </cell>
          <cell r="DS69">
            <v>135.21180795556631</v>
          </cell>
          <cell r="DT69">
            <v>132.51707672196687</v>
          </cell>
          <cell r="DU69">
            <v>131.22916154220096</v>
          </cell>
          <cell r="DV69">
            <v>131.4251856389329</v>
          </cell>
        </row>
        <row r="74">
          <cell r="E74" t="str">
            <v>Montants masseurs-kiné</v>
          </cell>
          <cell r="BZ74">
            <v>112.16305381282854</v>
          </cell>
          <cell r="CA74">
            <v>115.17291636768543</v>
          </cell>
          <cell r="CB74">
            <v>113.217188239688</v>
          </cell>
          <cell r="CC74">
            <v>113.91367701616606</v>
          </cell>
          <cell r="CD74">
            <v>110.30803788006831</v>
          </cell>
          <cell r="CE74">
            <v>111.48281280749282</v>
          </cell>
          <cell r="CF74">
            <v>114.89903763870612</v>
          </cell>
          <cell r="CG74">
            <v>106.27282904543047</v>
          </cell>
          <cell r="CH74">
            <v>110.61391850971394</v>
          </cell>
          <cell r="CI74">
            <v>113.71892008716107</v>
          </cell>
          <cell r="CJ74">
            <v>108.98004366385953</v>
          </cell>
          <cell r="CK74">
            <v>113.07289312256236</v>
          </cell>
          <cell r="CL74">
            <v>110.09293066073475</v>
          </cell>
          <cell r="CM74">
            <v>119.23094237632981</v>
          </cell>
          <cell r="CN74">
            <v>113.85169874001049</v>
          </cell>
          <cell r="CO74">
            <v>114.27968571763702</v>
          </cell>
          <cell r="CP74">
            <v>115.38613591208811</v>
          </cell>
          <cell r="CQ74">
            <v>116.59434890157108</v>
          </cell>
          <cell r="CR74">
            <v>116.19003248215154</v>
          </cell>
          <cell r="CS74">
            <v>115.82954065631461</v>
          </cell>
          <cell r="CT74">
            <v>116.07747363862653</v>
          </cell>
          <cell r="CU74">
            <v>121.72054909328136</v>
          </cell>
          <cell r="CV74">
            <v>117.12170053247432</v>
          </cell>
          <cell r="CW74">
            <v>122.2684050521198</v>
          </cell>
          <cell r="CX74">
            <v>119.8725018225561</v>
          </cell>
          <cell r="CY74">
            <v>112.14840250914162</v>
          </cell>
          <cell r="CZ74">
            <v>122.76696024712291</v>
          </cell>
          <cell r="DA74">
            <v>119.37571709751109</v>
          </cell>
          <cell r="DB74">
            <v>119.80133406566078</v>
          </cell>
          <cell r="DC74">
            <v>122.79883359493692</v>
          </cell>
          <cell r="DD74">
            <v>119.60863723644317</v>
          </cell>
          <cell r="DE74">
            <v>122.53102915283746</v>
          </cell>
          <cell r="DF74">
            <v>127.48465010654171</v>
          </cell>
          <cell r="DG74">
            <v>116.61186768815878</v>
          </cell>
          <cell r="DH74">
            <v>125.86212533237256</v>
          </cell>
          <cell r="DI74">
            <v>123.78332819256515</v>
          </cell>
          <cell r="DJ74">
            <v>125.26625303538009</v>
          </cell>
          <cell r="DK74">
            <v>125.76556313279703</v>
          </cell>
          <cell r="DL74">
            <v>124.51630084529771</v>
          </cell>
          <cell r="DM74">
            <v>129.50681226566152</v>
          </cell>
          <cell r="DN74">
            <v>127.8290470145522</v>
          </cell>
          <cell r="DO74">
            <v>124.99639590350372</v>
          </cell>
          <cell r="DP74">
            <v>128.94983506341299</v>
          </cell>
          <cell r="DQ74">
            <v>131.66882326508889</v>
          </cell>
          <cell r="DR74">
            <v>128.53880155397846</v>
          </cell>
          <cell r="DS74">
            <v>129.57071395791496</v>
          </cell>
          <cell r="DT74">
            <v>130.64511182204077</v>
          </cell>
          <cell r="DU74">
            <v>126.76532122274619</v>
          </cell>
          <cell r="DV74">
            <v>132.28430629882945</v>
          </cell>
        </row>
        <row r="83">
          <cell r="E83" t="str">
            <v>TOTAL Laboratoires</v>
          </cell>
          <cell r="BZ83">
            <v>206.10336551280687</v>
          </cell>
          <cell r="CA83">
            <v>191.27960480896436</v>
          </cell>
          <cell r="CB83">
            <v>170.39186984135949</v>
          </cell>
          <cell r="CC83">
            <v>158.98771030103916</v>
          </cell>
          <cell r="CD83">
            <v>192.18354169076321</v>
          </cell>
          <cell r="CE83">
            <v>162.54974588285577</v>
          </cell>
          <cell r="CF83">
            <v>152.92805598704265</v>
          </cell>
          <cell r="CG83">
            <v>150.75752945020253</v>
          </cell>
          <cell r="CH83">
            <v>181.92983938783053</v>
          </cell>
          <cell r="CI83">
            <v>215.58553712749591</v>
          </cell>
          <cell r="CJ83">
            <v>192.58898802749309</v>
          </cell>
          <cell r="CK83">
            <v>166.7479374442448</v>
          </cell>
          <cell r="CL83">
            <v>163.50603075316661</v>
          </cell>
          <cell r="CM83">
            <v>150.9073103605547</v>
          </cell>
          <cell r="CN83">
            <v>143.27878664490294</v>
          </cell>
          <cell r="CO83">
            <v>153.40620205543877</v>
          </cell>
          <cell r="CP83">
            <v>142.40325429627245</v>
          </cell>
          <cell r="CQ83">
            <v>128.57543394302598</v>
          </cell>
          <cell r="CR83">
            <v>132.51157600738784</v>
          </cell>
          <cell r="CS83">
            <v>123.55288397232522</v>
          </cell>
          <cell r="CT83">
            <v>123.1946545964183</v>
          </cell>
          <cell r="CU83">
            <v>121.93466617800748</v>
          </cell>
          <cell r="CV83">
            <v>114.5371669691482</v>
          </cell>
          <cell r="CW83">
            <v>111.99118493858191</v>
          </cell>
          <cell r="CX83">
            <v>105.20858788500504</v>
          </cell>
          <cell r="CY83">
            <v>107.30670475058545</v>
          </cell>
          <cell r="CZ83">
            <v>111.88214018508023</v>
          </cell>
          <cell r="DA83">
            <v>108.01575213385183</v>
          </cell>
          <cell r="DB83">
            <v>108.9456726650528</v>
          </cell>
          <cell r="DC83">
            <v>108.84765271230872</v>
          </cell>
          <cell r="DD83">
            <v>108.52322101568697</v>
          </cell>
          <cell r="DE83">
            <v>104.96170300675634</v>
          </cell>
          <cell r="DF83">
            <v>107.53270126117435</v>
          </cell>
          <cell r="DG83">
            <v>106.46465564732026</v>
          </cell>
          <cell r="DH83">
            <v>107.02880182133718</v>
          </cell>
          <cell r="DI83">
            <v>100.95579484383906</v>
          </cell>
          <cell r="DJ83">
            <v>103.9967524960429</v>
          </cell>
          <cell r="DK83">
            <v>103.22604064911263</v>
          </cell>
          <cell r="DL83">
            <v>103.72875284553859</v>
          </cell>
          <cell r="DM83">
            <v>104.50623209609211</v>
          </cell>
          <cell r="DN83">
            <v>95.691473891676353</v>
          </cell>
          <cell r="DO83">
            <v>97.361141896855472</v>
          </cell>
          <cell r="DP83">
            <v>93.631764606975182</v>
          </cell>
          <cell r="DQ83">
            <v>98.204086734631289</v>
          </cell>
          <cell r="DR83">
            <v>97.38263451692039</v>
          </cell>
          <cell r="DS83">
            <v>91.880100338520137</v>
          </cell>
          <cell r="DT83">
            <v>94.39207853857171</v>
          </cell>
          <cell r="DU83">
            <v>92.882247977368294</v>
          </cell>
          <cell r="DV83">
            <v>89.663131818915048</v>
          </cell>
        </row>
        <row r="89">
          <cell r="E89" t="str">
            <v>TOTAL transports</v>
          </cell>
          <cell r="BZ89">
            <v>112.16593471675651</v>
          </cell>
          <cell r="CA89">
            <v>116.26996216188323</v>
          </cell>
          <cell r="CB89">
            <v>115.14317959372693</v>
          </cell>
          <cell r="CC89">
            <v>118.0443441413816</v>
          </cell>
          <cell r="CD89">
            <v>116.73677554212114</v>
          </cell>
          <cell r="CE89">
            <v>117.73699241611102</v>
          </cell>
          <cell r="CF89">
            <v>119.99770934522684</v>
          </cell>
          <cell r="CG89">
            <v>116.55485385079649</v>
          </cell>
          <cell r="CH89">
            <v>119.87892685428329</v>
          </cell>
          <cell r="CI89">
            <v>121.47529099935912</v>
          </cell>
          <cell r="CJ89">
            <v>119.46793468192374</v>
          </cell>
          <cell r="CK89">
            <v>121.5711000194444</v>
          </cell>
          <cell r="CL89">
            <v>120.78188582272691</v>
          </cell>
          <cell r="CM89">
            <v>127.01740753092407</v>
          </cell>
          <cell r="CN89">
            <v>121.40643989847865</v>
          </cell>
          <cell r="CO89">
            <v>122.65116815265502</v>
          </cell>
          <cell r="CP89">
            <v>125.65360718819063</v>
          </cell>
          <cell r="CQ89">
            <v>128.64747034267774</v>
          </cell>
          <cell r="CR89">
            <v>130.15853680149439</v>
          </cell>
          <cell r="CS89">
            <v>131.37753076800641</v>
          </cell>
          <cell r="CT89">
            <v>134.1352750361213</v>
          </cell>
          <cell r="CU89">
            <v>133.91068500431368</v>
          </cell>
          <cell r="CV89">
            <v>132.09904801163458</v>
          </cell>
          <cell r="CW89">
            <v>133.39655723838681</v>
          </cell>
          <cell r="CX89">
            <v>136.91243323525836</v>
          </cell>
          <cell r="CY89">
            <v>130.3637724775277</v>
          </cell>
          <cell r="CZ89">
            <v>135.22097369996078</v>
          </cell>
          <cell r="DA89">
            <v>134.84798325628054</v>
          </cell>
          <cell r="DB89">
            <v>135.23641099496183</v>
          </cell>
          <cell r="DC89">
            <v>138.3138865866315</v>
          </cell>
          <cell r="DD89">
            <v>137.02216781685414</v>
          </cell>
          <cell r="DE89">
            <v>138.5768797768381</v>
          </cell>
          <cell r="DF89">
            <v>140.50244933357803</v>
          </cell>
          <cell r="DG89">
            <v>136.76689776208394</v>
          </cell>
          <cell r="DH89">
            <v>140.97467448205293</v>
          </cell>
          <cell r="DI89">
            <v>139.18287744218904</v>
          </cell>
          <cell r="DJ89">
            <v>143.22459074036723</v>
          </cell>
          <cell r="DK89">
            <v>141.20528420689013</v>
          </cell>
          <cell r="DL89">
            <v>145.11265168178835</v>
          </cell>
          <cell r="DM89">
            <v>145.40645801218207</v>
          </cell>
          <cell r="DN89">
            <v>142.95968329877149</v>
          </cell>
          <cell r="DO89">
            <v>143.4296698310558</v>
          </cell>
          <cell r="DP89">
            <v>143.67675983738343</v>
          </cell>
          <cell r="DQ89">
            <v>144.85166035793659</v>
          </cell>
          <cell r="DR89">
            <v>144.88909113528115</v>
          </cell>
          <cell r="DS89">
            <v>143.53607166421429</v>
          </cell>
          <cell r="DT89">
            <v>148.37722557574915</v>
          </cell>
          <cell r="DU89">
            <v>150.74988627210416</v>
          </cell>
          <cell r="DV89">
            <v>146.53346498042671</v>
          </cell>
        </row>
        <row r="90">
          <cell r="E90" t="str">
            <v>IJ maladie</v>
          </cell>
          <cell r="BZ90">
            <v>131.63039207372981</v>
          </cell>
          <cell r="CA90">
            <v>133.63008923848687</v>
          </cell>
          <cell r="CB90">
            <v>131.68398648581379</v>
          </cell>
          <cell r="CC90">
            <v>133.42308019215301</v>
          </cell>
          <cell r="CD90">
            <v>129.10636089498738</v>
          </cell>
          <cell r="CE90">
            <v>132.05847778695735</v>
          </cell>
          <cell r="CF90">
            <v>136.74247003392051</v>
          </cell>
          <cell r="CG90">
            <v>137.57313742922895</v>
          </cell>
          <cell r="CH90">
            <v>136.4416153960772</v>
          </cell>
          <cell r="CI90">
            <v>140.79519990183428</v>
          </cell>
          <cell r="CJ90">
            <v>163.48544781969477</v>
          </cell>
          <cell r="CK90">
            <v>153.86691058825784</v>
          </cell>
          <cell r="CL90">
            <v>153.073293279973</v>
          </cell>
          <cell r="CM90">
            <v>144.73551652993856</v>
          </cell>
          <cell r="CN90">
            <v>148.93445616656967</v>
          </cell>
          <cell r="CO90">
            <v>146.11601042663767</v>
          </cell>
          <cell r="CP90">
            <v>148.46964132650083</v>
          </cell>
          <cell r="CQ90">
            <v>152.06949725182747</v>
          </cell>
          <cell r="CR90">
            <v>149.68342688958117</v>
          </cell>
          <cell r="CS90">
            <v>147.6499091318482</v>
          </cell>
          <cell r="CT90">
            <v>144.94512018955606</v>
          </cell>
          <cell r="CU90">
            <v>140.34421959438575</v>
          </cell>
          <cell r="CV90">
            <v>141.01334154812017</v>
          </cell>
          <cell r="CW90">
            <v>142.28482041501712</v>
          </cell>
          <cell r="CX90">
            <v>135.08694846702255</v>
          </cell>
          <cell r="CY90">
            <v>144.19788803638667</v>
          </cell>
          <cell r="CZ90">
            <v>141.35725169933716</v>
          </cell>
          <cell r="DA90">
            <v>140.78934841404853</v>
          </cell>
          <cell r="DB90">
            <v>147.22152786675778</v>
          </cell>
          <cell r="DC90">
            <v>140.80241712043411</v>
          </cell>
          <cell r="DD90">
            <v>140.48504941532437</v>
          </cell>
          <cell r="DE90">
            <v>139.2232608494441</v>
          </cell>
          <cell r="DF90">
            <v>147.86695695070563</v>
          </cell>
          <cell r="DG90">
            <v>144.88046526478601</v>
          </cell>
          <cell r="DH90">
            <v>145.22359387713982</v>
          </cell>
          <cell r="DI90">
            <v>142.13477434572249</v>
          </cell>
          <cell r="DJ90">
            <v>147.05458453548616</v>
          </cell>
          <cell r="DK90">
            <v>146.92215985369975</v>
          </cell>
          <cell r="DL90">
            <v>144.94936144439865</v>
          </cell>
          <cell r="DM90">
            <v>148.82927731497944</v>
          </cell>
          <cell r="DN90">
            <v>150.45457375758897</v>
          </cell>
          <cell r="DO90">
            <v>149.29272673851648</v>
          </cell>
          <cell r="DP90">
            <v>144.31467788814433</v>
          </cell>
          <cell r="DQ90">
            <v>149.41992000041358</v>
          </cell>
          <cell r="DR90">
            <v>152.16919201050408</v>
          </cell>
          <cell r="DS90">
            <v>152.23835517480137</v>
          </cell>
          <cell r="DT90">
            <v>157.47392938721384</v>
          </cell>
          <cell r="DU90">
            <v>155.91002375795642</v>
          </cell>
          <cell r="DV90">
            <v>143.91762185491623</v>
          </cell>
        </row>
        <row r="91">
          <cell r="E91" t="str">
            <v>IJ AT</v>
          </cell>
          <cell r="BZ91">
            <v>128.34192013737902</v>
          </cell>
          <cell r="CA91">
            <v>130.70417010418373</v>
          </cell>
          <cell r="CB91">
            <v>122.40281274646773</v>
          </cell>
          <cell r="CC91">
            <v>131.32244577681442</v>
          </cell>
          <cell r="CD91">
            <v>126.48913290371011</v>
          </cell>
          <cell r="CE91">
            <v>124.07134230349948</v>
          </cell>
          <cell r="CF91">
            <v>129.72657980071688</v>
          </cell>
          <cell r="CG91">
            <v>133.00345178000939</v>
          </cell>
          <cell r="CH91">
            <v>126.57334071040127</v>
          </cell>
          <cell r="CI91">
            <v>131.37184148446198</v>
          </cell>
          <cell r="CJ91">
            <v>125.84165653256791</v>
          </cell>
          <cell r="CK91">
            <v>128.39626694782734</v>
          </cell>
          <cell r="CL91">
            <v>130.46198655102233</v>
          </cell>
          <cell r="CM91">
            <v>122.3391251157679</v>
          </cell>
          <cell r="CN91">
            <v>128.73453430895165</v>
          </cell>
          <cell r="CO91">
            <v>127.78055784995186</v>
          </cell>
          <cell r="CP91">
            <v>137.18751422995993</v>
          </cell>
          <cell r="CQ91">
            <v>136.34880674513815</v>
          </cell>
          <cell r="CR91">
            <v>134.63432690270366</v>
          </cell>
          <cell r="CS91">
            <v>127.33667586036856</v>
          </cell>
          <cell r="CT91">
            <v>131.72439314762781</v>
          </cell>
          <cell r="CU91">
            <v>127.38613983175253</v>
          </cell>
          <cell r="CV91">
            <v>125.42393406132715</v>
          </cell>
          <cell r="CW91">
            <v>132.21002486802061</v>
          </cell>
          <cell r="CX91">
            <v>133.21217476419966</v>
          </cell>
          <cell r="CY91">
            <v>134.18247730711605</v>
          </cell>
          <cell r="CZ91">
            <v>136.81751147417819</v>
          </cell>
          <cell r="DA91">
            <v>141.84508284482226</v>
          </cell>
          <cell r="DB91">
            <v>132.97302854061181</v>
          </cell>
          <cell r="DC91">
            <v>132.94348080367763</v>
          </cell>
          <cell r="DD91">
            <v>130.73089828042558</v>
          </cell>
          <cell r="DE91">
            <v>130.12647693336874</v>
          </cell>
          <cell r="DF91">
            <v>136.62337590347576</v>
          </cell>
          <cell r="DG91">
            <v>137.19505397530816</v>
          </cell>
          <cell r="DH91">
            <v>137.44073201797568</v>
          </cell>
          <cell r="DI91">
            <v>136.23498651283555</v>
          </cell>
          <cell r="DJ91">
            <v>145.50854616054662</v>
          </cell>
          <cell r="DK91">
            <v>140.46393558805426</v>
          </cell>
          <cell r="DL91">
            <v>137.96942546095951</v>
          </cell>
          <cell r="DM91">
            <v>138.59989400277911</v>
          </cell>
          <cell r="DN91">
            <v>132.37472937677984</v>
          </cell>
          <cell r="DO91">
            <v>131.62267916298975</v>
          </cell>
          <cell r="DP91">
            <v>137.4299776611997</v>
          </cell>
          <cell r="DQ91">
            <v>143.39728427889622</v>
          </cell>
          <cell r="DR91">
            <v>141.27694630773598</v>
          </cell>
          <cell r="DS91">
            <v>136.40082223919009</v>
          </cell>
          <cell r="DT91">
            <v>139.73523381550515</v>
          </cell>
          <cell r="DU91">
            <v>142.85892753354062</v>
          </cell>
          <cell r="DV91">
            <v>140.64806917222248</v>
          </cell>
        </row>
        <row r="107">
          <cell r="E107" t="str">
            <v>Médicaments de ville</v>
          </cell>
          <cell r="BZ107">
            <v>123.58263196149481</v>
          </cell>
          <cell r="CA107">
            <v>121.63274204877401</v>
          </cell>
          <cell r="CB107">
            <v>122.86368759884027</v>
          </cell>
          <cell r="CC107">
            <v>127.38677739536959</v>
          </cell>
          <cell r="CD107">
            <v>140.22334726290237</v>
          </cell>
          <cell r="CE107">
            <v>136.14649527740167</v>
          </cell>
          <cell r="CF107">
            <v>129.40789191042506</v>
          </cell>
          <cell r="CG107">
            <v>132.21524350523788</v>
          </cell>
          <cell r="CH107">
            <v>133.5199703269096</v>
          </cell>
          <cell r="CI107">
            <v>162.78938931651655</v>
          </cell>
          <cell r="CJ107">
            <v>147.74928542003516</v>
          </cell>
          <cell r="CK107">
            <v>136.86252921664078</v>
          </cell>
          <cell r="CL107">
            <v>136.93561485264075</v>
          </cell>
          <cell r="CM107">
            <v>135.24067772852581</v>
          </cell>
          <cell r="CN107">
            <v>135.34797084067768</v>
          </cell>
          <cell r="CO107">
            <v>134.70819700823586</v>
          </cell>
          <cell r="CP107">
            <v>138.66971583352483</v>
          </cell>
          <cell r="CQ107">
            <v>134.62540776905999</v>
          </cell>
          <cell r="CR107">
            <v>137.61131201956522</v>
          </cell>
          <cell r="CS107">
            <v>135.88766347335473</v>
          </cell>
          <cell r="CT107">
            <v>134.65220569589036</v>
          </cell>
          <cell r="CU107">
            <v>137.95149603465001</v>
          </cell>
          <cell r="CV107">
            <v>137.51611531656854</v>
          </cell>
          <cell r="CW107">
            <v>140.10320624076491</v>
          </cell>
          <cell r="CX107">
            <v>137.27360034793927</v>
          </cell>
          <cell r="CY107">
            <v>140.89793070427032</v>
          </cell>
          <cell r="CZ107">
            <v>148.75124262531568</v>
          </cell>
          <cell r="DA107">
            <v>142.07938565057913</v>
          </cell>
          <cell r="DB107">
            <v>142.25812898374363</v>
          </cell>
          <cell r="DC107">
            <v>142.79240814179192</v>
          </cell>
          <cell r="DD107">
            <v>143.94124043829925</v>
          </cell>
          <cell r="DE107">
            <v>143.57408065598568</v>
          </cell>
          <cell r="DF107">
            <v>148.37251282560632</v>
          </cell>
          <cell r="DG107">
            <v>143.2451033991604</v>
          </cell>
          <cell r="DH107">
            <v>147.65536018921091</v>
          </cell>
          <cell r="DI107">
            <v>144.14623688757365</v>
          </cell>
          <cell r="DJ107">
            <v>149.36129418799538</v>
          </cell>
          <cell r="DK107">
            <v>148.77489196817015</v>
          </cell>
          <cell r="DL107">
            <v>146.3846443620003</v>
          </cell>
          <cell r="DM107">
            <v>149.33303837915733</v>
          </cell>
          <cell r="DN107">
            <v>148.2302062231665</v>
          </cell>
          <cell r="DO107">
            <v>151.9350512909588</v>
          </cell>
          <cell r="DP107">
            <v>147.88807443610662</v>
          </cell>
          <cell r="DQ107">
            <v>156.0950924048511</v>
          </cell>
          <cell r="DR107">
            <v>152.2578194703415</v>
          </cell>
          <cell r="DS107">
            <v>153.75464934902556</v>
          </cell>
          <cell r="DT107">
            <v>154.72942870256762</v>
          </cell>
          <cell r="DU107">
            <v>156.8068940463163</v>
          </cell>
          <cell r="DV107">
            <v>156.71810057003924</v>
          </cell>
        </row>
        <row r="108">
          <cell r="E108" t="str">
            <v>Médicaments rétrocédés</v>
          </cell>
          <cell r="BZ108">
            <v>101.75145958917602</v>
          </cell>
          <cell r="CA108">
            <v>108.59174536261511</v>
          </cell>
          <cell r="CB108">
            <v>96.921868515536033</v>
          </cell>
          <cell r="CC108">
            <v>95.962221677406134</v>
          </cell>
          <cell r="CD108">
            <v>97.121653220583198</v>
          </cell>
          <cell r="CE108">
            <v>95.445622576817513</v>
          </cell>
          <cell r="CF108">
            <v>105.4489294264104</v>
          </cell>
          <cell r="CG108">
            <v>97.75910331225036</v>
          </cell>
          <cell r="CH108">
            <v>106.97031513822894</v>
          </cell>
          <cell r="CI108">
            <v>96.849890039470878</v>
          </cell>
          <cell r="CJ108">
            <v>78.851281191084894</v>
          </cell>
          <cell r="CK108">
            <v>105.78061203172311</v>
          </cell>
          <cell r="CL108">
            <v>114.32301380244152</v>
          </cell>
          <cell r="CM108">
            <v>93.101993099745556</v>
          </cell>
          <cell r="CN108">
            <v>95.441037497812928</v>
          </cell>
          <cell r="CO108">
            <v>86.033301297427187</v>
          </cell>
          <cell r="CP108">
            <v>86.367167156001074</v>
          </cell>
          <cell r="CQ108">
            <v>93.488316579316688</v>
          </cell>
          <cell r="CR108">
            <v>90.052270519708514</v>
          </cell>
          <cell r="CS108">
            <v>97.519796244973648</v>
          </cell>
          <cell r="CT108">
            <v>84.16654502207453</v>
          </cell>
          <cell r="CU108">
            <v>89.564654515235347</v>
          </cell>
          <cell r="CV108">
            <v>89.082390323499268</v>
          </cell>
          <cell r="CW108">
            <v>93.523135430953204</v>
          </cell>
          <cell r="CX108">
            <v>81.114046433057922</v>
          </cell>
          <cell r="CY108">
            <v>80.125783880602896</v>
          </cell>
          <cell r="CZ108">
            <v>95.415999942690974</v>
          </cell>
          <cell r="DA108">
            <v>87.793101957629389</v>
          </cell>
          <cell r="DB108">
            <v>93.305262744702247</v>
          </cell>
          <cell r="DC108">
            <v>92.44254009758312</v>
          </cell>
          <cell r="DD108">
            <v>77.014085709331127</v>
          </cell>
          <cell r="DE108">
            <v>93.127176793503025</v>
          </cell>
          <cell r="DF108">
            <v>90.631695795263838</v>
          </cell>
          <cell r="DG108">
            <v>89.038784963398683</v>
          </cell>
          <cell r="DH108">
            <v>102.51848466492825</v>
          </cell>
          <cell r="DI108">
            <v>82.514149576026526</v>
          </cell>
          <cell r="DJ108">
            <v>94.372567465589881</v>
          </cell>
          <cell r="DK108">
            <v>92.836662323016157</v>
          </cell>
          <cell r="DL108">
            <v>89.629170468241398</v>
          </cell>
          <cell r="DM108">
            <v>94.236271841039184</v>
          </cell>
          <cell r="DN108">
            <v>88.92329939474233</v>
          </cell>
          <cell r="DO108">
            <v>91.323155962548995</v>
          </cell>
          <cell r="DP108">
            <v>89.759804964921855</v>
          </cell>
          <cell r="DQ108">
            <v>84.067160361612451</v>
          </cell>
          <cell r="DR108">
            <v>86.657644813052443</v>
          </cell>
          <cell r="DS108">
            <v>88.606528404630311</v>
          </cell>
          <cell r="DT108">
            <v>76.338776411168467</v>
          </cell>
          <cell r="DU108">
            <v>88.417672625852006</v>
          </cell>
          <cell r="DV108">
            <v>68.136346292372025</v>
          </cell>
        </row>
        <row r="118">
          <cell r="E118" t="str">
            <v>TOTAL médicaments</v>
          </cell>
          <cell r="BZ118">
            <v>121.12643572536865</v>
          </cell>
          <cell r="CA118">
            <v>120.16551681553406</v>
          </cell>
          <cell r="CB118">
            <v>119.94500795562193</v>
          </cell>
          <cell r="CC118">
            <v>123.85124232835383</v>
          </cell>
          <cell r="CD118">
            <v>135.37403285724815</v>
          </cell>
          <cell r="CE118">
            <v>131.56729409528916</v>
          </cell>
          <cell r="CF118">
            <v>126.71230083216751</v>
          </cell>
          <cell r="CG118">
            <v>128.33862889150507</v>
          </cell>
          <cell r="CH118">
            <v>130.53290385000474</v>
          </cell>
          <cell r="CI118">
            <v>155.37062374707403</v>
          </cell>
          <cell r="CJ118">
            <v>139.99766238405357</v>
          </cell>
          <cell r="CK118">
            <v>133.36554395633561</v>
          </cell>
          <cell r="CL118">
            <v>134.39150111283325</v>
          </cell>
          <cell r="CM118">
            <v>130.49971023418487</v>
          </cell>
          <cell r="CN118">
            <v>130.85809472223488</v>
          </cell>
          <cell r="CO118">
            <v>129.23184907786484</v>
          </cell>
          <cell r="CP118">
            <v>132.78522548135169</v>
          </cell>
          <cell r="CQ118">
            <v>129.99712822354454</v>
          </cell>
          <cell r="CR118">
            <v>132.26050736585674</v>
          </cell>
          <cell r="CS118">
            <v>131.57094564128678</v>
          </cell>
          <cell r="CT118">
            <v>128.9721310022106</v>
          </cell>
          <cell r="CU118">
            <v>132.50755669913755</v>
          </cell>
          <cell r="CV118">
            <v>132.06690118364423</v>
          </cell>
          <cell r="CW118">
            <v>134.86254428041059</v>
          </cell>
          <cell r="CX118">
            <v>130.95516345431841</v>
          </cell>
          <cell r="CY118">
            <v>134.06053710286824</v>
          </cell>
          <cell r="CZ118">
            <v>142.75056524089615</v>
          </cell>
          <cell r="DA118">
            <v>135.9717079040112</v>
          </cell>
          <cell r="DB118">
            <v>136.75050695807641</v>
          </cell>
          <cell r="DC118">
            <v>137.12761129668786</v>
          </cell>
          <cell r="DD118">
            <v>136.41135506446744</v>
          </cell>
          <cell r="DE118">
            <v>137.89836643972311</v>
          </cell>
          <cell r="DF118">
            <v>141.8761701170213</v>
          </cell>
          <cell r="DG118">
            <v>137.1464224375739</v>
          </cell>
          <cell r="DH118">
            <v>142.5770702154754</v>
          </cell>
          <cell r="DI118">
            <v>137.21209252292351</v>
          </cell>
          <cell r="DJ118">
            <v>143.17458550824546</v>
          </cell>
          <cell r="DK118">
            <v>142.48135597446415</v>
          </cell>
          <cell r="DL118">
            <v>139.99916130227396</v>
          </cell>
          <cell r="DM118">
            <v>143.1341742830981</v>
          </cell>
          <cell r="DN118">
            <v>141.55766482942238</v>
          </cell>
          <cell r="DO118">
            <v>145.11568737265264</v>
          </cell>
          <cell r="DP118">
            <v>141.34813996750776</v>
          </cell>
          <cell r="DQ118">
            <v>147.99132534354223</v>
          </cell>
          <cell r="DR118">
            <v>144.8772308636226</v>
          </cell>
          <cell r="DS118">
            <v>146.4249207057205</v>
          </cell>
          <cell r="DT118">
            <v>145.90980042874452</v>
          </cell>
          <cell r="DU118">
            <v>149.1125134890205</v>
          </cell>
          <cell r="DV118">
            <v>146.75188493417468</v>
          </cell>
        </row>
        <row r="126">
          <cell r="E126" t="str">
            <v>Produits de LPP</v>
          </cell>
          <cell r="BZ126">
            <v>123.19746118390565</v>
          </cell>
          <cell r="CA126">
            <v>122.40404054874125</v>
          </cell>
          <cell r="CB126">
            <v>122.74222057764426</v>
          </cell>
          <cell r="CC126">
            <v>121.2262942143097</v>
          </cell>
          <cell r="CD126">
            <v>118.93938773527731</v>
          </cell>
          <cell r="CE126">
            <v>124.90332910102669</v>
          </cell>
          <cell r="CF126">
            <v>122.85316874724512</v>
          </cell>
          <cell r="CG126">
            <v>122.04613635910859</v>
          </cell>
          <cell r="CH126">
            <v>117.62327475393788</v>
          </cell>
          <cell r="CI126">
            <v>119.878300768011</v>
          </cell>
          <cell r="CJ126">
            <v>126.03650044857008</v>
          </cell>
          <cell r="CK126">
            <v>121.15856241198446</v>
          </cell>
          <cell r="CL126">
            <v>128.07192504816877</v>
          </cell>
          <cell r="CM126">
            <v>125.09708388587346</v>
          </cell>
          <cell r="CN126">
            <v>125.65422078244369</v>
          </cell>
          <cell r="CO126">
            <v>125.76673268236587</v>
          </cell>
          <cell r="CP126">
            <v>131.93967779491493</v>
          </cell>
          <cell r="CQ126">
            <v>128.51086891830133</v>
          </cell>
          <cell r="CR126">
            <v>125.29773930093857</v>
          </cell>
          <cell r="CS126">
            <v>129.8709043583633</v>
          </cell>
          <cell r="CT126">
            <v>128.19998087083343</v>
          </cell>
          <cell r="CU126">
            <v>132.69002822280424</v>
          </cell>
          <cell r="CV126">
            <v>131.62255749427996</v>
          </cell>
          <cell r="CW126">
            <v>132.31890944657934</v>
          </cell>
          <cell r="CX126">
            <v>127.18751392479415</v>
          </cell>
          <cell r="CY126">
            <v>128.80662611952442</v>
          </cell>
          <cell r="CZ126">
            <v>131.93652098941953</v>
          </cell>
          <cell r="DA126">
            <v>135.21422359225886</v>
          </cell>
          <cell r="DB126">
            <v>130.40792882219847</v>
          </cell>
          <cell r="DC126">
            <v>131.85769640391064</v>
          </cell>
          <cell r="DD126">
            <v>132.77674411808115</v>
          </cell>
          <cell r="DE126">
            <v>126.96625146305402</v>
          </cell>
          <cell r="DF126">
            <v>138.92718960148366</v>
          </cell>
          <cell r="DG126">
            <v>131.8394463475249</v>
          </cell>
          <cell r="DH126">
            <v>138.72054923809239</v>
          </cell>
          <cell r="DI126">
            <v>136.06171076265966</v>
          </cell>
          <cell r="DJ126">
            <v>139.22199529692182</v>
          </cell>
          <cell r="DK126">
            <v>141.36318888128255</v>
          </cell>
          <cell r="DL126">
            <v>137.05166000472857</v>
          </cell>
          <cell r="DM126">
            <v>142.12657615102529</v>
          </cell>
          <cell r="DN126">
            <v>142.38106672693507</v>
          </cell>
          <cell r="DO126">
            <v>142.03219291123057</v>
          </cell>
          <cell r="DP126">
            <v>136.03281707538011</v>
          </cell>
          <cell r="DQ126">
            <v>143.58785762616546</v>
          </cell>
          <cell r="DR126">
            <v>147.12534431195411</v>
          </cell>
          <cell r="DS126">
            <v>145.72206392359453</v>
          </cell>
          <cell r="DT126">
            <v>147.26200739008658</v>
          </cell>
          <cell r="DU126">
            <v>145.78533972346546</v>
          </cell>
          <cell r="DV126">
            <v>145.22213681071955</v>
          </cell>
        </row>
        <row r="134">
          <cell r="E134" t="str">
            <v xml:space="preserve">TOTAL SOINS DE VILLE </v>
          </cell>
          <cell r="BZ134">
            <v>124.30602734336205</v>
          </cell>
          <cell r="CA134">
            <v>122.56711730517671</v>
          </cell>
          <cell r="CB134">
            <v>120.94302303783357</v>
          </cell>
          <cell r="CC134">
            <v>123.02938010961894</v>
          </cell>
          <cell r="CD134">
            <v>125.77937573085427</v>
          </cell>
          <cell r="CE134">
            <v>124.63785928853579</v>
          </cell>
          <cell r="CF134">
            <v>124.86884159126468</v>
          </cell>
          <cell r="CG134">
            <v>124.14661896079708</v>
          </cell>
          <cell r="CH134">
            <v>124.99003039233179</v>
          </cell>
          <cell r="CI134">
            <v>135.78483549902873</v>
          </cell>
          <cell r="CJ134">
            <v>131.96041477064685</v>
          </cell>
          <cell r="CK134">
            <v>128.67678000668963</v>
          </cell>
          <cell r="CL134">
            <v>128.3940667690519</v>
          </cell>
          <cell r="CM134">
            <v>127.07275522531513</v>
          </cell>
          <cell r="CN134">
            <v>127.35353875294852</v>
          </cell>
          <cell r="CO134">
            <v>126.72886820941443</v>
          </cell>
          <cell r="CP134">
            <v>130.22694644917027</v>
          </cell>
          <cell r="CQ134">
            <v>128.84532300335022</v>
          </cell>
          <cell r="CR134">
            <v>128.93228908064029</v>
          </cell>
          <cell r="CS134">
            <v>127.82724411720501</v>
          </cell>
          <cell r="CT134">
            <v>126.70475147716793</v>
          </cell>
          <cell r="CU134">
            <v>127.93193977138782</v>
          </cell>
          <cell r="CV134">
            <v>126.55852840638913</v>
          </cell>
          <cell r="CW134">
            <v>128.81071280201263</v>
          </cell>
          <cell r="CX134">
            <v>125.56662842898029</v>
          </cell>
          <cell r="CY134">
            <v>128.73291653454592</v>
          </cell>
          <cell r="CZ134">
            <v>132.57666592308493</v>
          </cell>
          <cell r="DA134">
            <v>130.52825166708212</v>
          </cell>
          <cell r="DB134">
            <v>130.06197741092251</v>
          </cell>
          <cell r="DC134">
            <v>129.96273298277401</v>
          </cell>
          <cell r="DD134">
            <v>129.79947171480401</v>
          </cell>
          <cell r="DE134">
            <v>128.89301276873812</v>
          </cell>
          <cell r="DF134">
            <v>135.33171740503525</v>
          </cell>
          <cell r="DG134">
            <v>130.04195723361659</v>
          </cell>
          <cell r="DH134">
            <v>134.06235035179347</v>
          </cell>
          <cell r="DI134">
            <v>130.32355420065917</v>
          </cell>
          <cell r="DJ134">
            <v>132.08074410987854</v>
          </cell>
          <cell r="DK134">
            <v>136.53430513554403</v>
          </cell>
          <cell r="DL134">
            <v>132.85128501236974</v>
          </cell>
          <cell r="DM134">
            <v>135.77144387180456</v>
          </cell>
          <cell r="DN134">
            <v>133.8826839382173</v>
          </cell>
          <cell r="DO134">
            <v>134.86476466632331</v>
          </cell>
          <cell r="DP134">
            <v>133.00222923867076</v>
          </cell>
          <cell r="DQ134">
            <v>138.32441772320573</v>
          </cell>
          <cell r="DR134">
            <v>137.5842323805789</v>
          </cell>
          <cell r="DS134">
            <v>138.79958778406666</v>
          </cell>
          <cell r="DT134">
            <v>139.74637229993283</v>
          </cell>
          <cell r="DU134">
            <v>140.16252424306748</v>
          </cell>
          <cell r="DV134">
            <v>132.83581519242247</v>
          </cell>
        </row>
      </sheetData>
      <sheetData sheetId="6">
        <row r="3">
          <cell r="BZ3">
            <v>44287</v>
          </cell>
          <cell r="CA3">
            <v>44317</v>
          </cell>
          <cell r="CB3">
            <v>44348</v>
          </cell>
          <cell r="CC3">
            <v>44378</v>
          </cell>
          <cell r="CD3">
            <v>44409</v>
          </cell>
          <cell r="CE3">
            <v>44440</v>
          </cell>
          <cell r="CF3">
            <v>44470</v>
          </cell>
          <cell r="CG3">
            <v>44501</v>
          </cell>
          <cell r="CH3">
            <v>44531</v>
          </cell>
          <cell r="CI3">
            <v>44562</v>
          </cell>
          <cell r="CJ3">
            <v>44593</v>
          </cell>
          <cell r="CK3">
            <v>44621</v>
          </cell>
          <cell r="CL3">
            <v>44652</v>
          </cell>
          <cell r="CM3">
            <v>44682</v>
          </cell>
          <cell r="CN3">
            <v>44713</v>
          </cell>
          <cell r="CO3">
            <v>44743</v>
          </cell>
          <cell r="CP3">
            <v>44774</v>
          </cell>
          <cell r="CQ3">
            <v>44805</v>
          </cell>
          <cell r="CR3">
            <v>44835</v>
          </cell>
          <cell r="CS3">
            <v>44866</v>
          </cell>
          <cell r="CT3">
            <v>44896</v>
          </cell>
          <cell r="CU3">
            <v>44927</v>
          </cell>
          <cell r="CV3">
            <v>44958</v>
          </cell>
          <cell r="CW3">
            <v>44986</v>
          </cell>
          <cell r="CX3">
            <v>45017</v>
          </cell>
          <cell r="CY3">
            <v>45047</v>
          </cell>
          <cell r="CZ3">
            <v>45078</v>
          </cell>
          <cell r="DA3">
            <v>45108</v>
          </cell>
          <cell r="DB3">
            <v>45139</v>
          </cell>
          <cell r="DC3">
            <v>45170</v>
          </cell>
          <cell r="DD3">
            <v>45200</v>
          </cell>
          <cell r="DE3">
            <v>45231</v>
          </cell>
          <cell r="DF3">
            <v>45261</v>
          </cell>
          <cell r="DG3">
            <v>45292</v>
          </cell>
          <cell r="DH3">
            <v>45323</v>
          </cell>
          <cell r="DI3">
            <v>45352</v>
          </cell>
          <cell r="DJ3">
            <v>45383</v>
          </cell>
          <cell r="DK3">
            <v>45413</v>
          </cell>
          <cell r="DL3">
            <v>45444</v>
          </cell>
          <cell r="DM3">
            <v>45474</v>
          </cell>
          <cell r="DN3">
            <v>45505</v>
          </cell>
          <cell r="DO3">
            <v>45536</v>
          </cell>
          <cell r="DP3">
            <v>45566</v>
          </cell>
          <cell r="DQ3">
            <v>45597</v>
          </cell>
          <cell r="DR3">
            <v>45627</v>
          </cell>
          <cell r="DS3">
            <v>45658</v>
          </cell>
          <cell r="DT3">
            <v>45689</v>
          </cell>
          <cell r="DU3">
            <v>45717</v>
          </cell>
          <cell r="DV3">
            <v>45748</v>
          </cell>
        </row>
        <row r="28">
          <cell r="E28" t="str">
            <v>TOTAL généralistes</v>
          </cell>
          <cell r="BZ28">
            <v>83.742701174589229</v>
          </cell>
          <cell r="CA28">
            <v>81.410054964817519</v>
          </cell>
          <cell r="CB28">
            <v>80.081469008669487</v>
          </cell>
          <cell r="CC28">
            <v>80.806435888786538</v>
          </cell>
          <cell r="CD28">
            <v>79.459252965197763</v>
          </cell>
          <cell r="CE28">
            <v>78.161706643629472</v>
          </cell>
          <cell r="CF28">
            <v>78.80279727079072</v>
          </cell>
          <cell r="CG28">
            <v>79.484547312993499</v>
          </cell>
          <cell r="CH28">
            <v>77.688864699360025</v>
          </cell>
          <cell r="CI28">
            <v>78.117058546158944</v>
          </cell>
          <cell r="CJ28">
            <v>73.352929282408752</v>
          </cell>
          <cell r="CK28">
            <v>74.896577030307</v>
          </cell>
          <cell r="CL28">
            <v>76.884369044029029</v>
          </cell>
          <cell r="CM28">
            <v>76.619688845479871</v>
          </cell>
          <cell r="CN28">
            <v>77.087495487312083</v>
          </cell>
          <cell r="CO28">
            <v>77.597686488654517</v>
          </cell>
          <cell r="CP28">
            <v>78.979593034118565</v>
          </cell>
          <cell r="CQ28">
            <v>76.574559985866117</v>
          </cell>
          <cell r="CR28">
            <v>78.217909039441153</v>
          </cell>
          <cell r="CS28">
            <v>76.831652071022944</v>
          </cell>
          <cell r="CT28">
            <v>75.543752158754899</v>
          </cell>
          <cell r="CU28">
            <v>75.450989813101941</v>
          </cell>
          <cell r="CV28">
            <v>72.818286675007855</v>
          </cell>
          <cell r="CW28">
            <v>74.393941069468639</v>
          </cell>
          <cell r="CX28">
            <v>73.262630573577013</v>
          </cell>
          <cell r="CY28">
            <v>75.059934232939625</v>
          </cell>
          <cell r="CZ28">
            <v>76.188568709308498</v>
          </cell>
          <cell r="DA28">
            <v>74.398739327757951</v>
          </cell>
          <cell r="DB28">
            <v>74.849575495040781</v>
          </cell>
          <cell r="DC28">
            <v>73.053994109154445</v>
          </cell>
          <cell r="DD28">
            <v>73.208332761163348</v>
          </cell>
          <cell r="DE28">
            <v>75.682595715778433</v>
          </cell>
          <cell r="DF28">
            <v>80.357188912890052</v>
          </cell>
          <cell r="DG28">
            <v>74.936724930920292</v>
          </cell>
          <cell r="DH28">
            <v>76.329608323060398</v>
          </cell>
          <cell r="DI28">
            <v>72.830403489055513</v>
          </cell>
          <cell r="DJ28">
            <v>76.598620749603072</v>
          </cell>
          <cell r="DK28">
            <v>76.768777497712676</v>
          </cell>
          <cell r="DL28">
            <v>73.246233109541208</v>
          </cell>
          <cell r="DM28">
            <v>74.132531187354218</v>
          </cell>
          <cell r="DN28">
            <v>70.598873322930018</v>
          </cell>
          <cell r="DO28">
            <v>73.094306839391209</v>
          </cell>
          <cell r="DP28">
            <v>71.036772619354721</v>
          </cell>
          <cell r="DQ28">
            <v>71.958126702498092</v>
          </cell>
          <cell r="DR28">
            <v>73.21444076056622</v>
          </cell>
          <cell r="DS28">
            <v>80.454091623672895</v>
          </cell>
          <cell r="DT28">
            <v>78.358123808975762</v>
          </cell>
          <cell r="DU28">
            <v>76.130237939930225</v>
          </cell>
          <cell r="DV28">
            <v>75.846357920802291</v>
          </cell>
        </row>
        <row r="51">
          <cell r="E51" t="str">
            <v>TOTAL spécialistes</v>
          </cell>
          <cell r="BZ51">
            <v>104.86377304265635</v>
          </cell>
          <cell r="CA51">
            <v>101.25837222870244</v>
          </cell>
          <cell r="CB51">
            <v>102.18587358407522</v>
          </cell>
          <cell r="CC51">
            <v>101.09059684571496</v>
          </cell>
          <cell r="CD51">
            <v>102.18052507534293</v>
          </cell>
          <cell r="CE51">
            <v>103.1253875892187</v>
          </cell>
          <cell r="CF51">
            <v>104.51022566344474</v>
          </cell>
          <cell r="CG51">
            <v>100.6911943887266</v>
          </cell>
          <cell r="CH51">
            <v>103.87482964453308</v>
          </cell>
          <cell r="CI51">
            <v>104.08988560760581</v>
          </cell>
          <cell r="CJ51">
            <v>100.57367844561466</v>
          </cell>
          <cell r="CK51">
            <v>101.46049295680703</v>
          </cell>
          <cell r="CL51">
            <v>98.921247337043866</v>
          </cell>
          <cell r="CM51">
            <v>109.09924527531214</v>
          </cell>
          <cell r="CN51">
            <v>103.42540118496066</v>
          </cell>
          <cell r="CO51">
            <v>105.49211790357411</v>
          </cell>
          <cell r="CP51">
            <v>107.44827612978315</v>
          </cell>
          <cell r="CQ51">
            <v>107.01597709839301</v>
          </cell>
          <cell r="CR51">
            <v>103.83415661637252</v>
          </cell>
          <cell r="CS51">
            <v>107.53627253801588</v>
          </cell>
          <cell r="CT51">
            <v>105.12148913106753</v>
          </cell>
          <cell r="CU51">
            <v>107.86546344497251</v>
          </cell>
          <cell r="CV51">
            <v>106.85711905332778</v>
          </cell>
          <cell r="CW51">
            <v>107.49557313998264</v>
          </cell>
          <cell r="CX51">
            <v>107.33621299443364</v>
          </cell>
          <cell r="CY51">
            <v>108.47328126544869</v>
          </cell>
          <cell r="CZ51">
            <v>112.71297129480968</v>
          </cell>
          <cell r="DA51">
            <v>109.16820151835884</v>
          </cell>
          <cell r="DB51">
            <v>109.73040000686321</v>
          </cell>
          <cell r="DC51">
            <v>108.53495821336865</v>
          </cell>
          <cell r="DD51">
            <v>112.20215058377552</v>
          </cell>
          <cell r="DE51">
            <v>109.90730672079745</v>
          </cell>
          <cell r="DF51">
            <v>113.71840603170433</v>
          </cell>
          <cell r="DG51">
            <v>109.61676078624241</v>
          </cell>
          <cell r="DH51">
            <v>112.44222673329953</v>
          </cell>
          <cell r="DI51">
            <v>110.50922005731638</v>
          </cell>
          <cell r="DJ51">
            <v>82.562246118539761</v>
          </cell>
          <cell r="DK51">
            <v>125.72556822252612</v>
          </cell>
          <cell r="DL51">
            <v>115.2108828090975</v>
          </cell>
          <cell r="DM51">
            <v>115.73492251796186</v>
          </cell>
          <cell r="DN51">
            <v>110.31288119800038</v>
          </cell>
          <cell r="DO51">
            <v>112.0336354208866</v>
          </cell>
          <cell r="DP51">
            <v>110.8451156447078</v>
          </cell>
          <cell r="DQ51">
            <v>114.60623566200717</v>
          </cell>
          <cell r="DR51">
            <v>114.09251457695898</v>
          </cell>
          <cell r="DS51">
            <v>114.94730370942732</v>
          </cell>
          <cell r="DT51">
            <v>116.04829959709524</v>
          </cell>
          <cell r="DU51">
            <v>117.32259844294708</v>
          </cell>
          <cell r="DV51">
            <v>81.866062445830735</v>
          </cell>
        </row>
        <row r="55">
          <cell r="E55" t="str">
            <v>Honoraires de dentistes</v>
          </cell>
          <cell r="BZ55">
            <v>110.09260550556768</v>
          </cell>
          <cell r="CA55">
            <v>108.13796256928607</v>
          </cell>
          <cell r="CB55">
            <v>111.15699314049871</v>
          </cell>
          <cell r="CC55">
            <v>111.25208886416884</v>
          </cell>
          <cell r="CD55">
            <v>104.22993771005231</v>
          </cell>
          <cell r="CE55">
            <v>110.73081569315362</v>
          </cell>
          <cell r="CF55">
            <v>112.78711449766237</v>
          </cell>
          <cell r="CG55">
            <v>108.75642250417033</v>
          </cell>
          <cell r="CH55">
            <v>103.32508806810601</v>
          </cell>
          <cell r="CI55">
            <v>111.19040704494383</v>
          </cell>
          <cell r="CJ55">
            <v>108.45217761872807</v>
          </cell>
          <cell r="CK55">
            <v>112.82736567205998</v>
          </cell>
          <cell r="CL55">
            <v>107.17683716368356</v>
          </cell>
          <cell r="CM55">
            <v>113.13832695264503</v>
          </cell>
          <cell r="CN55">
            <v>111.01705404204485</v>
          </cell>
          <cell r="CO55">
            <v>110.11435483012222</v>
          </cell>
          <cell r="CP55">
            <v>110.30342516400499</v>
          </cell>
          <cell r="CQ55">
            <v>115.23360979124536</v>
          </cell>
          <cell r="CR55">
            <v>116.81415199200924</v>
          </cell>
          <cell r="CS55">
            <v>112.57901044664254</v>
          </cell>
          <cell r="CT55">
            <v>107.53107429463972</v>
          </cell>
          <cell r="CU55">
            <v>116.75274846743602</v>
          </cell>
          <cell r="CV55">
            <v>112.17571542380647</v>
          </cell>
          <cell r="CW55">
            <v>117.79726273840151</v>
          </cell>
          <cell r="CX55">
            <v>112.83910531957872</v>
          </cell>
          <cell r="CY55">
            <v>113.35385275456711</v>
          </cell>
          <cell r="CZ55">
            <v>119.20133079031766</v>
          </cell>
          <cell r="DA55">
            <v>115.85905214743413</v>
          </cell>
          <cell r="DB55">
            <v>113.78563875195537</v>
          </cell>
          <cell r="DC55">
            <v>118.16503567271479</v>
          </cell>
          <cell r="DD55">
            <v>112.40915140623029</v>
          </cell>
          <cell r="DE55">
            <v>103.1021853661062</v>
          </cell>
          <cell r="DF55">
            <v>106.30641161291192</v>
          </cell>
          <cell r="DG55">
            <v>99.530071093165745</v>
          </cell>
          <cell r="DH55">
            <v>103.67316318792629</v>
          </cell>
          <cell r="DI55">
            <v>100.40408040659472</v>
          </cell>
          <cell r="DJ55">
            <v>105.90696730545721</v>
          </cell>
          <cell r="DK55">
            <v>104.38976914654998</v>
          </cell>
          <cell r="DL55">
            <v>101.95734950626405</v>
          </cell>
          <cell r="DM55">
            <v>102.86149977304906</v>
          </cell>
          <cell r="DN55">
            <v>104.58262503632191</v>
          </cell>
          <cell r="DO55">
            <v>105.10343115486265</v>
          </cell>
          <cell r="DP55">
            <v>105.38434527639757</v>
          </cell>
          <cell r="DQ55">
            <v>109.42440293102646</v>
          </cell>
          <cell r="DR55">
            <v>107.68988464714411</v>
          </cell>
          <cell r="DS55">
            <v>109.56640291816049</v>
          </cell>
          <cell r="DT55">
            <v>107.80535916081624</v>
          </cell>
          <cell r="DU55">
            <v>107.27120360492898</v>
          </cell>
          <cell r="DV55">
            <v>108.8098924542016</v>
          </cell>
        </row>
        <row r="69">
          <cell r="E69" t="str">
            <v>TOTAL Infirmiers</v>
          </cell>
          <cell r="BZ69">
            <v>108.46970442769528</v>
          </cell>
          <cell r="CA69">
            <v>104.22223268515482</v>
          </cell>
          <cell r="CB69">
            <v>103.32025741303764</v>
          </cell>
          <cell r="CC69">
            <v>103.57371915045807</v>
          </cell>
          <cell r="CD69">
            <v>104.72147857618697</v>
          </cell>
          <cell r="CE69">
            <v>104.64806536507874</v>
          </cell>
          <cell r="CF69">
            <v>105.04357029545623</v>
          </cell>
          <cell r="CG69">
            <v>104.57590563379719</v>
          </cell>
          <cell r="CH69">
            <v>102.58989557948377</v>
          </cell>
          <cell r="CI69">
            <v>108.4766256195435</v>
          </cell>
          <cell r="CJ69">
            <v>107.26959048978659</v>
          </cell>
          <cell r="CK69">
            <v>105.25787568123208</v>
          </cell>
          <cell r="CL69">
            <v>102.55408011707692</v>
          </cell>
          <cell r="CM69">
            <v>103.23455660099097</v>
          </cell>
          <cell r="CN69">
            <v>105.37808122951648</v>
          </cell>
          <cell r="CO69">
            <v>104.97522798137946</v>
          </cell>
          <cell r="CP69">
            <v>106.68184605522102</v>
          </cell>
          <cell r="CQ69">
            <v>102.60995993223838</v>
          </cell>
          <cell r="CR69">
            <v>104.92917984934547</v>
          </cell>
          <cell r="CS69">
            <v>101.19786641927571</v>
          </cell>
          <cell r="CT69">
            <v>102.32775299560078</v>
          </cell>
          <cell r="CU69">
            <v>101.71184673437592</v>
          </cell>
          <cell r="CV69">
            <v>100.07353149018601</v>
          </cell>
          <cell r="CW69">
            <v>101.57426019747086</v>
          </cell>
          <cell r="CX69">
            <v>98.869277723173482</v>
          </cell>
          <cell r="CY69">
            <v>101.62731621798038</v>
          </cell>
          <cell r="CZ69">
            <v>102.12930608518656</v>
          </cell>
          <cell r="DA69">
            <v>101.88150190765344</v>
          </cell>
          <cell r="DB69">
            <v>97.388529073916359</v>
          </cell>
          <cell r="DC69">
            <v>99.496077417504964</v>
          </cell>
          <cell r="DD69">
            <v>101.33819474128475</v>
          </cell>
          <cell r="DE69">
            <v>99.827192122235274</v>
          </cell>
          <cell r="DF69">
            <v>109.23549121455176</v>
          </cell>
          <cell r="DG69">
            <v>95.231579664176778</v>
          </cell>
          <cell r="DH69">
            <v>101.93464887907373</v>
          </cell>
          <cell r="DI69">
            <v>98.698348003901557</v>
          </cell>
          <cell r="DJ69">
            <v>105.54390425450764</v>
          </cell>
          <cell r="DK69">
            <v>100.82035325617642</v>
          </cell>
          <cell r="DL69">
            <v>96.958599654792025</v>
          </cell>
          <cell r="DM69">
            <v>99.109121356600554</v>
          </cell>
          <cell r="DN69">
            <v>102.60231886670343</v>
          </cell>
          <cell r="DO69">
            <v>100.01135491357269</v>
          </cell>
          <cell r="DP69">
            <v>100.66363827690896</v>
          </cell>
          <cell r="DQ69">
            <v>100.83226907520636</v>
          </cell>
          <cell r="DR69">
            <v>101.98176162162638</v>
          </cell>
          <cell r="DS69">
            <v>102.11736937332911</v>
          </cell>
          <cell r="DT69">
            <v>100.74565511110846</v>
          </cell>
          <cell r="DU69">
            <v>99.105353847651799</v>
          </cell>
          <cell r="DV69">
            <v>101.30073305797748</v>
          </cell>
        </row>
        <row r="74">
          <cell r="E74" t="str">
            <v>Montants masseurs-kiné</v>
          </cell>
          <cell r="BZ74">
            <v>99.602415005123248</v>
          </cell>
          <cell r="CA74">
            <v>100.79647949845025</v>
          </cell>
          <cell r="CB74">
            <v>99.666219175053101</v>
          </cell>
          <cell r="CC74">
            <v>99.293677973882637</v>
          </cell>
          <cell r="CD74">
            <v>96.485541092047413</v>
          </cell>
          <cell r="CE74">
            <v>97.715839009647169</v>
          </cell>
          <cell r="CF74">
            <v>99.511291963632132</v>
          </cell>
          <cell r="CG74">
            <v>95.028253010667626</v>
          </cell>
          <cell r="CH74">
            <v>95.922889759857028</v>
          </cell>
          <cell r="CI74">
            <v>99.397998344223353</v>
          </cell>
          <cell r="CJ74">
            <v>95.320214586513657</v>
          </cell>
          <cell r="CK74">
            <v>97.935625934968542</v>
          </cell>
          <cell r="CL74">
            <v>94.563284694529329</v>
          </cell>
          <cell r="CM74">
            <v>100.25687775635383</v>
          </cell>
          <cell r="CN74">
            <v>98.911205790934957</v>
          </cell>
          <cell r="CO74">
            <v>99.430112822802457</v>
          </cell>
          <cell r="CP74">
            <v>99.802336904240363</v>
          </cell>
          <cell r="CQ74">
            <v>99.788191162661988</v>
          </cell>
          <cell r="CR74">
            <v>99.552113130766514</v>
          </cell>
          <cell r="CS74">
            <v>99.506084411131255</v>
          </cell>
          <cell r="CT74">
            <v>98.177951315559625</v>
          </cell>
          <cell r="CU74">
            <v>102.75986995090121</v>
          </cell>
          <cell r="CV74">
            <v>100.33196109291222</v>
          </cell>
          <cell r="CW74">
            <v>104.10366701015874</v>
          </cell>
          <cell r="CX74">
            <v>101.56745382513415</v>
          </cell>
          <cell r="CY74">
            <v>96.806075848628225</v>
          </cell>
          <cell r="CZ74">
            <v>104.11826025425795</v>
          </cell>
          <cell r="DA74">
            <v>100.95589056689225</v>
          </cell>
          <cell r="DB74">
            <v>99.790079587003021</v>
          </cell>
          <cell r="DC74">
            <v>102.13278660052431</v>
          </cell>
          <cell r="DD74">
            <v>100.56541135636228</v>
          </cell>
          <cell r="DE74">
            <v>101.11813311430949</v>
          </cell>
          <cell r="DF74">
            <v>106.44502790957502</v>
          </cell>
          <cell r="DG74">
            <v>98.05450924998911</v>
          </cell>
          <cell r="DH74">
            <v>102.95550608646904</v>
          </cell>
          <cell r="DI74">
            <v>102.02314534585504</v>
          </cell>
          <cell r="DJ74">
            <v>103.25202390511868</v>
          </cell>
          <cell r="DK74">
            <v>103.95690101176621</v>
          </cell>
          <cell r="DL74">
            <v>101.61413979543053</v>
          </cell>
          <cell r="DM74">
            <v>104.25553431072692</v>
          </cell>
          <cell r="DN74">
            <v>104.55432960966986</v>
          </cell>
          <cell r="DO74">
            <v>102.12374792550443</v>
          </cell>
          <cell r="DP74">
            <v>103.95028448133647</v>
          </cell>
          <cell r="DQ74">
            <v>105.72964477321317</v>
          </cell>
          <cell r="DR74">
            <v>103.56309109896806</v>
          </cell>
          <cell r="DS74">
            <v>103.85737810495357</v>
          </cell>
          <cell r="DT74">
            <v>104.79397259901504</v>
          </cell>
          <cell r="DU74">
            <v>101.39160986337539</v>
          </cell>
          <cell r="DV74">
            <v>105.26132600009834</v>
          </cell>
        </row>
        <row r="83">
          <cell r="E83" t="str">
            <v>TOTAL Laboratoires</v>
          </cell>
          <cell r="BZ83">
            <v>158.4343102668891</v>
          </cell>
          <cell r="CA83">
            <v>145.17338266763323</v>
          </cell>
          <cell r="CB83">
            <v>129.53775195217364</v>
          </cell>
          <cell r="CC83">
            <v>123.82990202461741</v>
          </cell>
          <cell r="CD83">
            <v>140.56090229623436</v>
          </cell>
          <cell r="CE83">
            <v>127.06381096923238</v>
          </cell>
          <cell r="CF83">
            <v>120.28502243350137</v>
          </cell>
          <cell r="CG83">
            <v>120.28547028646868</v>
          </cell>
          <cell r="CH83">
            <v>135.09165429842054</v>
          </cell>
          <cell r="CI83">
            <v>157.6409724012388</v>
          </cell>
          <cell r="CJ83">
            <v>143.42448263454315</v>
          </cell>
          <cell r="CK83">
            <v>127.89096012244872</v>
          </cell>
          <cell r="CL83">
            <v>126.63799994588207</v>
          </cell>
          <cell r="CM83">
            <v>119.47384779185643</v>
          </cell>
          <cell r="CN83">
            <v>112.85801170417741</v>
          </cell>
          <cell r="CO83">
            <v>119.39450464728513</v>
          </cell>
          <cell r="CP83">
            <v>112.59715404800261</v>
          </cell>
          <cell r="CQ83">
            <v>103.89773824102326</v>
          </cell>
          <cell r="CR83">
            <v>106.95342663495551</v>
          </cell>
          <cell r="CS83">
            <v>99.491912928910381</v>
          </cell>
          <cell r="CT83">
            <v>99.213228195263099</v>
          </cell>
          <cell r="CU83">
            <v>97.922741682744615</v>
          </cell>
          <cell r="CV83">
            <v>92.091236198321269</v>
          </cell>
          <cell r="CW83">
            <v>90.818970005170158</v>
          </cell>
          <cell r="CX83">
            <v>86.938998955222885</v>
          </cell>
          <cell r="CY83">
            <v>86.48895392673866</v>
          </cell>
          <cell r="CZ83">
            <v>90.190721499327623</v>
          </cell>
          <cell r="DA83">
            <v>86.831991523104605</v>
          </cell>
          <cell r="DB83">
            <v>87.701470287254679</v>
          </cell>
          <cell r="DC83">
            <v>87.305177137864234</v>
          </cell>
          <cell r="DD83">
            <v>86.585869676277568</v>
          </cell>
          <cell r="DE83">
            <v>83.868464342830748</v>
          </cell>
          <cell r="DF83">
            <v>84.830033740991368</v>
          </cell>
          <cell r="DG83">
            <v>83.901869178976227</v>
          </cell>
          <cell r="DH83">
            <v>84.678135658080379</v>
          </cell>
          <cell r="DI83">
            <v>80.450250137023204</v>
          </cell>
          <cell r="DJ83">
            <v>81.34442635577409</v>
          </cell>
          <cell r="DK83">
            <v>81.229184445035429</v>
          </cell>
          <cell r="DL83">
            <v>80.580669110280397</v>
          </cell>
          <cell r="DM83">
            <v>80.872878416997992</v>
          </cell>
          <cell r="DN83">
            <v>74.842751096999137</v>
          </cell>
          <cell r="DO83">
            <v>75.304579763315985</v>
          </cell>
          <cell r="DP83">
            <v>72.584205790516918</v>
          </cell>
          <cell r="DQ83">
            <v>76.180933297413944</v>
          </cell>
          <cell r="DR83">
            <v>73.953584747781619</v>
          </cell>
          <cell r="DS83">
            <v>69.685706981669512</v>
          </cell>
          <cell r="DT83">
            <v>70.987889633685654</v>
          </cell>
          <cell r="DU83">
            <v>70.829341361529799</v>
          </cell>
          <cell r="DV83">
            <v>67.551044507541505</v>
          </cell>
        </row>
        <row r="89">
          <cell r="E89" t="str">
            <v>TOTAL transports</v>
          </cell>
          <cell r="BZ89">
            <v>96.65719237755367</v>
          </cell>
          <cell r="CA89">
            <v>99.499655103457698</v>
          </cell>
          <cell r="CB89">
            <v>96.509562150249025</v>
          </cell>
          <cell r="CC89">
            <v>99.464731736246918</v>
          </cell>
          <cell r="CD89">
            <v>98.67597712226825</v>
          </cell>
          <cell r="CE89">
            <v>98.455818267351532</v>
          </cell>
          <cell r="CF89">
            <v>101.56886629954047</v>
          </cell>
          <cell r="CG89">
            <v>98.533179443426718</v>
          </cell>
          <cell r="CH89">
            <v>99.172975914307187</v>
          </cell>
          <cell r="CI89">
            <v>100.57949692563615</v>
          </cell>
          <cell r="CJ89">
            <v>99.133652928845763</v>
          </cell>
          <cell r="CK89">
            <v>100.12683294561859</v>
          </cell>
          <cell r="CL89">
            <v>99.745698483064487</v>
          </cell>
          <cell r="CM89">
            <v>102.88763922580661</v>
          </cell>
          <cell r="CN89">
            <v>99.658261864734257</v>
          </cell>
          <cell r="CO89">
            <v>100.27197041948497</v>
          </cell>
          <cell r="CP89">
            <v>103.86656742752072</v>
          </cell>
          <cell r="CQ89">
            <v>105.86500623294724</v>
          </cell>
          <cell r="CR89">
            <v>105.58459637390219</v>
          </cell>
          <cell r="CS89">
            <v>106.28009576069488</v>
          </cell>
          <cell r="CT89">
            <v>109.20569498400982</v>
          </cell>
          <cell r="CU89">
            <v>106.67641696220871</v>
          </cell>
          <cell r="CV89">
            <v>106.15475025922822</v>
          </cell>
          <cell r="CW89">
            <v>107.16452873306386</v>
          </cell>
          <cell r="CX89">
            <v>109.20686702998279</v>
          </cell>
          <cell r="CY89">
            <v>105.09541468211943</v>
          </cell>
          <cell r="CZ89">
            <v>106.94313247552437</v>
          </cell>
          <cell r="DA89">
            <v>107.12330230653863</v>
          </cell>
          <cell r="DB89">
            <v>107.13363451562378</v>
          </cell>
          <cell r="DC89">
            <v>108.25486470351122</v>
          </cell>
          <cell r="DD89">
            <v>109.21350029627337</v>
          </cell>
          <cell r="DE89">
            <v>108.81669106339771</v>
          </cell>
          <cell r="DF89">
            <v>111.11046136824727</v>
          </cell>
          <cell r="DG89">
            <v>107.82797784930023</v>
          </cell>
          <cell r="DH89">
            <v>110.20214988817207</v>
          </cell>
          <cell r="DI89">
            <v>107.84919421075499</v>
          </cell>
          <cell r="DJ89">
            <v>111.54687187648527</v>
          </cell>
          <cell r="DK89">
            <v>110.30627125622006</v>
          </cell>
          <cell r="DL89">
            <v>112.99342941549759</v>
          </cell>
          <cell r="DM89">
            <v>113.40704187309625</v>
          </cell>
          <cell r="DN89">
            <v>109.53578388756237</v>
          </cell>
          <cell r="DO89">
            <v>111.28449489190595</v>
          </cell>
          <cell r="DP89">
            <v>110.98837250357796</v>
          </cell>
          <cell r="DQ89">
            <v>111.67843065915153</v>
          </cell>
          <cell r="DR89">
            <v>111.25727843714553</v>
          </cell>
          <cell r="DS89">
            <v>110.83655305299345</v>
          </cell>
          <cell r="DT89">
            <v>113.71966698955332</v>
          </cell>
          <cell r="DU89">
            <v>116.1355042017636</v>
          </cell>
          <cell r="DV89">
            <v>112.41317377250584</v>
          </cell>
        </row>
        <row r="90">
          <cell r="E90" t="str">
            <v>IJ maladie</v>
          </cell>
          <cell r="BZ90">
            <v>126.7449638779631</v>
          </cell>
          <cell r="CA90">
            <v>127.22241409463689</v>
          </cell>
          <cell r="CB90">
            <v>125.49152439724855</v>
          </cell>
          <cell r="CC90">
            <v>126.22768671483821</v>
          </cell>
          <cell r="CD90">
            <v>121.68122527040433</v>
          </cell>
          <cell r="CE90">
            <v>125.52941473893553</v>
          </cell>
          <cell r="CF90">
            <v>129.19782589422735</v>
          </cell>
          <cell r="CG90">
            <v>130.10031761633144</v>
          </cell>
          <cell r="CH90">
            <v>128.628275075641</v>
          </cell>
          <cell r="CI90">
            <v>132.72377515817752</v>
          </cell>
          <cell r="CJ90">
            <v>152.27465446571352</v>
          </cell>
          <cell r="CK90">
            <v>143.64404515203552</v>
          </cell>
          <cell r="CL90">
            <v>143.16509519344044</v>
          </cell>
          <cell r="CM90">
            <v>136.23985369468502</v>
          </cell>
          <cell r="CN90">
            <v>140.45727355349442</v>
          </cell>
          <cell r="CO90">
            <v>136.60514415312466</v>
          </cell>
          <cell r="CP90">
            <v>139.86117616652126</v>
          </cell>
          <cell r="CQ90">
            <v>143.12582171843306</v>
          </cell>
          <cell r="CR90">
            <v>142.11316610778712</v>
          </cell>
          <cell r="CS90">
            <v>139.02378502459547</v>
          </cell>
          <cell r="CT90">
            <v>137.10384677292012</v>
          </cell>
          <cell r="CU90">
            <v>133.0651357050242</v>
          </cell>
          <cell r="CV90">
            <v>133.95218568929818</v>
          </cell>
          <cell r="CW90">
            <v>134.40908572469769</v>
          </cell>
          <cell r="CX90">
            <v>128.50952382087343</v>
          </cell>
          <cell r="CY90">
            <v>137.6704044767464</v>
          </cell>
          <cell r="CZ90">
            <v>134.0433181965106</v>
          </cell>
          <cell r="DA90">
            <v>134.77425253852792</v>
          </cell>
          <cell r="DB90">
            <v>139.38366514806518</v>
          </cell>
          <cell r="DC90">
            <v>134.18872493920438</v>
          </cell>
          <cell r="DD90">
            <v>134.18736147189352</v>
          </cell>
          <cell r="DE90">
            <v>132.4631307138317</v>
          </cell>
          <cell r="DF90">
            <v>140.70701581960193</v>
          </cell>
          <cell r="DG90">
            <v>138.91110521895877</v>
          </cell>
          <cell r="DH90">
            <v>137.87520416767495</v>
          </cell>
          <cell r="DI90">
            <v>136.03998972028</v>
          </cell>
          <cell r="DJ90">
            <v>140.73797330993369</v>
          </cell>
          <cell r="DK90">
            <v>140.19943586844582</v>
          </cell>
          <cell r="DL90">
            <v>137.71432391761425</v>
          </cell>
          <cell r="DM90">
            <v>141.67660307328876</v>
          </cell>
          <cell r="DN90">
            <v>143.05843386155408</v>
          </cell>
          <cell r="DO90">
            <v>142.68358789996284</v>
          </cell>
          <cell r="DP90">
            <v>138.03376039893061</v>
          </cell>
          <cell r="DQ90">
            <v>143.84835016552475</v>
          </cell>
          <cell r="DR90">
            <v>146.20504177387977</v>
          </cell>
          <cell r="DS90">
            <v>145.7885659645824</v>
          </cell>
          <cell r="DT90">
            <v>149.49189254179018</v>
          </cell>
          <cell r="DU90">
            <v>148.50224174185252</v>
          </cell>
          <cell r="DV90">
            <v>137.63049509329809</v>
          </cell>
        </row>
        <row r="91">
          <cell r="E91" t="str">
            <v>IJ AT</v>
          </cell>
          <cell r="BZ91">
            <v>122.54328869071969</v>
          </cell>
          <cell r="CA91">
            <v>124.51144441481033</v>
          </cell>
          <cell r="CB91">
            <v>117.1581062389121</v>
          </cell>
          <cell r="CC91">
            <v>124.46496627950761</v>
          </cell>
          <cell r="CD91">
            <v>120.3519631242729</v>
          </cell>
          <cell r="CE91">
            <v>117.94310658536287</v>
          </cell>
          <cell r="CF91">
            <v>121.45746222106229</v>
          </cell>
          <cell r="CG91">
            <v>125.31019653533089</v>
          </cell>
          <cell r="CH91">
            <v>120.14987627071999</v>
          </cell>
          <cell r="CI91">
            <v>123.93413665123528</v>
          </cell>
          <cell r="CJ91">
            <v>119.49297693484104</v>
          </cell>
          <cell r="CK91">
            <v>121.35170310419355</v>
          </cell>
          <cell r="CL91">
            <v>123.00866234363608</v>
          </cell>
          <cell r="CM91">
            <v>116.0927362139613</v>
          </cell>
          <cell r="CN91">
            <v>122.01297967121738</v>
          </cell>
          <cell r="CO91">
            <v>121.12955178351793</v>
          </cell>
          <cell r="CP91">
            <v>129.16978558488174</v>
          </cell>
          <cell r="CQ91">
            <v>128.67931041964573</v>
          </cell>
          <cell r="CR91">
            <v>127.98734081180055</v>
          </cell>
          <cell r="CS91">
            <v>121.12313939653092</v>
          </cell>
          <cell r="CT91">
            <v>122.5695849556615</v>
          </cell>
          <cell r="CU91">
            <v>120.11674521333855</v>
          </cell>
          <cell r="CV91">
            <v>118.3539600553154</v>
          </cell>
          <cell r="CW91">
            <v>124.84557831377421</v>
          </cell>
          <cell r="CX91">
            <v>126.07171296392931</v>
          </cell>
          <cell r="CY91">
            <v>126.97873751607163</v>
          </cell>
          <cell r="CZ91">
            <v>129.70331796491095</v>
          </cell>
          <cell r="DA91">
            <v>132.86971818469939</v>
          </cell>
          <cell r="DB91">
            <v>125.48275237810522</v>
          </cell>
          <cell r="DC91">
            <v>125.86039100018705</v>
          </cell>
          <cell r="DD91">
            <v>124.29632732682627</v>
          </cell>
          <cell r="DE91">
            <v>123.40921509937361</v>
          </cell>
          <cell r="DF91">
            <v>128.75446498996189</v>
          </cell>
          <cell r="DG91">
            <v>128.23126665486598</v>
          </cell>
          <cell r="DH91">
            <v>128.83902584751695</v>
          </cell>
          <cell r="DI91">
            <v>128.27364151409813</v>
          </cell>
          <cell r="DJ91">
            <v>135.82222523654249</v>
          </cell>
          <cell r="DK91">
            <v>132.92735860489296</v>
          </cell>
          <cell r="DL91">
            <v>129.8886111978384</v>
          </cell>
          <cell r="DM91">
            <v>130.98089714097114</v>
          </cell>
          <cell r="DN91">
            <v>125.37429775400003</v>
          </cell>
          <cell r="DO91">
            <v>124.89160151898726</v>
          </cell>
          <cell r="DP91">
            <v>129.6355667072267</v>
          </cell>
          <cell r="DQ91">
            <v>134.35497080406108</v>
          </cell>
          <cell r="DR91">
            <v>133.25647269836415</v>
          </cell>
          <cell r="DS91">
            <v>129.55546374051195</v>
          </cell>
          <cell r="DT91">
            <v>132.26265086581282</v>
          </cell>
          <cell r="DU91">
            <v>134.66728842031503</v>
          </cell>
          <cell r="DV91">
            <v>132.4914751213656</v>
          </cell>
        </row>
        <row r="107">
          <cell r="E107" t="str">
            <v>Médicaments de ville</v>
          </cell>
          <cell r="BZ107">
            <v>109.44443797189038</v>
          </cell>
          <cell r="CA107">
            <v>109.59412395912543</v>
          </cell>
          <cell r="CB107">
            <v>110.01243355168413</v>
          </cell>
          <cell r="CC107">
            <v>112.42319719795097</v>
          </cell>
          <cell r="CD107">
            <v>118.92825975024017</v>
          </cell>
          <cell r="CE107">
            <v>117.66700800923388</v>
          </cell>
          <cell r="CF107">
            <v>114.46455561575353</v>
          </cell>
          <cell r="CG107">
            <v>115.81576549080532</v>
          </cell>
          <cell r="CH107">
            <v>117.1019235872905</v>
          </cell>
          <cell r="CI107">
            <v>133.57887493985763</v>
          </cell>
          <cell r="CJ107">
            <v>125.60657306043585</v>
          </cell>
          <cell r="CK107">
            <v>119.84639708304576</v>
          </cell>
          <cell r="CL107">
            <v>120.1387690828638</v>
          </cell>
          <cell r="CM107">
            <v>119.92127401602583</v>
          </cell>
          <cell r="CN107">
            <v>118.49872796816861</v>
          </cell>
          <cell r="CO107">
            <v>118.10025890033616</v>
          </cell>
          <cell r="CP107">
            <v>120.0968261210441</v>
          </cell>
          <cell r="CQ107">
            <v>117.49256691788474</v>
          </cell>
          <cell r="CR107">
            <v>119.59933363998272</v>
          </cell>
          <cell r="CS107">
            <v>118.3295796916581</v>
          </cell>
          <cell r="CT107">
            <v>118.50611228025545</v>
          </cell>
          <cell r="CU107">
            <v>120.84211061774674</v>
          </cell>
          <cell r="CV107">
            <v>119.68861488847998</v>
          </cell>
          <cell r="CW107">
            <v>121.78617520615983</v>
          </cell>
          <cell r="CX107">
            <v>120.10295790044674</v>
          </cell>
          <cell r="CY107">
            <v>120.88533377780134</v>
          </cell>
          <cell r="CZ107">
            <v>128.69075863552465</v>
          </cell>
          <cell r="DA107">
            <v>123.26757112038268</v>
          </cell>
          <cell r="DB107">
            <v>123.02995654120903</v>
          </cell>
          <cell r="DC107">
            <v>123.82881873620772</v>
          </cell>
          <cell r="DD107">
            <v>124.21815803009927</v>
          </cell>
          <cell r="DE107">
            <v>124.51901804061438</v>
          </cell>
          <cell r="DF107">
            <v>128.38792990304393</v>
          </cell>
          <cell r="DG107">
            <v>123.78976629913289</v>
          </cell>
          <cell r="DH107">
            <v>127.03303127472377</v>
          </cell>
          <cell r="DI107">
            <v>124.99130595419443</v>
          </cell>
          <cell r="DJ107">
            <v>127.63399466355835</v>
          </cell>
          <cell r="DK107">
            <v>126.40233019873814</v>
          </cell>
          <cell r="DL107">
            <v>126.3268683345933</v>
          </cell>
          <cell r="DM107">
            <v>128.00237988193371</v>
          </cell>
          <cell r="DN107">
            <v>127.32059292528089</v>
          </cell>
          <cell r="DO107">
            <v>128.71997194439183</v>
          </cell>
          <cell r="DP107">
            <v>126.97641369420705</v>
          </cell>
          <cell r="DQ107">
            <v>131.03060185435638</v>
          </cell>
          <cell r="DR107">
            <v>128.48499524504521</v>
          </cell>
          <cell r="DS107">
            <v>129.81569425200897</v>
          </cell>
          <cell r="DT107">
            <v>131.25937812098226</v>
          </cell>
          <cell r="DU107">
            <v>132.18677683852266</v>
          </cell>
          <cell r="DV107">
            <v>132.6739357968934</v>
          </cell>
        </row>
        <row r="108">
          <cell r="E108" t="str">
            <v>Médicaments rétrocédés</v>
          </cell>
          <cell r="BZ108">
            <v>106.57797197479202</v>
          </cell>
          <cell r="CA108">
            <v>110.80227689372406</v>
          </cell>
          <cell r="CB108">
            <v>105.04783307870049</v>
          </cell>
          <cell r="CC108">
            <v>102.28441442741929</v>
          </cell>
          <cell r="CD108">
            <v>96.597456721981771</v>
          </cell>
          <cell r="CE108">
            <v>92.363540070730068</v>
          </cell>
          <cell r="CF108">
            <v>101.45356951208105</v>
          </cell>
          <cell r="CG108">
            <v>90.432554386439762</v>
          </cell>
          <cell r="CH108">
            <v>102.96000274119363</v>
          </cell>
          <cell r="CI108">
            <v>90.315511778267094</v>
          </cell>
          <cell r="CJ108">
            <v>75.907612006816407</v>
          </cell>
          <cell r="CK108">
            <v>95.312662392194923</v>
          </cell>
          <cell r="CL108">
            <v>101.4144117269354</v>
          </cell>
          <cell r="CM108">
            <v>83.800003812041609</v>
          </cell>
          <cell r="CN108">
            <v>87.320203105942454</v>
          </cell>
          <cell r="CO108">
            <v>81.565842360083039</v>
          </cell>
          <cell r="CP108">
            <v>81.871221510573434</v>
          </cell>
          <cell r="CQ108">
            <v>84.514186915527247</v>
          </cell>
          <cell r="CR108">
            <v>82.002276912981344</v>
          </cell>
          <cell r="CS108">
            <v>89.014831582364593</v>
          </cell>
          <cell r="CT108">
            <v>77.478208787492406</v>
          </cell>
          <cell r="CU108">
            <v>84.279976317614867</v>
          </cell>
          <cell r="CV108">
            <v>82.981636765686346</v>
          </cell>
          <cell r="CW108">
            <v>82.78796519656575</v>
          </cell>
          <cell r="CX108">
            <v>74.734243431281357</v>
          </cell>
          <cell r="CY108">
            <v>74.216455568756913</v>
          </cell>
          <cell r="CZ108">
            <v>82.374695973424565</v>
          </cell>
          <cell r="DA108">
            <v>79.982850026450208</v>
          </cell>
          <cell r="DB108">
            <v>83.801967242333944</v>
          </cell>
          <cell r="DC108">
            <v>82.189619654959927</v>
          </cell>
          <cell r="DD108">
            <v>73.376827953785877</v>
          </cell>
          <cell r="DE108">
            <v>82.803685510540063</v>
          </cell>
          <cell r="DF108">
            <v>75.212656767742331</v>
          </cell>
          <cell r="DG108">
            <v>74.983180065609005</v>
          </cell>
          <cell r="DH108">
            <v>86.919799551034089</v>
          </cell>
          <cell r="DI108">
            <v>72.813777507902927</v>
          </cell>
          <cell r="DJ108">
            <v>78.016033137824365</v>
          </cell>
          <cell r="DK108">
            <v>79.529883190646018</v>
          </cell>
          <cell r="DL108">
            <v>75.866258649693236</v>
          </cell>
          <cell r="DM108">
            <v>78.751014869847538</v>
          </cell>
          <cell r="DN108">
            <v>73.817503935796097</v>
          </cell>
          <cell r="DO108">
            <v>76.934771294212382</v>
          </cell>
          <cell r="DP108">
            <v>71.85039447982345</v>
          </cell>
          <cell r="DQ108">
            <v>69.296877225399712</v>
          </cell>
          <cell r="DR108">
            <v>71.640468332308416</v>
          </cell>
          <cell r="DS108">
            <v>72.771852947529993</v>
          </cell>
          <cell r="DT108">
            <v>66.065045843203762</v>
          </cell>
          <cell r="DU108">
            <v>72.518913263210578</v>
          </cell>
          <cell r="DV108">
            <v>56.009854064015244</v>
          </cell>
        </row>
        <row r="118">
          <cell r="E118" t="str">
            <v>TOTAL médicaments</v>
          </cell>
          <cell r="BZ118">
            <v>109.17644310739283</v>
          </cell>
          <cell r="CA118">
            <v>109.70707795276353</v>
          </cell>
          <cell r="CB118">
            <v>109.5482775378369</v>
          </cell>
          <cell r="CC118">
            <v>111.47529071048194</v>
          </cell>
          <cell r="CD118">
            <v>116.8404831857395</v>
          </cell>
          <cell r="CE118">
            <v>115.30130771194716</v>
          </cell>
          <cell r="CF118">
            <v>113.24811786230968</v>
          </cell>
          <cell r="CG118">
            <v>113.44260975572465</v>
          </cell>
          <cell r="CH118">
            <v>115.77975121032127</v>
          </cell>
          <cell r="CI118">
            <v>129.53404790896442</v>
          </cell>
          <cell r="CJ118">
            <v>120.96006186975114</v>
          </cell>
          <cell r="CK118">
            <v>117.55266155269253</v>
          </cell>
          <cell r="CL118">
            <v>118.38817039532114</v>
          </cell>
          <cell r="CM118">
            <v>116.54418357658021</v>
          </cell>
          <cell r="CN118">
            <v>115.58375023804916</v>
          </cell>
          <cell r="CO118">
            <v>114.6845421187263</v>
          </cell>
          <cell r="CP118">
            <v>116.52299488136057</v>
          </cell>
          <cell r="CQ118">
            <v>114.40931510571338</v>
          </cell>
          <cell r="CR118">
            <v>116.0842673062953</v>
          </cell>
          <cell r="CS118">
            <v>115.58885227494251</v>
          </cell>
          <cell r="CT118">
            <v>114.67028536017597</v>
          </cell>
          <cell r="CU118">
            <v>117.42380241614083</v>
          </cell>
          <cell r="CV118">
            <v>116.25676478521996</v>
          </cell>
          <cell r="CW118">
            <v>118.1401106731256</v>
          </cell>
          <cell r="CX118">
            <v>115.86129499605484</v>
          </cell>
          <cell r="CY118">
            <v>116.52211450202867</v>
          </cell>
          <cell r="CZ118">
            <v>124.36052518787335</v>
          </cell>
          <cell r="DA118">
            <v>119.22074726964593</v>
          </cell>
          <cell r="DB118">
            <v>119.3624092243017</v>
          </cell>
          <cell r="DC118">
            <v>119.93583988110798</v>
          </cell>
          <cell r="DD118">
            <v>119.46484318929171</v>
          </cell>
          <cell r="DE118">
            <v>120.61892123144764</v>
          </cell>
          <cell r="DF118">
            <v>123.41640743149117</v>
          </cell>
          <cell r="DG118">
            <v>119.22668601927519</v>
          </cell>
          <cell r="DH118">
            <v>123.28271987691477</v>
          </cell>
          <cell r="DI118">
            <v>120.11306575182088</v>
          </cell>
          <cell r="DJ118">
            <v>122.9950563718796</v>
          </cell>
          <cell r="DK118">
            <v>122.02007863973871</v>
          </cell>
          <cell r="DL118">
            <v>121.6091482330262</v>
          </cell>
          <cell r="DM118">
            <v>123.3977158440224</v>
          </cell>
          <cell r="DN118">
            <v>122.31842192501337</v>
          </cell>
          <cell r="DO118">
            <v>123.87841169380007</v>
          </cell>
          <cell r="DP118">
            <v>121.82250987514762</v>
          </cell>
          <cell r="DQ118">
            <v>125.25892300534341</v>
          </cell>
          <cell r="DR118">
            <v>123.17042277049701</v>
          </cell>
          <cell r="DS118">
            <v>124.48248725206903</v>
          </cell>
          <cell r="DT118">
            <v>125.16415624760965</v>
          </cell>
          <cell r="DU118">
            <v>126.6082417957515</v>
          </cell>
          <cell r="DV118">
            <v>125.50637120110505</v>
          </cell>
        </row>
        <row r="126">
          <cell r="E126" t="str">
            <v>Produits de LPP</v>
          </cell>
          <cell r="BZ126">
            <v>108.94681646755014</v>
          </cell>
          <cell r="CA126">
            <v>109.43910240171081</v>
          </cell>
          <cell r="CB126">
            <v>107.44465650042036</v>
          </cell>
          <cell r="CC126">
            <v>104.61973946293715</v>
          </cell>
          <cell r="CD126">
            <v>103.70937555053578</v>
          </cell>
          <cell r="CE126">
            <v>108.08838994703103</v>
          </cell>
          <cell r="CF126">
            <v>106.50432366208562</v>
          </cell>
          <cell r="CG126">
            <v>105.94922761127017</v>
          </cell>
          <cell r="CH126">
            <v>102.66525652449955</v>
          </cell>
          <cell r="CI126">
            <v>103.18983859177374</v>
          </cell>
          <cell r="CJ126">
            <v>108.51259206195377</v>
          </cell>
          <cell r="CK126">
            <v>105.40667494472298</v>
          </cell>
          <cell r="CL126">
            <v>108.01023046633547</v>
          </cell>
          <cell r="CM126">
            <v>107.61201970225618</v>
          </cell>
          <cell r="CN126">
            <v>107.30218818321531</v>
          </cell>
          <cell r="CO126">
            <v>107.2248839898123</v>
          </cell>
          <cell r="CP126">
            <v>110.03872665913322</v>
          </cell>
          <cell r="CQ126">
            <v>107.76115647860007</v>
          </cell>
          <cell r="CR126">
            <v>106.06005225336897</v>
          </cell>
          <cell r="CS126">
            <v>108.44641687139331</v>
          </cell>
          <cell r="CT126">
            <v>106.31748386980637</v>
          </cell>
          <cell r="CU126">
            <v>109.59495875504182</v>
          </cell>
          <cell r="CV126">
            <v>108.00807587745329</v>
          </cell>
          <cell r="CW126">
            <v>108.39073863005997</v>
          </cell>
          <cell r="CX126">
            <v>104.98157759722973</v>
          </cell>
          <cell r="CY126">
            <v>104.959895522708</v>
          </cell>
          <cell r="CZ126">
            <v>108.49060555477645</v>
          </cell>
          <cell r="DA126">
            <v>110.04509597786645</v>
          </cell>
          <cell r="DB126">
            <v>106.17091064571072</v>
          </cell>
          <cell r="DC126">
            <v>106.57409239618173</v>
          </cell>
          <cell r="DD126">
            <v>107.57319812313982</v>
          </cell>
          <cell r="DE126">
            <v>104.78841836178387</v>
          </cell>
          <cell r="DF126">
            <v>112.94650601560443</v>
          </cell>
          <cell r="DG126">
            <v>104.79567949262236</v>
          </cell>
          <cell r="DH126">
            <v>111.97924505606127</v>
          </cell>
          <cell r="DI126">
            <v>108.37924766162281</v>
          </cell>
          <cell r="DJ126">
            <v>110.30248352257099</v>
          </cell>
          <cell r="DK126">
            <v>111.21307153969333</v>
          </cell>
          <cell r="DL126">
            <v>108.26718428862669</v>
          </cell>
          <cell r="DM126">
            <v>110.63508035789329</v>
          </cell>
          <cell r="DN126">
            <v>111.78453311850573</v>
          </cell>
          <cell r="DO126">
            <v>111.38002827029419</v>
          </cell>
          <cell r="DP126">
            <v>108.21065517167669</v>
          </cell>
          <cell r="DQ126">
            <v>111.42552502715499</v>
          </cell>
          <cell r="DR126">
            <v>113.10986758119903</v>
          </cell>
          <cell r="DS126">
            <v>112.70900528876741</v>
          </cell>
          <cell r="DT126">
            <v>113.52207564789603</v>
          </cell>
          <cell r="DU126">
            <v>112.8612824827826</v>
          </cell>
          <cell r="DV126">
            <v>111.94369086705598</v>
          </cell>
        </row>
        <row r="134">
          <cell r="E134" t="str">
            <v xml:space="preserve">TOTAL SOINS DE VILLE </v>
          </cell>
          <cell r="BZ134">
            <v>109.2940706156899</v>
          </cell>
          <cell r="CA134">
            <v>108.01214228171156</v>
          </cell>
          <cell r="CB134">
            <v>106.39551029254453</v>
          </cell>
          <cell r="CC134">
            <v>107.04545178259406</v>
          </cell>
          <cell r="CD134">
            <v>108.27695619793167</v>
          </cell>
          <cell r="CE134">
            <v>108.24553035061675</v>
          </cell>
          <cell r="CF134">
            <v>108.41054811384035</v>
          </cell>
          <cell r="CG134">
            <v>107.54389256214023</v>
          </cell>
          <cell r="CH134">
            <v>107.92669831969755</v>
          </cell>
          <cell r="CI134">
            <v>114.39987009963998</v>
          </cell>
          <cell r="CJ134">
            <v>111.89531734461309</v>
          </cell>
          <cell r="CK134">
            <v>109.87278585625772</v>
          </cell>
          <cell r="CL134">
            <v>109.3988612886248</v>
          </cell>
          <cell r="CM134">
            <v>109.78147235620396</v>
          </cell>
          <cell r="CN134">
            <v>109.20598317461257</v>
          </cell>
          <cell r="CO134">
            <v>109.13294140277159</v>
          </cell>
          <cell r="CP134">
            <v>111.08791309495444</v>
          </cell>
          <cell r="CQ134">
            <v>109.6405763879347</v>
          </cell>
          <cell r="CR134">
            <v>110.03195716420251</v>
          </cell>
          <cell r="CS134">
            <v>109.0382736107629</v>
          </cell>
          <cell r="CT134">
            <v>108.21385617552568</v>
          </cell>
          <cell r="CU134">
            <v>109.43968869617591</v>
          </cell>
          <cell r="CV134">
            <v>107.87026654347676</v>
          </cell>
          <cell r="CW134">
            <v>109.55711790704832</v>
          </cell>
          <cell r="CX134">
            <v>107.47145046501423</v>
          </cell>
          <cell r="CY134">
            <v>108.48955853301443</v>
          </cell>
          <cell r="CZ134">
            <v>112.2435042522782</v>
          </cell>
          <cell r="DA134">
            <v>110.36131943028174</v>
          </cell>
          <cell r="DB134">
            <v>109.32153490457904</v>
          </cell>
          <cell r="DC134">
            <v>109.50209627292338</v>
          </cell>
          <cell r="DD134">
            <v>109.87099797666457</v>
          </cell>
          <cell r="DE134">
            <v>109.03577238972815</v>
          </cell>
          <cell r="DF134">
            <v>114.13283100396288</v>
          </cell>
          <cell r="DG134">
            <v>108.34481344385003</v>
          </cell>
          <cell r="DH134">
            <v>112.06399323398608</v>
          </cell>
          <cell r="DI134">
            <v>109.22656749658924</v>
          </cell>
          <cell r="DJ134">
            <v>109.51111832042642</v>
          </cell>
          <cell r="DK134">
            <v>113.3834574475167</v>
          </cell>
          <cell r="DL134">
            <v>110.53711572868592</v>
          </cell>
          <cell r="DM134">
            <v>112.23584194127099</v>
          </cell>
          <cell r="DN134">
            <v>111.07334196848906</v>
          </cell>
          <cell r="DO134">
            <v>111.46792997044146</v>
          </cell>
          <cell r="DP134">
            <v>110.32780419251802</v>
          </cell>
          <cell r="DQ134">
            <v>113.15627327841355</v>
          </cell>
          <cell r="DR134">
            <v>112.7840581931961</v>
          </cell>
          <cell r="DS134">
            <v>113.47149699261611</v>
          </cell>
          <cell r="DT134">
            <v>114.08156824374565</v>
          </cell>
          <cell r="DU134">
            <v>114.16902577716172</v>
          </cell>
          <cell r="DV134">
            <v>109.05813490751535</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Patients"/>
      <sheetName val="2-Tableau-de-marche"/>
      <sheetName val="3-SDV-DTR-CVS-CJO"/>
      <sheetName val="4-SDV-DTS-CVS-CJO"/>
      <sheetName val="5-Cliniques privées DTS CVS CJO"/>
      <sheetName val="6-Actualités"/>
      <sheetName val="Graphs_DTR"/>
      <sheetName val="Date_rbts"/>
      <sheetName val="Révisions_date_soins"/>
      <sheetName val="Date_soins"/>
      <sheetName val="Titres"/>
      <sheetName val="lisez-moi!"/>
      <sheetName val="annexe1-SDV_DTR_hors_Covid"/>
      <sheetName val="7-Pt IJ"/>
      <sheetName val="Date_rbts_hors_covid"/>
    </sheetNames>
    <sheetDataSet>
      <sheetData sheetId="0"/>
      <sheetData sheetId="1"/>
      <sheetData sheetId="2"/>
      <sheetData sheetId="3"/>
      <sheetData sheetId="4"/>
      <sheetData sheetId="5"/>
      <sheetData sheetId="6"/>
      <sheetData sheetId="7"/>
      <sheetData sheetId="8"/>
      <sheetData sheetId="9"/>
      <sheetData sheetId="10">
        <row r="6">
          <cell r="B6" t="str">
            <v>janv.</v>
          </cell>
        </row>
        <row r="7">
          <cell r="B7" t="str">
            <v>fév.</v>
          </cell>
        </row>
        <row r="8">
          <cell r="B8" t="str">
            <v>mars</v>
          </cell>
        </row>
        <row r="9">
          <cell r="A9" t="str">
            <v>avril</v>
          </cell>
          <cell r="B9" t="str">
            <v>avril</v>
          </cell>
        </row>
        <row r="10">
          <cell r="B10" t="str">
            <v>mai</v>
          </cell>
        </row>
        <row r="19">
          <cell r="A19">
            <v>2025</v>
          </cell>
        </row>
        <row r="20">
          <cell r="A20">
            <v>2025</v>
          </cell>
        </row>
        <row r="21">
          <cell r="A21">
            <v>2024</v>
          </cell>
        </row>
        <row r="22">
          <cell r="A22">
            <v>2024</v>
          </cell>
        </row>
        <row r="23">
          <cell r="A23">
            <v>2025</v>
          </cell>
        </row>
        <row r="24">
          <cell r="A24">
            <v>2025</v>
          </cell>
        </row>
      </sheetData>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_DTR"/>
      <sheetName val="NSA_DTR"/>
      <sheetName val="SA_DTR"/>
      <sheetName val="VERIF_DTR"/>
      <sheetName val="RA_DTR_hors_covid"/>
      <sheetName val="NSA_DTR_hors_covid"/>
      <sheetName val="SA_DTR_hors_covid"/>
      <sheetName val="RA_DTS"/>
      <sheetName val="NSA_DTS"/>
      <sheetName val="SA_DTS"/>
      <sheetName val="VERIF_DTS"/>
      <sheetName val="RA_DTS_hors_covid"/>
      <sheetName val="NSA_DTS_hors_covid"/>
      <sheetName val="SA_DTS_hors_covid"/>
      <sheetName val="Feuil1"/>
    </sheetNames>
    <sheetDataSet>
      <sheetData sheetId="0">
        <row r="5">
          <cell r="FF5">
            <v>423.29269220999998</v>
          </cell>
        </row>
        <row r="6">
          <cell r="FF6">
            <v>258.90287240999999</v>
          </cell>
        </row>
        <row r="7">
          <cell r="FF7">
            <v>75.071925840000006</v>
          </cell>
        </row>
        <row r="8">
          <cell r="FF8">
            <v>23.066125670000002</v>
          </cell>
        </row>
        <row r="9">
          <cell r="FF9">
            <v>37.004417230000001</v>
          </cell>
        </row>
        <row r="10">
          <cell r="FF10">
            <v>13.829330349999999</v>
          </cell>
        </row>
        <row r="12">
          <cell r="FF12">
            <v>80.179108169999992</v>
          </cell>
        </row>
        <row r="13">
          <cell r="FF13">
            <v>19.793096830000003</v>
          </cell>
        </row>
        <row r="14">
          <cell r="FF14">
            <v>56.356908960000005</v>
          </cell>
        </row>
        <row r="16">
          <cell r="FF16">
            <v>10.326271870000001</v>
          </cell>
        </row>
        <row r="17">
          <cell r="FF17">
            <v>27.044462250000002</v>
          </cell>
        </row>
        <row r="18">
          <cell r="FF18">
            <v>61.537555100000006</v>
          </cell>
        </row>
        <row r="19">
          <cell r="FF19">
            <v>39.822035789999994</v>
          </cell>
        </row>
        <row r="20">
          <cell r="FF20">
            <v>21.715519310000001</v>
          </cell>
        </row>
        <row r="22">
          <cell r="FF22">
            <v>164.3898198</v>
          </cell>
        </row>
        <row r="23">
          <cell r="FF23">
            <v>125.01742066</v>
          </cell>
        </row>
        <row r="24">
          <cell r="FF24">
            <v>120.4459185</v>
          </cell>
        </row>
        <row r="25">
          <cell r="FF25">
            <v>4.5715021599999996</v>
          </cell>
        </row>
        <row r="26">
          <cell r="FF26">
            <v>39.372399139999992</v>
          </cell>
        </row>
        <row r="27">
          <cell r="FF27">
            <v>361.75513710999996</v>
          </cell>
        </row>
        <row r="55">
          <cell r="FF55">
            <v>-2.7533519026380127E-2</v>
          </cell>
        </row>
        <row r="56">
          <cell r="FF56">
            <v>-4.6487495178947014E-2</v>
          </cell>
        </row>
        <row r="58">
          <cell r="FF58">
            <v>-1.2884016180104485E-2</v>
          </cell>
        </row>
        <row r="59">
          <cell r="FF59">
            <v>-5.3197717804016942E-2</v>
          </cell>
        </row>
        <row r="60">
          <cell r="FF60">
            <v>3.9119345053034049E-2</v>
          </cell>
        </row>
        <row r="62">
          <cell r="FF62">
            <v>-6.3309824663657532E-2</v>
          </cell>
        </row>
        <row r="63">
          <cell r="FF63">
            <v>2.9710926158117434E-3</v>
          </cell>
        </row>
        <row r="64">
          <cell r="FF64">
            <v>-9.5118361773817162E-2</v>
          </cell>
        </row>
        <row r="66">
          <cell r="FF66">
            <v>-0.17543447863328576</v>
          </cell>
        </row>
        <row r="67">
          <cell r="FF67">
            <v>-2.7502000610559518E-2</v>
          </cell>
        </row>
        <row r="68">
          <cell r="FF68">
            <v>-3.8095164645049584E-2</v>
          </cell>
        </row>
        <row r="69">
          <cell r="FF69">
            <v>-3.5745698123873626E-2</v>
          </cell>
        </row>
        <row r="70">
          <cell r="FF70">
            <v>-4.2374012435049568E-2</v>
          </cell>
        </row>
        <row r="72">
          <cell r="FF72">
            <v>3.8950194808538008E-3</v>
          </cell>
        </row>
        <row r="73">
          <cell r="FF73">
            <v>7.4835017814354199E-3</v>
          </cell>
        </row>
        <row r="74">
          <cell r="FF74">
            <v>2.791859587147183E-2</v>
          </cell>
        </row>
        <row r="75">
          <cell r="FF75">
            <v>-0.33882727521630185</v>
          </cell>
        </row>
        <row r="76">
          <cell r="FF76">
            <v>-7.3317716444388781E-3</v>
          </cell>
        </row>
        <row r="77">
          <cell r="FF77">
            <v>-2.5713769652365048E-2</v>
          </cell>
        </row>
        <row r="80">
          <cell r="FF80">
            <v>-4.1364148212389429E-3</v>
          </cell>
        </row>
        <row r="81">
          <cell r="FF81">
            <v>-1.8640268624831924E-2</v>
          </cell>
        </row>
        <row r="82">
          <cell r="FF82">
            <v>-2.7977611947463954E-3</v>
          </cell>
        </row>
        <row r="83">
          <cell r="FF83">
            <v>-9.8208403942401379E-3</v>
          </cell>
        </row>
        <row r="84">
          <cell r="FF84">
            <v>-8.432227869739406E-3</v>
          </cell>
        </row>
        <row r="85">
          <cell r="FF85">
            <v>2.7410143285207633E-2</v>
          </cell>
        </row>
        <row r="87">
          <cell r="FF87">
            <v>-1.9704236561866484E-2</v>
          </cell>
        </row>
        <row r="88">
          <cell r="FF88">
            <v>1.9460171519989578E-2</v>
          </cell>
        </row>
        <row r="89">
          <cell r="FF89">
            <v>-4.0202901593427987E-2</v>
          </cell>
        </row>
        <row r="91">
          <cell r="FF91">
            <v>-0.16956763316400836</v>
          </cell>
        </row>
        <row r="92">
          <cell r="FF92">
            <v>7.766258985548502E-3</v>
          </cell>
        </row>
        <row r="93">
          <cell r="FF93">
            <v>-2.2986677501871777E-2</v>
          </cell>
        </row>
        <row r="94">
          <cell r="FF94">
            <v>-2.2079884650550441E-2</v>
          </cell>
        </row>
        <row r="95">
          <cell r="FF95">
            <v>-2.4522865159779084E-2</v>
          </cell>
        </row>
        <row r="97">
          <cell r="FF97">
            <v>1.9100169104202758E-2</v>
          </cell>
        </row>
        <row r="98">
          <cell r="FF98">
            <v>2.0418014376386129E-2</v>
          </cell>
        </row>
        <row r="99">
          <cell r="FF99">
            <v>3.9487451181170474E-2</v>
          </cell>
        </row>
        <row r="100">
          <cell r="FF100">
            <v>-0.28207252007972083</v>
          </cell>
        </row>
        <row r="101">
          <cell r="FF101">
            <v>1.4879151330705609E-2</v>
          </cell>
        </row>
        <row r="102">
          <cell r="FF102">
            <v>-9.4512498570575865E-4</v>
          </cell>
        </row>
        <row r="130">
          <cell r="FF130">
            <v>5210.256778429999</v>
          </cell>
        </row>
        <row r="131">
          <cell r="FF131">
            <v>3238.9415790000003</v>
          </cell>
        </row>
        <row r="132">
          <cell r="FF132">
            <v>1030.2371177</v>
          </cell>
        </row>
        <row r="133">
          <cell r="FF133">
            <v>270.33862059999996</v>
          </cell>
        </row>
        <row r="134">
          <cell r="FF134">
            <v>593.9900514599999</v>
          </cell>
        </row>
        <row r="135">
          <cell r="FF135">
            <v>152.18785857999998</v>
          </cell>
        </row>
        <row r="137">
          <cell r="FF137">
            <v>951.68754390999993</v>
          </cell>
        </row>
        <row r="138">
          <cell r="FF138">
            <v>231.80255485000001</v>
          </cell>
        </row>
        <row r="139">
          <cell r="FF139">
            <v>675.64929554000003</v>
          </cell>
        </row>
        <row r="141">
          <cell r="FF141">
            <v>135.14262585</v>
          </cell>
        </row>
        <row r="142">
          <cell r="FF142">
            <v>327.10340246999993</v>
          </cell>
        </row>
        <row r="143">
          <cell r="FF143">
            <v>732.54829850999977</v>
          </cell>
        </row>
        <row r="144">
          <cell r="FF144">
            <v>470.26855309000001</v>
          </cell>
        </row>
        <row r="145">
          <cell r="FF145">
            <v>262.27974541999998</v>
          </cell>
        </row>
        <row r="147">
          <cell r="FF147">
            <v>1971.3151994299999</v>
          </cell>
        </row>
        <row r="148">
          <cell r="FF148">
            <v>1501.25878244</v>
          </cell>
        </row>
        <row r="149">
          <cell r="FF149">
            <v>1419.2666024900002</v>
          </cell>
        </row>
        <row r="150">
          <cell r="FF150">
            <v>81.992179949999979</v>
          </cell>
        </row>
        <row r="151">
          <cell r="FF151">
            <v>470.05641698999995</v>
          </cell>
        </row>
        <row r="152">
          <cell r="FF152">
            <v>4477.7084799200002</v>
          </cell>
        </row>
        <row r="155">
          <cell r="FF155">
            <v>1.2578292378709444E-2</v>
          </cell>
        </row>
        <row r="156">
          <cell r="FF156">
            <v>7.531750356166933E-3</v>
          </cell>
        </row>
        <row r="157">
          <cell r="FF157">
            <v>1.2910440326967754E-2</v>
          </cell>
        </row>
        <row r="158">
          <cell r="FF158">
            <v>-1.42344221574775E-2</v>
          </cell>
        </row>
        <row r="159">
          <cell r="FF159">
            <v>3.4040823165325973E-2</v>
          </cell>
        </row>
        <row r="160">
          <cell r="FF160">
            <v>-2.6161461912373563E-2</v>
          </cell>
        </row>
        <row r="162">
          <cell r="FF162">
            <v>-3.3376909619806661E-3</v>
          </cell>
        </row>
        <row r="163">
          <cell r="FF163">
            <v>1.9412823650064803E-2</v>
          </cell>
        </row>
        <row r="164">
          <cell r="FF164">
            <v>-1.8114411897575011E-2</v>
          </cell>
        </row>
        <row r="166">
          <cell r="FF166">
            <v>-0.13010569104727299</v>
          </cell>
        </row>
        <row r="167">
          <cell r="FF167">
            <v>3.0168408587011086E-2</v>
          </cell>
        </row>
        <row r="168">
          <cell r="FF168">
            <v>3.1365183137875396E-2</v>
          </cell>
        </row>
        <row r="169">
          <cell r="FF169">
            <v>4.0251520945900232E-2</v>
          </cell>
        </row>
        <row r="170">
          <cell r="FF170">
            <v>1.5806362145488695E-2</v>
          </cell>
        </row>
        <row r="172">
          <cell r="FF172">
            <v>2.0980621644661523E-2</v>
          </cell>
        </row>
        <row r="173">
          <cell r="FF173">
            <v>1.9368013567553133E-2</v>
          </cell>
        </row>
        <row r="174">
          <cell r="FF174">
            <v>2.6056724678370946E-2</v>
          </cell>
        </row>
        <row r="175">
          <cell r="FF175">
            <v>-8.3993994688445262E-2</v>
          </cell>
        </row>
        <row r="176">
          <cell r="FF176">
            <v>2.6165286919881847E-2</v>
          </cell>
        </row>
        <row r="177">
          <cell r="FF177">
            <v>9.5697286721283525E-3</v>
          </cell>
        </row>
        <row r="180">
          <cell r="FF180">
            <v>1.7882057285423913E-2</v>
          </cell>
        </row>
        <row r="181">
          <cell r="FF181">
            <v>1.2618566605395731E-2</v>
          </cell>
        </row>
        <row r="182">
          <cell r="FF182">
            <v>1.6032371299000925E-2</v>
          </cell>
        </row>
        <row r="183">
          <cell r="FF183">
            <v>-9.5799315511042593E-3</v>
          </cell>
        </row>
        <row r="184">
          <cell r="FF184">
            <v>3.7833732199118231E-2</v>
          </cell>
        </row>
        <row r="185">
          <cell r="FF185">
            <v>-2.8093970297545345E-2</v>
          </cell>
        </row>
        <row r="187">
          <cell r="FF187">
            <v>5.537800113931679E-3</v>
          </cell>
        </row>
        <row r="188">
          <cell r="FF188">
            <v>2.2028187964177937E-2</v>
          </cell>
        </row>
        <row r="189">
          <cell r="FF189">
            <v>-6.65679614305692E-3</v>
          </cell>
        </row>
        <row r="191">
          <cell r="FF191">
            <v>-0.12651577640145639</v>
          </cell>
        </row>
        <row r="192">
          <cell r="FF192">
            <v>3.3385774828029957E-2</v>
          </cell>
        </row>
        <row r="193">
          <cell r="FF193">
            <v>3.6126756028638907E-2</v>
          </cell>
        </row>
        <row r="194">
          <cell r="FF194">
            <v>4.5003894022891622E-2</v>
          </cell>
        </row>
        <row r="195">
          <cell r="FF195">
            <v>2.0646821936637139E-2</v>
          </cell>
        </row>
        <row r="197">
          <cell r="FF197">
            <v>2.6663830642472686E-2</v>
          </cell>
        </row>
        <row r="198">
          <cell r="FF198">
            <v>2.5348334423366259E-2</v>
          </cell>
        </row>
        <row r="199">
          <cell r="FF199">
            <v>3.2610204891014183E-2</v>
          </cell>
        </row>
        <row r="200">
          <cell r="FF200">
            <v>-8.6235808225320731E-2</v>
          </cell>
        </row>
        <row r="201">
          <cell r="FF201">
            <v>3.0883928455603726E-2</v>
          </cell>
        </row>
        <row r="202">
          <cell r="FF202">
            <v>1.4952534450195287E-2</v>
          </cell>
        </row>
        <row r="205">
          <cell r="FF205">
            <v>8.7962759048536565E-3</v>
          </cell>
        </row>
        <row r="206">
          <cell r="FF206">
            <v>2.4399424864993691E-3</v>
          </cell>
        </row>
        <row r="207">
          <cell r="FF207">
            <v>2.4139767937958689E-2</v>
          </cell>
        </row>
        <row r="208">
          <cell r="FF208">
            <v>1.8197658366583269E-2</v>
          </cell>
        </row>
        <row r="209">
          <cell r="FF209">
            <v>1.8148832806800241E-2</v>
          </cell>
        </row>
        <row r="210">
          <cell r="FF210">
            <v>4.8238602166140065E-2</v>
          </cell>
        </row>
        <row r="212">
          <cell r="FF212">
            <v>-9.5228354062650844E-3</v>
          </cell>
        </row>
        <row r="213">
          <cell r="FF213">
            <v>8.306586760937984E-3</v>
          </cell>
        </row>
        <row r="214">
          <cell r="FF214">
            <v>-2.3763343160109973E-2</v>
          </cell>
        </row>
        <row r="216">
          <cell r="FF216">
            <v>-0.16481365331023956</v>
          </cell>
        </row>
        <row r="217">
          <cell r="FF217">
            <v>2.1671877478209867E-2</v>
          </cell>
        </row>
        <row r="218">
          <cell r="FF218">
            <v>1.2416307221508216E-2</v>
          </cell>
        </row>
        <row r="219">
          <cell r="FF219">
            <v>2.2063662773074588E-2</v>
          </cell>
        </row>
        <row r="220">
          <cell r="FF220">
            <v>-4.6804408951950371E-3</v>
          </cell>
        </row>
        <row r="222">
          <cell r="FF222">
            <v>1.9519689848218169E-2</v>
          </cell>
        </row>
        <row r="223">
          <cell r="FF223">
            <v>1.8120891244707948E-2</v>
          </cell>
        </row>
        <row r="224">
          <cell r="FF224">
            <v>2.8369147548842122E-2</v>
          </cell>
        </row>
        <row r="225">
          <cell r="FF225">
            <v>-0.14830730530776615</v>
          </cell>
        </row>
        <row r="226">
          <cell r="FF226">
            <v>2.3906420122256522E-2</v>
          </cell>
        </row>
        <row r="227">
          <cell r="FF227">
            <v>8.1888101844997951E-3</v>
          </cell>
        </row>
        <row r="230">
          <cell r="FF230">
            <v>2.649169155398301E-2</v>
          </cell>
        </row>
        <row r="231">
          <cell r="FF231">
            <v>2.2014983142651268E-2</v>
          </cell>
        </row>
        <row r="232">
          <cell r="FF232">
            <v>4.0220890430237466E-2</v>
          </cell>
        </row>
        <row r="233">
          <cell r="FF233">
            <v>3.356704235444985E-2</v>
          </cell>
        </row>
        <row r="234">
          <cell r="FF234">
            <v>3.6262843079558849E-2</v>
          </cell>
        </row>
        <row r="235">
          <cell r="FF235">
            <v>5.8456022653110118E-2</v>
          </cell>
        </row>
        <row r="237">
          <cell r="FF237">
            <v>1.4456057371679432E-2</v>
          </cell>
        </row>
        <row r="238">
          <cell r="FF238">
            <v>2.219894380143117E-2</v>
          </cell>
        </row>
        <row r="239">
          <cell r="FF239">
            <v>4.6352548025174745E-3</v>
          </cell>
        </row>
        <row r="241">
          <cell r="FF241">
            <v>-0.15534089549128505</v>
          </cell>
        </row>
        <row r="242">
          <cell r="FF242">
            <v>3.5843084875677667E-2</v>
          </cell>
        </row>
        <row r="243">
          <cell r="FF243">
            <v>3.7401121412568905E-2</v>
          </cell>
        </row>
        <row r="244">
          <cell r="FF244">
            <v>5.0308382083778636E-2</v>
          </cell>
        </row>
        <row r="245">
          <cell r="FF245">
            <v>1.4987003197169946E-2</v>
          </cell>
        </row>
        <row r="247">
          <cell r="FF247">
            <v>3.3846434675538717E-2</v>
          </cell>
        </row>
        <row r="248">
          <cell r="FF248">
            <v>3.3243710420566952E-2</v>
          </cell>
        </row>
        <row r="249">
          <cell r="FF249">
            <v>4.4667338892676156E-2</v>
          </cell>
        </row>
        <row r="250">
          <cell r="FF250">
            <v>-0.14506673286913596</v>
          </cell>
        </row>
        <row r="251">
          <cell r="FF251">
            <v>3.5777151063185242E-2</v>
          </cell>
        </row>
        <row r="252">
          <cell r="FF252">
            <v>2.4705041334883493E-2</v>
          </cell>
        </row>
        <row r="255">
          <cell r="FF255">
            <v>8.8766602756484847E-3</v>
          </cell>
        </row>
        <row r="256">
          <cell r="FF256">
            <v>-4.388296987886342E-3</v>
          </cell>
        </row>
        <row r="257">
          <cell r="FF257">
            <v>1.6677083685741056E-3</v>
          </cell>
        </row>
        <row r="258">
          <cell r="FF258">
            <v>-1.0821255253120277E-2</v>
          </cell>
        </row>
        <row r="259">
          <cell r="FF259">
            <v>1.6464900472652255E-2</v>
          </cell>
        </row>
        <row r="260">
          <cell r="FF260">
            <v>-3.2882869407656168E-2</v>
          </cell>
        </row>
        <row r="262">
          <cell r="FF262">
            <v>-5.3931704234785327E-3</v>
          </cell>
        </row>
        <row r="263">
          <cell r="FF263">
            <v>1.1650196388096612E-2</v>
          </cell>
        </row>
        <row r="264">
          <cell r="FF264">
            <v>-1.559003600967479E-2</v>
          </cell>
        </row>
        <row r="266">
          <cell r="FF266">
            <v>-0.1751492750562198</v>
          </cell>
        </row>
        <row r="267">
          <cell r="FF267">
            <v>3.0324771009519136E-2</v>
          </cell>
        </row>
        <row r="268">
          <cell r="FF268">
            <v>1.3121322037270566E-2</v>
          </cell>
        </row>
        <row r="269">
          <cell r="FF269">
            <v>-2.1185311305824683E-3</v>
          </cell>
        </row>
        <row r="270">
          <cell r="FF270">
            <v>4.0840617850300243E-2</v>
          </cell>
        </row>
        <row r="272">
          <cell r="FF272">
            <v>3.1813060018032857E-2</v>
          </cell>
        </row>
        <row r="273">
          <cell r="FF273">
            <v>4.0774815902437922E-2</v>
          </cell>
        </row>
        <row r="274">
          <cell r="FF274">
            <v>4.6973322113950555E-2</v>
          </cell>
        </row>
        <row r="275">
          <cell r="FF275">
            <v>-4.6011004467283678E-2</v>
          </cell>
        </row>
        <row r="276">
          <cell r="FF276">
            <v>4.0775283580638533E-3</v>
          </cell>
        </row>
        <row r="277">
          <cell r="FF277">
            <v>8.1984133498691492E-3</v>
          </cell>
        </row>
        <row r="305">
          <cell r="FF305">
            <v>-4.4766002292267459E-2</v>
          </cell>
        </row>
        <row r="306">
          <cell r="FF306">
            <v>-6.6850136248623793E-2</v>
          </cell>
        </row>
        <row r="307">
          <cell r="FF307">
            <v>-0.17526674725826552</v>
          </cell>
        </row>
        <row r="308">
          <cell r="FF308">
            <v>-3.7288733991864831E-3</v>
          </cell>
        </row>
        <row r="309">
          <cell r="FF309">
            <v>-0.30221403606534114</v>
          </cell>
        </row>
        <row r="310">
          <cell r="FF310">
            <v>1.4343913348259685E-2</v>
          </cell>
        </row>
        <row r="312">
          <cell r="FF312">
            <v>2.6213271096597435E-2</v>
          </cell>
        </row>
        <row r="313">
          <cell r="FF313">
            <v>3.8166039003990404E-2</v>
          </cell>
        </row>
        <row r="314">
          <cell r="FF314">
            <v>2.2151973885290666E-2</v>
          </cell>
        </row>
        <row r="316">
          <cell r="FF316">
            <v>-4.6284446402728663E-2</v>
          </cell>
        </row>
        <row r="317">
          <cell r="FF317">
            <v>-3.2051614662049532E-2</v>
          </cell>
        </row>
        <row r="318">
          <cell r="FF318">
            <v>-5.2854399480876002E-2</v>
          </cell>
        </row>
        <row r="319">
          <cell r="FF319">
            <v>-7.3209309981011716E-2</v>
          </cell>
        </row>
        <row r="320">
          <cell r="FF320">
            <v>-1.6156954851265892E-2</v>
          </cell>
        </row>
        <row r="322">
          <cell r="FF322">
            <v>-8.5673483562531683E-3</v>
          </cell>
        </row>
        <row r="323">
          <cell r="FF323">
            <v>-8.7029926252669698E-3</v>
          </cell>
        </row>
        <row r="324">
          <cell r="FF324">
            <v>3.685383440174439E-3</v>
          </cell>
        </row>
        <row r="325">
          <cell r="FF325">
            <v>-0.22765177325913555</v>
          </cell>
        </row>
        <row r="326">
          <cell r="FF326">
            <v>-8.1302604005639711E-3</v>
          </cell>
        </row>
        <row r="327">
          <cell r="FF327">
            <v>-4.3413525118100371E-2</v>
          </cell>
        </row>
      </sheetData>
      <sheetData sheetId="1">
        <row r="5">
          <cell r="FF5">
            <v>190.47035106999996</v>
          </cell>
        </row>
        <row r="6">
          <cell r="FF6">
            <v>108.01081907999996</v>
          </cell>
        </row>
        <row r="7">
          <cell r="FF7">
            <v>30.932206660000002</v>
          </cell>
        </row>
        <row r="8">
          <cell r="FF8">
            <v>10.044084490000001</v>
          </cell>
        </row>
        <row r="9">
          <cell r="FF9">
            <v>15.376761159999999</v>
          </cell>
        </row>
        <row r="10">
          <cell r="FF10">
            <v>5.3252325100000002</v>
          </cell>
        </row>
        <row r="12">
          <cell r="FF12">
            <v>47.359100759999997</v>
          </cell>
        </row>
        <row r="13">
          <cell r="FF13">
            <v>10.180452650000001</v>
          </cell>
        </row>
        <row r="14">
          <cell r="FF14">
            <v>35.710088200000008</v>
          </cell>
        </row>
        <row r="16">
          <cell r="FF16">
            <v>4.4252972299999991</v>
          </cell>
        </row>
        <row r="17">
          <cell r="FF17">
            <v>13.508475189999999</v>
          </cell>
        </row>
        <row r="18">
          <cell r="FF18">
            <v>9.709185810000001</v>
          </cell>
        </row>
        <row r="19">
          <cell r="FF19">
            <v>6.4036820099999998</v>
          </cell>
        </row>
        <row r="20">
          <cell r="FF20">
            <v>3.3055037999999999</v>
          </cell>
        </row>
        <row r="22">
          <cell r="FF22">
            <v>82.459531990000002</v>
          </cell>
        </row>
        <row r="23">
          <cell r="FF23">
            <v>61.96170523</v>
          </cell>
        </row>
        <row r="24">
          <cell r="FF24">
            <v>60.376141709999999</v>
          </cell>
        </row>
        <row r="25">
          <cell r="FF25">
            <v>1.58556352</v>
          </cell>
        </row>
        <row r="26">
          <cell r="FF26">
            <v>20.497826759999999</v>
          </cell>
        </row>
        <row r="27">
          <cell r="FF27">
            <v>180.76116525999996</v>
          </cell>
        </row>
        <row r="55">
          <cell r="FF55">
            <v>-4.7324783119415348E-2</v>
          </cell>
        </row>
        <row r="56">
          <cell r="FF56">
            <v>-7.1952688589674074E-2</v>
          </cell>
        </row>
        <row r="57">
          <cell r="FF57">
            <v>-4.706312974074367E-2</v>
          </cell>
        </row>
        <row r="58">
          <cell r="FF58">
            <v>-4.7950532987434125E-2</v>
          </cell>
        </row>
        <row r="59">
          <cell r="FF59">
            <v>-6.122616624429611E-2</v>
          </cell>
        </row>
        <row r="60">
          <cell r="FF60">
            <v>-2.5276998560112007E-3</v>
          </cell>
        </row>
        <row r="62">
          <cell r="FF62">
            <v>-8.999030226754734E-2</v>
          </cell>
        </row>
        <row r="63">
          <cell r="FF63">
            <v>-1.5776119216858508E-2</v>
          </cell>
        </row>
        <row r="64">
          <cell r="FF64">
            <v>-0.11468043849681808</v>
          </cell>
        </row>
        <row r="66">
          <cell r="FF66">
            <v>-0.22010466123396422</v>
          </cell>
        </row>
        <row r="67">
          <cell r="FF67">
            <v>-4.0127582566494402E-2</v>
          </cell>
        </row>
        <row r="68">
          <cell r="FF68">
            <v>-2.3773969966289554E-2</v>
          </cell>
        </row>
        <row r="69">
          <cell r="FF69">
            <v>-2.3264748389870138E-2</v>
          </cell>
        </row>
        <row r="70">
          <cell r="FF70">
            <v>-2.4758964904341707E-2</v>
          </cell>
        </row>
        <row r="72">
          <cell r="FF72">
            <v>-1.301693687223282E-2</v>
          </cell>
        </row>
        <row r="73">
          <cell r="FF73">
            <v>-8.1297178652989244E-3</v>
          </cell>
        </row>
        <row r="74">
          <cell r="FF74">
            <v>1.1250015790904344E-2</v>
          </cell>
        </row>
        <row r="75">
          <cell r="FF75">
            <v>-0.42657996946540411</v>
          </cell>
        </row>
        <row r="76">
          <cell r="FF76">
            <v>-2.750169734246688E-2</v>
          </cell>
        </row>
        <row r="77">
          <cell r="FF77">
            <v>-4.8557648571605494E-2</v>
          </cell>
        </row>
        <row r="80">
          <cell r="FF80">
            <v>-1.5690108091646282E-2</v>
          </cell>
        </row>
        <row r="81">
          <cell r="FF81">
            <v>-3.4307205251486561E-2</v>
          </cell>
        </row>
        <row r="82">
          <cell r="FF82">
            <v>-2.7566742977378933E-2</v>
          </cell>
        </row>
        <row r="83">
          <cell r="FF83">
            <v>-4.449794235104676E-2</v>
          </cell>
        </row>
        <row r="84">
          <cell r="FF84">
            <v>-2.2800035236235749E-2</v>
          </cell>
        </row>
        <row r="85">
          <cell r="FF85">
            <v>-7.6687509452801894E-3</v>
          </cell>
        </row>
        <row r="87">
          <cell r="FF87">
            <v>-3.1222695137794632E-2</v>
          </cell>
        </row>
        <row r="88">
          <cell r="FF88">
            <v>-1.2557734560313394E-2</v>
          </cell>
        </row>
        <row r="89">
          <cell r="FF89">
            <v>-4.0083793863542772E-2</v>
          </cell>
        </row>
        <row r="91">
          <cell r="FF91">
            <v>-0.20741416103175081</v>
          </cell>
        </row>
        <row r="92">
          <cell r="FF92">
            <v>-6.8627993984278213E-3</v>
          </cell>
        </row>
        <row r="93">
          <cell r="FF93">
            <v>-7.4290975643971358E-3</v>
          </cell>
        </row>
        <row r="94">
          <cell r="FF94">
            <v>-2.5915433247768793E-2</v>
          </cell>
        </row>
        <row r="95">
          <cell r="FF95">
            <v>2.7778114030249101E-2</v>
          </cell>
        </row>
        <row r="97">
          <cell r="FF97">
            <v>9.4856308001833867E-3</v>
          </cell>
        </row>
        <row r="98">
          <cell r="FF98">
            <v>1.5873956789252297E-2</v>
          </cell>
        </row>
        <row r="99">
          <cell r="FF99">
            <v>3.0071466906294697E-2</v>
          </cell>
        </row>
        <row r="100">
          <cell r="FF100">
            <v>-0.28880961869583477</v>
          </cell>
        </row>
        <row r="101">
          <cell r="FF101">
            <v>-9.7092482882463749E-3</v>
          </cell>
        </row>
        <row r="102">
          <cell r="FF102">
            <v>-1.6117802846591034E-2</v>
          </cell>
        </row>
        <row r="130">
          <cell r="FF130">
            <v>2379.3891630100002</v>
          </cell>
        </row>
        <row r="131">
          <cell r="FF131">
            <v>1380.0481100599998</v>
          </cell>
        </row>
        <row r="132">
          <cell r="FF132">
            <v>437.25428178000004</v>
          </cell>
        </row>
        <row r="133">
          <cell r="FF133">
            <v>118.85800652</v>
          </cell>
        </row>
        <row r="134">
          <cell r="FF134">
            <v>256.73530751999999</v>
          </cell>
        </row>
        <row r="135">
          <cell r="FF135">
            <v>59.502021490000004</v>
          </cell>
        </row>
        <row r="137">
          <cell r="FF137">
            <v>572.05601452999997</v>
          </cell>
        </row>
        <row r="138">
          <cell r="FF138">
            <v>121.27717204000001</v>
          </cell>
        </row>
        <row r="139">
          <cell r="FF139">
            <v>434.11966990000002</v>
          </cell>
        </row>
        <row r="141">
          <cell r="FF141">
            <v>60.344284609999988</v>
          </cell>
        </row>
        <row r="142">
          <cell r="FF142">
            <v>165.8916663</v>
          </cell>
        </row>
        <row r="143">
          <cell r="FF143">
            <v>116.15888009999998</v>
          </cell>
        </row>
        <row r="144">
          <cell r="FF144">
            <v>75.674985449999994</v>
          </cell>
        </row>
        <row r="145">
          <cell r="FF145">
            <v>40.483894649999989</v>
          </cell>
        </row>
        <row r="147">
          <cell r="FF147">
            <v>999.34105294999983</v>
          </cell>
        </row>
        <row r="148">
          <cell r="FF148">
            <v>751.64011481</v>
          </cell>
        </row>
        <row r="149">
          <cell r="FF149">
            <v>720.5646921099999</v>
          </cell>
        </row>
        <row r="150">
          <cell r="FF150">
            <v>31.075422700000001</v>
          </cell>
        </row>
        <row r="151">
          <cell r="FF151">
            <v>247.70093814000001</v>
          </cell>
        </row>
        <row r="152">
          <cell r="FF152">
            <v>2263.2302829099999</v>
          </cell>
        </row>
        <row r="155">
          <cell r="FF155">
            <v>-1.3130470016406437E-2</v>
          </cell>
        </row>
        <row r="156">
          <cell r="FF156">
            <v>-2.2660550806160695E-2</v>
          </cell>
        </row>
        <row r="157">
          <cell r="FF157">
            <v>-1.743767576862254E-2</v>
          </cell>
        </row>
        <row r="158">
          <cell r="FF158">
            <v>-4.8529597750642139E-2</v>
          </cell>
        </row>
        <row r="159">
          <cell r="FF159">
            <v>7.8849732368184711E-3</v>
          </cell>
        </row>
        <row r="160">
          <cell r="FF160">
            <v>-6.2392995700340959E-2</v>
          </cell>
        </row>
        <row r="162">
          <cell r="FF162">
            <v>-3.031011227202085E-2</v>
          </cell>
        </row>
        <row r="163">
          <cell r="FF163">
            <v>-9.0960821707388728E-3</v>
          </cell>
        </row>
        <row r="164">
          <cell r="FF164">
            <v>-4.0149948557669402E-2</v>
          </cell>
        </row>
        <row r="166">
          <cell r="FF166">
            <v>-0.16607827822494425</v>
          </cell>
        </row>
        <row r="167">
          <cell r="FF167">
            <v>1.0349245838535026E-2</v>
          </cell>
        </row>
        <row r="168">
          <cell r="FF168">
            <v>3.6066555912497966E-2</v>
          </cell>
        </row>
        <row r="169">
          <cell r="FF169">
            <v>4.5393251886089114E-2</v>
          </cell>
        </row>
        <row r="170">
          <cell r="FF170">
            <v>1.9071490526531898E-2</v>
          </cell>
        </row>
        <row r="172">
          <cell r="FF172">
            <v>3.3989112087273732E-4</v>
          </cell>
        </row>
        <row r="173">
          <cell r="FF173">
            <v>2.9581027251732728E-3</v>
          </cell>
        </row>
        <row r="174">
          <cell r="FF174">
            <v>1.1366760261650954E-2</v>
          </cell>
        </row>
        <row r="175">
          <cell r="FF175">
            <v>-0.15914615958882172</v>
          </cell>
        </row>
        <row r="176">
          <cell r="FF176">
            <v>-7.5219661360266254E-3</v>
          </cell>
        </row>
        <row r="177">
          <cell r="FF177">
            <v>-1.5529730882265613E-2</v>
          </cell>
        </row>
        <row r="180">
          <cell r="FF180">
            <v>-6.6077734298505275E-3</v>
          </cell>
        </row>
        <row r="181">
          <cell r="FF181">
            <v>-1.5172769362470029E-2</v>
          </cell>
        </row>
        <row r="182">
          <cell r="FF182">
            <v>-1.3977122017017507E-2</v>
          </cell>
        </row>
        <row r="183">
          <cell r="FF183">
            <v>-4.5092505524994553E-2</v>
          </cell>
        </row>
        <row r="184">
          <cell r="FF184">
            <v>1.0492780446733629E-2</v>
          </cell>
        </row>
        <row r="185">
          <cell r="FF185">
            <v>-5.5500286076468286E-2</v>
          </cell>
        </row>
        <row r="187">
          <cell r="FF187">
            <v>-1.798246731636588E-2</v>
          </cell>
        </row>
        <row r="188">
          <cell r="FF188">
            <v>-7.7652875547539191E-3</v>
          </cell>
        </row>
        <row r="189">
          <cell r="FF189">
            <v>-2.4602472588717839E-2</v>
          </cell>
        </row>
        <row r="191">
          <cell r="FF191">
            <v>-0.1626612184890831</v>
          </cell>
        </row>
        <row r="192">
          <cell r="FF192">
            <v>1.3405856537752392E-2</v>
          </cell>
        </row>
        <row r="193">
          <cell r="FF193">
            <v>4.6158563183471113E-2</v>
          </cell>
        </row>
        <row r="194">
          <cell r="FF194">
            <v>5.3570521467549481E-2</v>
          </cell>
        </row>
        <row r="195">
          <cell r="FF195">
            <v>3.2668272833096035E-2</v>
          </cell>
        </row>
        <row r="197">
          <cell r="FF197">
            <v>5.5186548837344862E-3</v>
          </cell>
        </row>
        <row r="198">
          <cell r="FF198">
            <v>8.1238203979132617E-3</v>
          </cell>
        </row>
        <row r="199">
          <cell r="FF199">
            <v>1.6746503490174813E-2</v>
          </cell>
        </row>
        <row r="200">
          <cell r="FF200">
            <v>-0.15698027332106612</v>
          </cell>
        </row>
        <row r="201">
          <cell r="FF201">
            <v>-2.2861179840398815E-3</v>
          </cell>
        </row>
        <row r="202">
          <cell r="FF202">
            <v>-9.1860391222593485E-3</v>
          </cell>
        </row>
        <row r="205">
          <cell r="FF205">
            <v>-1.7129787824725184E-2</v>
          </cell>
        </row>
        <row r="206">
          <cell r="FF206">
            <v>-2.8023537885260685E-2</v>
          </cell>
        </row>
        <row r="207">
          <cell r="FF207">
            <v>-1.3513859260517735E-2</v>
          </cell>
        </row>
        <row r="208">
          <cell r="FF208">
            <v>-2.3817677276664728E-2</v>
          </cell>
        </row>
        <row r="209">
          <cell r="FF209">
            <v>-1.3398306159656981E-2</v>
          </cell>
        </row>
        <row r="210">
          <cell r="FF210">
            <v>2.8959692334362686E-3</v>
          </cell>
        </row>
        <row r="212">
          <cell r="FF212">
            <v>-3.7213484835827759E-2</v>
          </cell>
        </row>
        <row r="213">
          <cell r="FF213">
            <v>-2.2139950593250801E-2</v>
          </cell>
        </row>
        <row r="214">
          <cell r="FF214">
            <v>-4.5382497044605619E-2</v>
          </cell>
        </row>
        <row r="216">
          <cell r="FF216">
            <v>-0.20614111080601849</v>
          </cell>
        </row>
        <row r="217">
          <cell r="FF217">
            <v>6.6895677992759861E-3</v>
          </cell>
        </row>
        <row r="218">
          <cell r="FF218">
            <v>2.340867195021934E-2</v>
          </cell>
        </row>
        <row r="219">
          <cell r="FF219">
            <v>1.6074410346152312E-2</v>
          </cell>
        </row>
        <row r="220">
          <cell r="FF220">
            <v>3.735592920835562E-2</v>
          </cell>
        </row>
        <row r="222">
          <cell r="FF222">
            <v>-1.6862893189345529E-3</v>
          </cell>
        </row>
        <row r="223">
          <cell r="FF223">
            <v>-3.0061195702446586E-4</v>
          </cell>
        </row>
        <row r="224">
          <cell r="FF224">
            <v>9.2026124486201955E-3</v>
          </cell>
        </row>
        <row r="225">
          <cell r="FF225">
            <v>-0.19843348440663022</v>
          </cell>
        </row>
        <row r="226">
          <cell r="FF226">
            <v>-5.7697995339597297E-3</v>
          </cell>
        </row>
        <row r="227">
          <cell r="FF227">
            <v>-1.9239015123900138E-2</v>
          </cell>
        </row>
        <row r="230">
          <cell r="FF230">
            <v>2.1147007947799334E-3</v>
          </cell>
        </row>
        <row r="231">
          <cell r="FF231">
            <v>-6.5806417013430929E-3</v>
          </cell>
        </row>
        <row r="232">
          <cell r="FF232">
            <v>2.1365631147856057E-3</v>
          </cell>
        </row>
        <row r="233">
          <cell r="FF233">
            <v>-1.2593041002844085E-2</v>
          </cell>
        </row>
        <row r="234">
          <cell r="FF234">
            <v>3.3573281788823461E-3</v>
          </cell>
        </row>
        <row r="235">
          <cell r="FF235">
            <v>2.4042377426700901E-2</v>
          </cell>
        </row>
        <row r="237">
          <cell r="FF237">
            <v>-7.6289106083275993E-3</v>
          </cell>
        </row>
        <row r="238">
          <cell r="FF238">
            <v>-7.6269454303486972E-3</v>
          </cell>
        </row>
        <row r="239">
          <cell r="FF239">
            <v>-1.1097501638292706E-2</v>
          </cell>
        </row>
        <row r="241">
          <cell r="FF241">
            <v>-0.1982645238754619</v>
          </cell>
        </row>
        <row r="242">
          <cell r="FF242">
            <v>2.0647370426641665E-2</v>
          </cell>
        </row>
        <row r="243">
          <cell r="FF243">
            <v>4.9762176714569506E-2</v>
          </cell>
        </row>
        <row r="244">
          <cell r="FF244">
            <v>4.0449999645923107E-2</v>
          </cell>
        </row>
        <row r="245">
          <cell r="FF245">
            <v>6.7434914257182399E-2</v>
          </cell>
        </row>
        <row r="247">
          <cell r="FF247">
            <v>1.4165591466237526E-2</v>
          </cell>
        </row>
        <row r="248">
          <cell r="FF248">
            <v>1.6730186080842202E-2</v>
          </cell>
        </row>
        <row r="249">
          <cell r="FF249">
            <v>2.6000054433038988E-2</v>
          </cell>
        </row>
        <row r="250">
          <cell r="FF250">
            <v>-0.17237868377059107</v>
          </cell>
        </row>
        <row r="251">
          <cell r="FF251">
            <v>6.4350504178254386E-3</v>
          </cell>
        </row>
        <row r="252">
          <cell r="FF252">
            <v>-2.682554387628544E-4</v>
          </cell>
        </row>
        <row r="255">
          <cell r="FF255">
            <v>-9.9152480920708941E-3</v>
          </cell>
        </row>
        <row r="256">
          <cell r="FF256">
            <v>-2.6474692426151969E-2</v>
          </cell>
        </row>
        <row r="257">
          <cell r="FF257">
            <v>-2.3141532119885122E-2</v>
          </cell>
        </row>
        <row r="258">
          <cell r="FF258">
            <v>-3.3559323510092609E-2</v>
          </cell>
        </row>
        <row r="259">
          <cell r="FF259">
            <v>-9.2821498262100066E-3</v>
          </cell>
        </row>
        <row r="260">
          <cell r="FF260">
            <v>-5.9624083004849449E-2</v>
          </cell>
        </row>
        <row r="262">
          <cell r="FF262">
            <v>-2.9567596117292205E-2</v>
          </cell>
        </row>
        <row r="263">
          <cell r="FF263">
            <v>-7.6463741384139583E-3</v>
          </cell>
        </row>
        <row r="264">
          <cell r="FF264">
            <v>-3.8059983825686983E-2</v>
          </cell>
        </row>
        <row r="266">
          <cell r="FF266">
            <v>-0.17859003613043345</v>
          </cell>
        </row>
        <row r="267">
          <cell r="FF267">
            <v>4.4503651520733101E-3</v>
          </cell>
        </row>
        <row r="268">
          <cell r="FF268">
            <v>4.1481508961526137E-2</v>
          </cell>
        </row>
        <row r="269">
          <cell r="FF269">
            <v>5.0467185842607343E-2</v>
          </cell>
        </row>
        <row r="270">
          <cell r="FF270">
            <v>2.5515409579689008E-2</v>
          </cell>
        </row>
        <row r="272">
          <cell r="FF272">
            <v>1.4517008965583056E-2</v>
          </cell>
        </row>
        <row r="273">
          <cell r="FF273">
            <v>2.7554468404488608E-2</v>
          </cell>
        </row>
        <row r="274">
          <cell r="FF274">
            <v>3.5452609493667797E-2</v>
          </cell>
        </row>
        <row r="275">
          <cell r="FF275">
            <v>-0.10339697167821438</v>
          </cell>
        </row>
        <row r="276">
          <cell r="FF276">
            <v>-2.263397365996167E-2</v>
          </cell>
        </row>
        <row r="277">
          <cell r="FF277">
            <v>-1.229691646488229E-2</v>
          </cell>
        </row>
        <row r="305">
          <cell r="FF305">
            <v>-3.5613904502621141E-2</v>
          </cell>
        </row>
        <row r="306">
          <cell r="FF306">
            <v>-5.8672652795545788E-2</v>
          </cell>
        </row>
        <row r="307">
          <cell r="FF307">
            <v>-0.18926698835941991</v>
          </cell>
        </row>
        <row r="308">
          <cell r="FF308">
            <v>-4.1948716602931979E-3</v>
          </cell>
        </row>
        <row r="309">
          <cell r="FF309">
            <v>-0.32123631258755692</v>
          </cell>
        </row>
        <row r="310">
          <cell r="FF310">
            <v>2.2706887259892783E-2</v>
          </cell>
        </row>
        <row r="312">
          <cell r="FF312">
            <v>3.4043872800437525E-2</v>
          </cell>
        </row>
        <row r="313">
          <cell r="FF313">
            <v>3.3186195981157685E-2</v>
          </cell>
        </row>
        <row r="314">
          <cell r="FF314">
            <v>3.3974171278629672E-2</v>
          </cell>
        </row>
        <row r="316">
          <cell r="FF316">
            <v>-6.0954022961240195E-2</v>
          </cell>
        </row>
        <row r="317">
          <cell r="FF317">
            <v>-3.602952690888761E-2</v>
          </cell>
        </row>
        <row r="318">
          <cell r="FF318">
            <v>-4.1868676781134262E-2</v>
          </cell>
        </row>
        <row r="319">
          <cell r="FF319">
            <v>-5.3614371129848903E-2</v>
          </cell>
        </row>
        <row r="320">
          <cell r="FF320">
            <v>-1.9912666391958544E-2</v>
          </cell>
        </row>
        <row r="322">
          <cell r="FF322">
            <v>-4.0536792463850002E-3</v>
          </cell>
        </row>
        <row r="323">
          <cell r="FF323">
            <v>-1.44326625165625E-3</v>
          </cell>
        </row>
        <row r="324">
          <cell r="FF324">
            <v>7.8956301752344249E-3</v>
          </cell>
        </row>
        <row r="325">
          <cell r="FF325">
            <v>-0.22472536731566961</v>
          </cell>
        </row>
        <row r="326">
          <cell r="FF326">
            <v>-1.2014583976815096E-2</v>
          </cell>
        </row>
        <row r="327">
          <cell r="FF327">
            <v>-3.5284973587392576E-2</v>
          </cell>
        </row>
      </sheetData>
      <sheetData sheetId="2">
        <row r="5">
          <cell r="FF5">
            <v>232.82234113999999</v>
          </cell>
        </row>
        <row r="6">
          <cell r="FF6">
            <v>150.89205333000001</v>
          </cell>
        </row>
        <row r="7">
          <cell r="FF7">
            <v>44.13971918</v>
          </cell>
        </row>
        <row r="8">
          <cell r="FF8">
            <v>13.022041179999999</v>
          </cell>
        </row>
        <row r="9">
          <cell r="FF9">
            <v>21.627656069999997</v>
          </cell>
        </row>
        <row r="10">
          <cell r="FF10">
            <v>8.50409784</v>
          </cell>
        </row>
        <row r="12">
          <cell r="FF12">
            <v>32.820007410000002</v>
          </cell>
        </row>
        <row r="13">
          <cell r="FF13">
            <v>9.6126441800000002</v>
          </cell>
        </row>
        <row r="14">
          <cell r="FF14">
            <v>20.646820760000001</v>
          </cell>
        </row>
        <row r="16">
          <cell r="FF16">
            <v>5.9009746400000003</v>
          </cell>
        </row>
        <row r="17">
          <cell r="FF17">
            <v>13.535987060000002</v>
          </cell>
        </row>
        <row r="18">
          <cell r="FF18">
            <v>51.828369290000005</v>
          </cell>
        </row>
        <row r="19">
          <cell r="FF19">
            <v>33.418353779999997</v>
          </cell>
        </row>
        <row r="20">
          <cell r="FF20">
            <v>18.410015510000001</v>
          </cell>
        </row>
        <row r="22">
          <cell r="FF22">
            <v>81.930287809999996</v>
          </cell>
        </row>
        <row r="23">
          <cell r="FF23">
            <v>63.055715429999999</v>
          </cell>
        </row>
        <row r="24">
          <cell r="FF24">
            <v>60.069776790000006</v>
          </cell>
        </row>
        <row r="25">
          <cell r="FF25">
            <v>2.9859386400000001</v>
          </cell>
        </row>
        <row r="26">
          <cell r="FF26">
            <v>18.874572379999996</v>
          </cell>
        </row>
        <row r="27">
          <cell r="FF27">
            <v>180.99397184999998</v>
          </cell>
        </row>
        <row r="55">
          <cell r="FF55">
            <v>-1.0720314820109156E-2</v>
          </cell>
        </row>
        <row r="56">
          <cell r="FF56">
            <v>-2.7383715992187585E-2</v>
          </cell>
        </row>
        <row r="57">
          <cell r="FF57">
            <v>-8.1217663712763732E-3</v>
          </cell>
        </row>
        <row r="58">
          <cell r="FF58">
            <v>1.5979507981264574E-2</v>
          </cell>
        </row>
        <row r="59">
          <cell r="FF59">
            <v>-4.740564430169325E-2</v>
          </cell>
        </row>
        <row r="60">
          <cell r="FF60">
            <v>6.7016822828566358E-2</v>
          </cell>
        </row>
        <row r="62">
          <cell r="FF62">
            <v>-2.1930632366139569E-2</v>
          </cell>
        </row>
        <row r="63">
          <cell r="FF63">
            <v>2.3620421986096041E-2</v>
          </cell>
        </row>
        <row r="64">
          <cell r="FF64">
            <v>-5.916271090145464E-2</v>
          </cell>
        </row>
        <row r="66">
          <cell r="FF66">
            <v>-0.13842676100088824</v>
          </cell>
        </row>
        <row r="67">
          <cell r="FF67">
            <v>-1.4566549089113368E-2</v>
          </cell>
        </row>
        <row r="68">
          <cell r="FF68">
            <v>-4.0731401099501574E-2</v>
          </cell>
        </row>
        <row r="69">
          <cell r="FF69">
            <v>-3.8100991195866851E-2</v>
          </cell>
        </row>
        <row r="70">
          <cell r="FF70">
            <v>-4.5469614422763538E-2</v>
          </cell>
        </row>
        <row r="72">
          <cell r="FF72">
            <v>2.15116917821494E-2</v>
          </cell>
        </row>
        <row r="73">
          <cell r="FF73">
            <v>2.3312179547555933E-2</v>
          </cell>
        </row>
        <row r="74">
          <cell r="FF74">
            <v>4.5235228411289352E-2</v>
          </cell>
        </row>
        <row r="75">
          <cell r="FF75">
            <v>-0.28034639929213734</v>
          </cell>
        </row>
        <row r="76">
          <cell r="FF76">
            <v>1.554233686496076E-2</v>
          </cell>
        </row>
        <row r="77">
          <cell r="FF77">
            <v>-1.7775407686112521E-3</v>
          </cell>
        </row>
        <row r="80">
          <cell r="FF80">
            <v>5.7167385574070639E-3</v>
          </cell>
        </row>
        <row r="81">
          <cell r="FF81">
            <v>-6.8324256843438347E-3</v>
          </cell>
        </row>
        <row r="82">
          <cell r="FF82">
            <v>1.5350639415408596E-2</v>
          </cell>
        </row>
        <row r="83">
          <cell r="FF83">
            <v>1.8585936209343012E-2</v>
          </cell>
        </row>
        <row r="84">
          <cell r="FF84">
            <v>2.0865051767524623E-3</v>
          </cell>
        </row>
        <row r="85">
          <cell r="FF85">
            <v>5.0628949401243295E-2</v>
          </cell>
        </row>
        <row r="87">
          <cell r="FF87">
            <v>-1.9575683279052791E-3</v>
          </cell>
        </row>
        <row r="88">
          <cell r="FF88">
            <v>5.6025091302660979E-2</v>
          </cell>
        </row>
        <row r="89">
          <cell r="FF89">
            <v>-4.041770688784907E-2</v>
          </cell>
        </row>
        <row r="91">
          <cell r="FF91">
            <v>-0.13782757954555591</v>
          </cell>
        </row>
        <row r="92">
          <cell r="FF92">
            <v>2.3102696422136804E-2</v>
          </cell>
        </row>
        <row r="93">
          <cell r="FF93">
            <v>-2.5872884158522513E-2</v>
          </cell>
        </row>
        <row r="94">
          <cell r="FF94">
            <v>-2.1331961125039989E-2</v>
          </cell>
        </row>
        <row r="95">
          <cell r="FF95">
            <v>-3.3403378128466277E-2</v>
          </cell>
        </row>
        <row r="97">
          <cell r="FF97">
            <v>2.9073590099639945E-2</v>
          </cell>
        </row>
        <row r="98">
          <cell r="FF98">
            <v>2.4985575570066754E-2</v>
          </cell>
        </row>
        <row r="99">
          <cell r="FF99">
            <v>4.9255106030241746E-2</v>
          </cell>
        </row>
        <row r="100">
          <cell r="FF100">
            <v>-0.27800686023281185</v>
          </cell>
        </row>
        <row r="101">
          <cell r="FF101">
            <v>4.309765494310791E-2</v>
          </cell>
        </row>
        <row r="102">
          <cell r="FF102">
            <v>1.4955398930174946E-2</v>
          </cell>
        </row>
        <row r="130">
          <cell r="FF130">
            <v>2830.8676154199993</v>
          </cell>
        </row>
        <row r="131">
          <cell r="FF131">
            <v>1858.89346894</v>
          </cell>
        </row>
        <row r="132">
          <cell r="FF132">
            <v>592.98283591999996</v>
          </cell>
        </row>
        <row r="133">
          <cell r="FF133">
            <v>151.48061408000001</v>
          </cell>
        </row>
        <row r="134">
          <cell r="FF134">
            <v>337.25474394000003</v>
          </cell>
        </row>
        <row r="135">
          <cell r="FF135">
            <v>92.685837089999993</v>
          </cell>
        </row>
        <row r="137">
          <cell r="FF137">
            <v>379.63152938000002</v>
          </cell>
        </row>
        <row r="138">
          <cell r="FF138">
            <v>110.52538281000001</v>
          </cell>
        </row>
        <row r="139">
          <cell r="FF139">
            <v>241.52962564000001</v>
          </cell>
        </row>
        <row r="141">
          <cell r="FF141">
            <v>74.798341239999999</v>
          </cell>
        </row>
        <row r="142">
          <cell r="FF142">
            <v>161.21173616999999</v>
          </cell>
        </row>
        <row r="143">
          <cell r="FF143">
            <v>616.38941840999996</v>
          </cell>
        </row>
        <row r="144">
          <cell r="FF144">
            <v>394.59356764000006</v>
          </cell>
        </row>
        <row r="145">
          <cell r="FF145">
            <v>221.79585077000004</v>
          </cell>
        </row>
        <row r="147">
          <cell r="FF147">
            <v>971.97414648000006</v>
          </cell>
        </row>
        <row r="148">
          <cell r="FF148">
            <v>749.61866762999989</v>
          </cell>
        </row>
        <row r="149">
          <cell r="FF149">
            <v>698.70191037999996</v>
          </cell>
        </row>
        <row r="150">
          <cell r="FF150">
            <v>50.916757249999996</v>
          </cell>
        </row>
        <row r="151">
          <cell r="FF151">
            <v>222.35547885000003</v>
          </cell>
        </row>
        <row r="152">
          <cell r="FF152">
            <v>2214.4781970100003</v>
          </cell>
        </row>
        <row r="155">
          <cell r="FF155">
            <v>3.5246176536735563E-2</v>
          </cell>
        </row>
        <row r="156">
          <cell r="FF156">
            <v>3.1181448517800581E-2</v>
          </cell>
        </row>
        <row r="157">
          <cell r="FF157">
            <v>3.6517406479060988E-2</v>
          </cell>
        </row>
        <row r="158">
          <cell r="FF158">
            <v>1.445636775052539E-2</v>
          </cell>
        </row>
        <row r="159">
          <cell r="FF159">
            <v>5.4880386563296968E-2</v>
          </cell>
        </row>
        <row r="160">
          <cell r="FF160">
            <v>-1.3883333909141538E-3</v>
          </cell>
        </row>
        <row r="162">
          <cell r="FF162">
            <v>4.0264375828783505E-2</v>
          </cell>
        </row>
        <row r="163">
          <cell r="FF163">
            <v>5.2644145514242346E-2</v>
          </cell>
        </row>
        <row r="164">
          <cell r="FF164">
            <v>2.4144725505719E-2</v>
          </cell>
        </row>
        <row r="166">
          <cell r="FF166">
            <v>-9.8741062535927404E-2</v>
          </cell>
        </row>
        <row r="167">
          <cell r="FF167">
            <v>5.139137599132515E-2</v>
          </cell>
        </row>
        <row r="168">
          <cell r="FF168">
            <v>3.048398104522998E-2</v>
          </cell>
        </row>
        <row r="169">
          <cell r="FF169">
            <v>3.9271216666379338E-2</v>
          </cell>
        </row>
        <row r="170">
          <cell r="FF170">
            <v>1.5212642395388443E-2</v>
          </cell>
        </row>
        <row r="172">
          <cell r="FF172">
            <v>4.3109863927700554E-2</v>
          </cell>
        </row>
        <row r="173">
          <cell r="FF173">
            <v>3.6370324576662005E-2</v>
          </cell>
        </row>
        <row r="174">
          <cell r="FF174">
            <v>4.166012148306053E-2</v>
          </cell>
        </row>
        <row r="175">
          <cell r="FF175">
            <v>-3.114508415834627E-2</v>
          </cell>
        </row>
        <row r="176">
          <cell r="FF176">
            <v>6.6490966323947909E-2</v>
          </cell>
        </row>
        <row r="177">
          <cell r="FF177">
            <v>3.6579551750553829E-2</v>
          </cell>
        </row>
        <row r="180">
          <cell r="FF180">
            <v>3.940758861473137E-2</v>
          </cell>
        </row>
        <row r="181">
          <cell r="FF181">
            <v>3.4319517139489442E-2</v>
          </cell>
        </row>
        <row r="182">
          <cell r="FF182">
            <v>3.9378209657687124E-2</v>
          </cell>
        </row>
        <row r="183">
          <cell r="FF183">
            <v>2.021373556486461E-2</v>
          </cell>
        </row>
        <row r="184">
          <cell r="FF184">
            <v>5.9634265413555321E-2</v>
          </cell>
        </row>
        <row r="185">
          <cell r="FF185">
            <v>-9.4752846796987145E-3</v>
          </cell>
        </row>
        <row r="187">
          <cell r="FF187">
            <v>4.3275117794576046E-2</v>
          </cell>
        </row>
        <row r="188">
          <cell r="FF188">
            <v>5.6924325218234983E-2</v>
          </cell>
        </row>
        <row r="189">
          <cell r="FF189">
            <v>2.7367969043530005E-2</v>
          </cell>
        </row>
        <row r="191">
          <cell r="FF191">
            <v>-9.491281882814806E-2</v>
          </cell>
        </row>
        <row r="192">
          <cell r="FF192">
            <v>5.4837293603977155E-2</v>
          </cell>
        </row>
        <row r="193">
          <cell r="FF193">
            <v>3.4251202259887981E-2</v>
          </cell>
        </row>
        <row r="194">
          <cell r="FF194">
            <v>4.3372699792818992E-2</v>
          </cell>
        </row>
        <row r="195">
          <cell r="FF195">
            <v>1.8471073093742962E-2</v>
          </cell>
        </row>
        <row r="197">
          <cell r="FF197">
            <v>4.9270893428000395E-2</v>
          </cell>
        </row>
        <row r="198">
          <cell r="FF198">
            <v>4.3144151702573685E-2</v>
          </cell>
        </row>
        <row r="199">
          <cell r="FF199">
            <v>4.9412357114365646E-2</v>
          </cell>
        </row>
        <row r="200">
          <cell r="FF200">
            <v>-3.6508534828061601E-2</v>
          </cell>
        </row>
        <row r="201">
          <cell r="FF201">
            <v>7.0476551701528223E-2</v>
          </cell>
        </row>
        <row r="202">
          <cell r="FF202">
            <v>4.0853600523166778E-2</v>
          </cell>
        </row>
        <row r="205">
          <cell r="FF205">
            <v>3.0980655454499129E-2</v>
          </cell>
        </row>
        <row r="206">
          <cell r="FF206">
            <v>2.5482844853724096E-2</v>
          </cell>
        </row>
        <row r="207">
          <cell r="FF207">
            <v>5.2695309389646505E-2</v>
          </cell>
        </row>
        <row r="208">
          <cell r="FF208">
            <v>5.2481096683150597E-2</v>
          </cell>
        </row>
        <row r="209">
          <cell r="FF209">
            <v>4.250745959621538E-2</v>
          </cell>
        </row>
        <row r="210">
          <cell r="FF210">
            <v>7.899001657334126E-2</v>
          </cell>
        </row>
        <row r="212">
          <cell r="FF212">
            <v>3.371538627515891E-2</v>
          </cell>
        </row>
        <row r="213">
          <cell r="FF213">
            <v>4.2775615085413277E-2</v>
          </cell>
        </row>
        <row r="214">
          <cell r="FF214">
            <v>1.616547109297839E-2</v>
          </cell>
        </row>
        <row r="216">
          <cell r="FF216">
            <v>-0.12982274412494232</v>
          </cell>
        </row>
        <row r="217">
          <cell r="FF217">
            <v>3.7151588338121933E-2</v>
          </cell>
        </row>
        <row r="218">
          <cell r="FF218">
            <v>1.0342628542942656E-2</v>
          </cell>
        </row>
        <row r="219">
          <cell r="FF219">
            <v>2.3227498445629768E-2</v>
          </cell>
        </row>
        <row r="220">
          <cell r="FF220">
            <v>-1.219335226370577E-2</v>
          </cell>
        </row>
        <row r="222">
          <cell r="FF222">
            <v>4.181271664207431E-2</v>
          </cell>
        </row>
        <row r="223">
          <cell r="FF223">
            <v>3.6889331738469755E-2</v>
          </cell>
        </row>
        <row r="224">
          <cell r="FF224">
            <v>4.8415648520090837E-2</v>
          </cell>
        </row>
        <row r="225">
          <cell r="FF225">
            <v>-0.11513995814349598</v>
          </cell>
        </row>
        <row r="226">
          <cell r="FF226">
            <v>5.8333000210538666E-2</v>
          </cell>
        </row>
        <row r="227">
          <cell r="FF227">
            <v>3.6949354963500936E-2</v>
          </cell>
        </row>
        <row r="230">
          <cell r="FF230">
            <v>4.7550397739347439E-2</v>
          </cell>
        </row>
        <row r="231">
          <cell r="FF231">
            <v>4.3861164301030042E-2</v>
          </cell>
        </row>
        <row r="232">
          <cell r="FF232">
            <v>6.9255869049666741E-2</v>
          </cell>
        </row>
        <row r="233">
          <cell r="FF233">
            <v>7.1905538859403428E-2</v>
          </cell>
        </row>
        <row r="234">
          <cell r="FF234">
            <v>6.1887758907946511E-2</v>
          </cell>
        </row>
        <row r="235">
          <cell r="FF235">
            <v>8.1142822590869468E-2</v>
          </cell>
        </row>
        <row r="237">
          <cell r="FF237">
            <v>4.8990260148792597E-2</v>
          </cell>
        </row>
        <row r="238">
          <cell r="FF238">
            <v>5.6440586996201025E-2</v>
          </cell>
        </row>
        <row r="239">
          <cell r="FF239">
            <v>3.3678325557263022E-2</v>
          </cell>
        </row>
        <row r="241">
          <cell r="FF241">
            <v>-0.11860179226199519</v>
          </cell>
        </row>
        <row r="242">
          <cell r="FF242">
            <v>5.1856927298624012E-2</v>
          </cell>
        </row>
        <row r="243">
          <cell r="FF243">
            <v>3.5101223075084231E-2</v>
          </cell>
        </row>
        <row r="244">
          <cell r="FF244">
            <v>5.2212766813355183E-2</v>
          </cell>
        </row>
        <row r="245">
          <cell r="FF245">
            <v>5.8660233842149356E-3</v>
          </cell>
        </row>
        <row r="247">
          <cell r="FF247">
            <v>5.461174018674364E-2</v>
          </cell>
        </row>
        <row r="248">
          <cell r="FF248">
            <v>5.0148971298144884E-2</v>
          </cell>
        </row>
        <row r="249">
          <cell r="FF249">
            <v>6.4340457946046259E-2</v>
          </cell>
        </row>
        <row r="250">
          <cell r="FF250">
            <v>-0.12741329655075673</v>
          </cell>
        </row>
        <row r="251">
          <cell r="FF251">
            <v>6.9887856336324772E-2</v>
          </cell>
        </row>
        <row r="252">
          <cell r="FF252">
            <v>5.1085200358060856E-2</v>
          </cell>
        </row>
        <row r="255">
          <cell r="FF255">
            <v>2.5993004454514912E-2</v>
          </cell>
        </row>
        <row r="256">
          <cell r="FF256">
            <v>1.3567286193480577E-2</v>
          </cell>
        </row>
        <row r="257">
          <cell r="FF257">
            <v>2.1857079568044391E-2</v>
          </cell>
        </row>
        <row r="258">
          <cell r="FF258">
            <v>9.0970840465709468E-3</v>
          </cell>
        </row>
        <row r="259">
          <cell r="FF259">
            <v>3.7973758609358699E-2</v>
          </cell>
        </row>
        <row r="260">
          <cell r="FF260">
            <v>-1.3831370090639505E-2</v>
          </cell>
        </row>
        <row r="262">
          <cell r="FF262">
            <v>3.6014965186002001E-2</v>
          </cell>
        </row>
        <row r="263">
          <cell r="FF263">
            <v>3.5228140131001728E-2</v>
          </cell>
        </row>
        <row r="264">
          <cell r="FF264">
            <v>3.0028200319056619E-2</v>
          </cell>
        </row>
        <row r="266">
          <cell r="FF266">
            <v>-0.17211721647318645</v>
          </cell>
        </row>
        <row r="267">
          <cell r="FF267">
            <v>5.9631066600550175E-2</v>
          </cell>
        </row>
        <row r="268">
          <cell r="FF268">
            <v>7.989590639194688E-3</v>
          </cell>
        </row>
        <row r="269">
          <cell r="FF269">
            <v>-1.1540463899714859E-2</v>
          </cell>
        </row>
        <row r="270">
          <cell r="FF270">
            <v>4.3663394527395871E-2</v>
          </cell>
        </row>
        <row r="272">
          <cell r="FF272">
            <v>5.0969310238465404E-2</v>
          </cell>
        </row>
        <row r="273">
          <cell r="FF273">
            <v>5.4795763162284628E-2</v>
          </cell>
        </row>
        <row r="274">
          <cell r="FF274">
            <v>5.9458462765324294E-2</v>
          </cell>
        </row>
        <row r="275">
          <cell r="FF275">
            <v>-1.0700037506417015E-3</v>
          </cell>
        </row>
        <row r="276">
          <cell r="FF276">
            <v>3.7937006892059921E-2</v>
          </cell>
        </row>
        <row r="277">
          <cell r="FF277">
            <v>3.115776692805694E-2</v>
          </cell>
        </row>
        <row r="305">
          <cell r="FF305">
            <v>-5.2272953060827798E-2</v>
          </cell>
        </row>
        <row r="306">
          <cell r="FF306">
            <v>-7.2753197408221393E-2</v>
          </cell>
        </row>
        <row r="307">
          <cell r="FF307">
            <v>-0.16515001959366404</v>
          </cell>
        </row>
        <row r="308">
          <cell r="FF308">
            <v>-3.3704826468935467E-3</v>
          </cell>
        </row>
        <row r="309">
          <cell r="FF309">
            <v>-0.2879679823074629</v>
          </cell>
        </row>
        <row r="310">
          <cell r="FF310">
            <v>9.1847233309048093E-3</v>
          </cell>
        </row>
        <row r="312">
          <cell r="FF312">
            <v>1.4721147276721913E-2</v>
          </cell>
        </row>
        <row r="313">
          <cell r="FF313">
            <v>4.3537025921983386E-2</v>
          </cell>
        </row>
        <row r="314">
          <cell r="FF314">
            <v>1.4937540896267087E-3</v>
          </cell>
        </row>
        <row r="316">
          <cell r="FF316">
            <v>-3.4658034538931681E-2</v>
          </cell>
        </row>
        <row r="317">
          <cell r="FF317">
            <v>-2.7969648242830325E-2</v>
          </cell>
        </row>
        <row r="318">
          <cell r="FF318">
            <v>-5.490278344854016E-2</v>
          </cell>
        </row>
        <row r="319">
          <cell r="FF319">
            <v>-7.691873565267271E-2</v>
          </cell>
        </row>
        <row r="320">
          <cell r="FF320">
            <v>-1.5475815193972231E-2</v>
          </cell>
        </row>
        <row r="322">
          <cell r="FF322">
            <v>-1.3118572131492923E-2</v>
          </cell>
        </row>
        <row r="323">
          <cell r="FF323">
            <v>-1.5831190150380259E-2</v>
          </cell>
        </row>
        <row r="324">
          <cell r="FF324">
            <v>-5.6626002840676204E-4</v>
          </cell>
        </row>
        <row r="325">
          <cell r="FF325">
            <v>-0.22938091143048278</v>
          </cell>
        </row>
        <row r="326">
          <cell r="FF326">
            <v>-3.8632342169261369E-3</v>
          </cell>
        </row>
        <row r="327">
          <cell r="FF327">
            <v>-5.1532142592951469E-2</v>
          </cell>
        </row>
      </sheetData>
      <sheetData sheetId="3" refreshError="1"/>
      <sheetData sheetId="4">
        <row r="3">
          <cell r="FC3">
            <v>45658</v>
          </cell>
        </row>
      </sheetData>
      <sheetData sheetId="5">
        <row r="3">
          <cell r="FC3">
            <v>45658</v>
          </cell>
        </row>
      </sheetData>
      <sheetData sheetId="6">
        <row r="3">
          <cell r="FC3">
            <v>45658</v>
          </cell>
        </row>
      </sheetData>
      <sheetData sheetId="7">
        <row r="5">
          <cell r="FD5">
            <v>419.31596083181108</v>
          </cell>
        </row>
        <row r="6">
          <cell r="FD6">
            <v>264.3711435750638</v>
          </cell>
        </row>
        <row r="7">
          <cell r="FD7">
            <v>90.363021940470446</v>
          </cell>
        </row>
        <row r="8">
          <cell r="FD8">
            <v>23.300960385999904</v>
          </cell>
        </row>
        <row r="9">
          <cell r="FD9">
            <v>52.940220553619234</v>
          </cell>
        </row>
        <row r="10">
          <cell r="FD10">
            <v>12.98179740027502</v>
          </cell>
        </row>
        <row r="12">
          <cell r="FD12">
            <v>73.729096371354373</v>
          </cell>
        </row>
        <row r="13">
          <cell r="FD13">
            <v>19.044013977764362</v>
          </cell>
        </row>
        <row r="14">
          <cell r="FD14">
            <v>50.974794704828298</v>
          </cell>
        </row>
        <row r="16">
          <cell r="FD16">
            <v>10.563549867236841</v>
          </cell>
        </row>
        <row r="17">
          <cell r="FD17">
            <v>25.656486772720303</v>
          </cell>
        </row>
        <row r="18">
          <cell r="FD18">
            <v>59.432229758584633</v>
          </cell>
        </row>
        <row r="19">
          <cell r="FD19">
            <v>39.239950691132456</v>
          </cell>
        </row>
        <row r="20">
          <cell r="FD20">
            <v>20.19227906745218</v>
          </cell>
        </row>
        <row r="22">
          <cell r="FD22">
            <v>154.94481725674729</v>
          </cell>
        </row>
        <row r="23">
          <cell r="FD23">
            <v>117.30978719401661</v>
          </cell>
        </row>
        <row r="24">
          <cell r="FD24">
            <v>110.3655945405591</v>
          </cell>
        </row>
        <row r="25">
          <cell r="FD25">
            <v>6.9441926534575007</v>
          </cell>
        </row>
        <row r="26">
          <cell r="FD26">
            <v>37.635030062730699</v>
          </cell>
        </row>
        <row r="27">
          <cell r="FD27">
            <v>359.88373107322644</v>
          </cell>
        </row>
        <row r="55">
          <cell r="FD55">
            <v>-1.905985546185085E-2</v>
          </cell>
        </row>
        <row r="56">
          <cell r="FD56">
            <v>-2.1961666208606734E-2</v>
          </cell>
        </row>
        <row r="58">
          <cell r="FD58">
            <v>-2.0493514363092991E-2</v>
          </cell>
        </row>
        <row r="59">
          <cell r="FD59">
            <v>-6.0265655227201842E-3</v>
          </cell>
        </row>
        <row r="60">
          <cell r="FD60">
            <v>-3.7200101689021103E-3</v>
          </cell>
        </row>
        <row r="62">
          <cell r="FD62">
            <v>-4.5177675184951527E-2</v>
          </cell>
        </row>
        <row r="63">
          <cell r="FD63">
            <v>-4.3514805512427701E-2</v>
          </cell>
        </row>
        <row r="64">
          <cell r="FD64">
            <v>-5.1172599760859416E-2</v>
          </cell>
        </row>
        <row r="66">
          <cell r="FD66">
            <v>-0.18370529340184927</v>
          </cell>
        </row>
        <row r="67">
          <cell r="FD67">
            <v>9.5532871178134471E-3</v>
          </cell>
        </row>
        <row r="68">
          <cell r="FD68">
            <v>6.2564439294821028E-3</v>
          </cell>
        </row>
        <row r="69">
          <cell r="FD69">
            <v>2.7244053083324005E-2</v>
          </cell>
        </row>
        <row r="70">
          <cell r="FD70">
            <v>-3.2170113142109269E-2</v>
          </cell>
        </row>
        <row r="72">
          <cell r="FD72">
            <v>-1.4068748974385481E-2</v>
          </cell>
        </row>
        <row r="73">
          <cell r="FD73">
            <v>-1.7039125947728162E-2</v>
          </cell>
        </row>
        <row r="74">
          <cell r="FD74">
            <v>-1.3581501974054722E-2</v>
          </cell>
        </row>
        <row r="75">
          <cell r="FD75">
            <v>-6.890961480330049E-2</v>
          </cell>
        </row>
        <row r="76">
          <cell r="FD76">
            <v>-4.6936885441777321E-3</v>
          </cell>
        </row>
        <row r="77">
          <cell r="FD77">
            <v>-2.3118613791255571E-2</v>
          </cell>
        </row>
        <row r="80">
          <cell r="FD80">
            <v>2.5185811048804796E-2</v>
          </cell>
        </row>
        <row r="81">
          <cell r="FD81">
            <v>1.9652130385898303E-2</v>
          </cell>
        </row>
        <row r="82">
          <cell r="FD82">
            <v>3.0998157020129424E-2</v>
          </cell>
        </row>
        <row r="83">
          <cell r="FD83">
            <v>2.6614265402390203E-2</v>
          </cell>
        </row>
        <row r="84">
          <cell r="FD84">
            <v>2.8770582983192572E-2</v>
          </cell>
        </row>
        <row r="85">
          <cell r="FD85">
            <v>4.0603316037070902E-2</v>
          </cell>
        </row>
        <row r="87">
          <cell r="FD87">
            <v>-8.2007428580084252E-3</v>
          </cell>
        </row>
        <row r="88">
          <cell r="FD88">
            <v>4.7080781314099429E-3</v>
          </cell>
        </row>
        <row r="89">
          <cell r="FD89">
            <v>-1.6337876608675361E-2</v>
          </cell>
        </row>
        <row r="91">
          <cell r="FD91">
            <v>-0.14420072680879237</v>
          </cell>
        </row>
        <row r="92">
          <cell r="FD92">
            <v>5.5970869815282098E-2</v>
          </cell>
        </row>
        <row r="93">
          <cell r="FD93">
            <v>5.7011548807818002E-2</v>
          </cell>
        </row>
        <row r="94">
          <cell r="FD94">
            <v>7.5127334561623682E-2</v>
          </cell>
        </row>
        <row r="95">
          <cell r="FD95">
            <v>2.4842464659182273E-2</v>
          </cell>
        </row>
        <row r="97">
          <cell r="FD97">
            <v>3.4409941752176376E-2</v>
          </cell>
        </row>
        <row r="98">
          <cell r="FD98">
            <v>3.400509677031871E-2</v>
          </cell>
        </row>
        <row r="99">
          <cell r="FD99">
            <v>3.7038051955864848E-2</v>
          </cell>
        </row>
        <row r="100">
          <cell r="FD100">
            <v>-1.4540855877912762E-2</v>
          </cell>
        </row>
        <row r="101">
          <cell r="FD101">
            <v>3.5703125699163341E-2</v>
          </cell>
        </row>
        <row r="102">
          <cell r="FD102">
            <v>2.0098699415650012E-2</v>
          </cell>
        </row>
        <row r="130">
          <cell r="FD130">
            <v>5194.3463545722443</v>
          </cell>
        </row>
        <row r="131">
          <cell r="FD131">
            <v>3234.2475794278644</v>
          </cell>
        </row>
        <row r="132">
          <cell r="FD132">
            <v>1033.126920384223</v>
          </cell>
        </row>
        <row r="133">
          <cell r="FD133">
            <v>269.3113650926789</v>
          </cell>
        </row>
        <row r="134">
          <cell r="FD134">
            <v>599.76039154343107</v>
          </cell>
        </row>
        <row r="135">
          <cell r="FD135">
            <v>150.52149578403117</v>
          </cell>
        </row>
        <row r="137">
          <cell r="FD137">
            <v>952.37690789596195</v>
          </cell>
        </row>
        <row r="138">
          <cell r="FD138">
            <v>231.08231677201184</v>
          </cell>
        </row>
        <row r="139">
          <cell r="FD139">
            <v>677.64472626714701</v>
          </cell>
        </row>
        <row r="141">
          <cell r="FD141">
            <v>137.52321942043326</v>
          </cell>
        </row>
        <row r="142">
          <cell r="FD142">
            <v>324.6318068904576</v>
          </cell>
        </row>
        <row r="143">
          <cell r="FD143">
            <v>725.08164255539305</v>
          </cell>
        </row>
        <row r="144">
          <cell r="FD144">
            <v>467.66126555983567</v>
          </cell>
        </row>
        <row r="145">
          <cell r="FD145">
            <v>257.42037699555743</v>
          </cell>
        </row>
        <row r="147">
          <cell r="FD147">
            <v>1960.0987751443797</v>
          </cell>
        </row>
        <row r="148">
          <cell r="FD148">
            <v>1492.3460678317424</v>
          </cell>
        </row>
        <row r="149">
          <cell r="FD149">
            <v>1408.5742918287763</v>
          </cell>
        </row>
        <row r="150">
          <cell r="FD150">
            <v>83.771776002966178</v>
          </cell>
        </row>
        <row r="151">
          <cell r="FD151">
            <v>467.75270731263737</v>
          </cell>
        </row>
        <row r="152">
          <cell r="FD152">
            <v>4469.2647120168513</v>
          </cell>
        </row>
        <row r="155">
          <cell r="FD155">
            <v>1.3050669605081833E-2</v>
          </cell>
        </row>
        <row r="156">
          <cell r="FD156">
            <v>7.747690409080521E-3</v>
          </cell>
        </row>
        <row r="157">
          <cell r="FD157">
            <v>2.8499100029926172E-3</v>
          </cell>
        </row>
        <row r="158">
          <cell r="FD158">
            <v>-1.2809754802136308E-2</v>
          </cell>
        </row>
        <row r="159">
          <cell r="FD159">
            <v>2.1887534902448991E-2</v>
          </cell>
        </row>
        <row r="160">
          <cell r="FD160">
            <v>-5.0750132329410391E-2</v>
          </cell>
        </row>
        <row r="162">
          <cell r="FD162">
            <v>6.9428317413779972E-3</v>
          </cell>
        </row>
        <row r="163">
          <cell r="FD163">
            <v>1.4633519417240226E-2</v>
          </cell>
        </row>
        <row r="164">
          <cell r="FD164">
            <v>-2.0531648871964236E-3</v>
          </cell>
        </row>
        <row r="166">
          <cell r="FD166">
            <v>-0.12141174525006782</v>
          </cell>
        </row>
        <row r="167">
          <cell r="FD167">
            <v>2.4893240124600258E-2</v>
          </cell>
        </row>
        <row r="168">
          <cell r="FD168">
            <v>3.4483163072765111E-2</v>
          </cell>
        </row>
        <row r="169">
          <cell r="FD169">
            <v>5.1826315031466397E-2</v>
          </cell>
        </row>
        <row r="170">
          <cell r="FD170">
            <v>4.3962548925713385E-3</v>
          </cell>
        </row>
        <row r="172">
          <cell r="FD172">
            <v>2.1923904418690299E-2</v>
          </cell>
        </row>
        <row r="173">
          <cell r="FD173">
            <v>2.1651138251251867E-2</v>
          </cell>
        </row>
        <row r="174">
          <cell r="FD174">
            <v>2.6847826436166233E-2</v>
          </cell>
        </row>
        <row r="175">
          <cell r="FD175">
            <v>-5.8468241616704608E-2</v>
          </cell>
        </row>
        <row r="176">
          <cell r="FD176">
            <v>2.2795128286885902E-2</v>
          </cell>
        </row>
        <row r="177">
          <cell r="FD177">
            <v>9.6569656800957748E-3</v>
          </cell>
        </row>
        <row r="180">
          <cell r="FD180">
            <v>1.7252873216057063E-2</v>
          </cell>
        </row>
        <row r="181">
          <cell r="FD181">
            <v>1.0058367811588864E-2</v>
          </cell>
        </row>
        <row r="182">
          <cell r="FD182">
            <v>2.8304941744159429E-3</v>
          </cell>
        </row>
        <row r="183">
          <cell r="FD183">
            <v>-1.0002577156602466E-2</v>
          </cell>
        </row>
        <row r="184">
          <cell r="FD184">
            <v>2.0628582817061591E-2</v>
          </cell>
        </row>
        <row r="185">
          <cell r="FD185">
            <v>-5.0404929783788854E-2</v>
          </cell>
        </row>
        <row r="187">
          <cell r="FD187">
            <v>1.1295865318445619E-2</v>
          </cell>
        </row>
        <row r="188">
          <cell r="FD188">
            <v>1.8701322262314246E-2</v>
          </cell>
        </row>
        <row r="189">
          <cell r="FD189">
            <v>2.4101946870338509E-3</v>
          </cell>
        </row>
        <row r="191">
          <cell r="FD191">
            <v>-0.12022061985199139</v>
          </cell>
        </row>
        <row r="192">
          <cell r="FD192">
            <v>2.7412211102216588E-2</v>
          </cell>
        </row>
        <row r="193">
          <cell r="FD193">
            <v>3.7437886009841215E-2</v>
          </cell>
        </row>
        <row r="194">
          <cell r="FD194">
            <v>5.1177473339626411E-2</v>
          </cell>
        </row>
        <row r="195">
          <cell r="FD195">
            <v>1.3559423921359004E-2</v>
          </cell>
        </row>
        <row r="197">
          <cell r="FD197">
            <v>2.930091484885855E-2</v>
          </cell>
        </row>
        <row r="198">
          <cell r="FD198">
            <v>2.9551192377160307E-2</v>
          </cell>
        </row>
        <row r="199">
          <cell r="FD199">
            <v>3.4871482064112946E-2</v>
          </cell>
        </row>
        <row r="200">
          <cell r="FD200">
            <v>-5.2496609385897286E-2</v>
          </cell>
        </row>
        <row r="201">
          <cell r="FD201">
            <v>2.8503570339349027E-2</v>
          </cell>
        </row>
        <row r="202">
          <cell r="FD202">
            <v>1.4054288207500543E-2</v>
          </cell>
        </row>
        <row r="205">
          <cell r="FD205">
            <v>6.4976339522224702E-3</v>
          </cell>
        </row>
        <row r="206">
          <cell r="FD206">
            <v>9.284237814398244E-3</v>
          </cell>
        </row>
        <row r="207">
          <cell r="FD207">
            <v>3.3054605954480953E-2</v>
          </cell>
        </row>
        <row r="208">
          <cell r="FD208">
            <v>2.6118238021747509E-2</v>
          </cell>
        </row>
        <row r="209">
          <cell r="FD209">
            <v>3.1735203886394947E-2</v>
          </cell>
        </row>
        <row r="210">
          <cell r="FD210">
            <v>4.214079717186503E-2</v>
          </cell>
        </row>
        <row r="212">
          <cell r="FD212">
            <v>-1.6727375916916198E-2</v>
          </cell>
        </row>
        <row r="213">
          <cell r="FD213">
            <v>-5.1721905848963745E-3</v>
          </cell>
        </row>
        <row r="214">
          <cell r="FD214">
            <v>-2.9672220589827214E-2</v>
          </cell>
        </row>
        <row r="216">
          <cell r="FD216">
            <v>-0.16405400687058636</v>
          </cell>
        </row>
        <row r="217">
          <cell r="FD217">
            <v>4.1619334852292633E-2</v>
          </cell>
        </row>
        <row r="218">
          <cell r="FD218">
            <v>2.6695006191951087E-2</v>
          </cell>
        </row>
        <row r="219">
          <cell r="FD219">
            <v>5.4819930381617255E-2</v>
          </cell>
        </row>
        <row r="220">
          <cell r="FD220">
            <v>-1.9947325504511615E-2</v>
          </cell>
        </row>
        <row r="222">
          <cell r="FD222">
            <v>1.686081155235275E-3</v>
          </cell>
        </row>
        <row r="223">
          <cell r="FD223">
            <v>-4.4594122216974341E-3</v>
          </cell>
        </row>
        <row r="224">
          <cell r="FD224">
            <v>1.0473864500533114E-3</v>
          </cell>
        </row>
        <row r="225">
          <cell r="FD225">
            <v>-8.5714185869585902E-2</v>
          </cell>
        </row>
        <row r="226">
          <cell r="FD226">
            <v>2.0732290404616771E-2</v>
          </cell>
        </row>
        <row r="227">
          <cell r="FD227">
            <v>2.9453087579003334E-3</v>
          </cell>
        </row>
        <row r="230">
          <cell r="FD230">
            <v>2.6848640032283377E-2</v>
          </cell>
        </row>
        <row r="231">
          <cell r="FD231">
            <v>2.795333077927098E-2</v>
          </cell>
        </row>
        <row r="232">
          <cell r="FD232">
            <v>4.9362412462375493E-2</v>
          </cell>
        </row>
        <row r="233">
          <cell r="FD233">
            <v>4.6142579795756866E-2</v>
          </cell>
        </row>
        <row r="234">
          <cell r="FD234">
            <v>4.4193841597498507E-2</v>
          </cell>
        </row>
        <row r="235">
          <cell r="FD235">
            <v>6.6224110959038684E-2</v>
          </cell>
        </row>
        <row r="237">
          <cell r="FD237">
            <v>7.0203162057591584E-4</v>
          </cell>
        </row>
        <row r="238">
          <cell r="FD238">
            <v>2.0442926782712867E-2</v>
          </cell>
        </row>
        <row r="239">
          <cell r="FD239">
            <v>-1.3721341605466675E-2</v>
          </cell>
        </row>
        <row r="241">
          <cell r="FD241">
            <v>-0.1445869493747769</v>
          </cell>
        </row>
        <row r="242">
          <cell r="FD242">
            <v>6.5775928359600444E-2</v>
          </cell>
        </row>
        <row r="243">
          <cell r="FD243">
            <v>5.2462207434916808E-2</v>
          </cell>
        </row>
        <row r="244">
          <cell r="FD244">
            <v>7.4540683290537091E-2</v>
          </cell>
        </row>
        <row r="245">
          <cell r="FD245">
            <v>1.3441128341680209E-2</v>
          </cell>
        </row>
        <row r="247">
          <cell r="FD247">
            <v>2.5031950942900227E-2</v>
          </cell>
        </row>
        <row r="248">
          <cell r="FD248">
            <v>2.1888801220441012E-2</v>
          </cell>
        </row>
        <row r="249">
          <cell r="FD249">
            <v>2.7938556033005213E-2</v>
          </cell>
        </row>
        <row r="250">
          <cell r="FD250">
            <v>-7.0574793538759839E-2</v>
          </cell>
        </row>
        <row r="251">
          <cell r="FD251">
            <v>3.5099099999005512E-2</v>
          </cell>
        </row>
        <row r="252">
          <cell r="FD252">
            <v>2.2747122509722661E-2</v>
          </cell>
        </row>
        <row r="255">
          <cell r="FD255">
            <v>7.8392981800119443E-3</v>
          </cell>
        </row>
        <row r="256">
          <cell r="FD256">
            <v>-3.3994117231973542E-3</v>
          </cell>
        </row>
        <row r="257">
          <cell r="FD257">
            <v>1.4926828283204019E-2</v>
          </cell>
        </row>
        <row r="258">
          <cell r="FD258">
            <v>-2.1299150898745678E-2</v>
          </cell>
        </row>
        <row r="259">
          <cell r="FD259">
            <v>3.9780482013612284E-2</v>
          </cell>
        </row>
        <row r="260">
          <cell r="FD260">
            <v>-1.1185654201361861E-2</v>
          </cell>
        </row>
        <row r="262">
          <cell r="FD262">
            <v>-4.2771723583042709E-3</v>
          </cell>
        </row>
        <row r="263">
          <cell r="FD263">
            <v>3.0744758152201568E-2</v>
          </cell>
        </row>
        <row r="264">
          <cell r="FD264">
            <v>-2.0576356858192923E-2</v>
          </cell>
        </row>
        <row r="266">
          <cell r="FD266">
            <v>-0.19239423808188338</v>
          </cell>
        </row>
        <row r="267">
          <cell r="FD267">
            <v>4.7527939310957779E-2</v>
          </cell>
        </row>
        <row r="268">
          <cell r="FD268">
            <v>-3.7284795238591295E-3</v>
          </cell>
        </row>
        <row r="269">
          <cell r="FD269">
            <v>-1.8231374085949659E-2</v>
          </cell>
        </row>
        <row r="270">
          <cell r="FD270">
            <v>2.2522845158045257E-2</v>
          </cell>
        </row>
        <row r="272">
          <cell r="FD272">
            <v>2.7238421018622505E-2</v>
          </cell>
        </row>
        <row r="273">
          <cell r="FD273">
            <v>3.4624776214924102E-2</v>
          </cell>
        </row>
        <row r="274">
          <cell r="FD274">
            <v>4.3232690977937249E-2</v>
          </cell>
        </row>
        <row r="275">
          <cell r="FD275">
            <v>-8.2166963003265425E-2</v>
          </cell>
        </row>
        <row r="276">
          <cell r="FD276">
            <v>4.3942356142461225E-3</v>
          </cell>
        </row>
        <row r="277">
          <cell r="FD277">
            <v>9.697069194563479E-3</v>
          </cell>
        </row>
        <row r="305">
          <cell r="FD305">
            <v>5.831268414393298E-3</v>
          </cell>
        </row>
        <row r="306">
          <cell r="FD306">
            <v>3.0191640824905885E-3</v>
          </cell>
        </row>
        <row r="307">
          <cell r="FD307">
            <v>-5.4695399578617021E-3</v>
          </cell>
        </row>
        <row r="308">
          <cell r="FD308">
            <v>-3.4868693606774581E-2</v>
          </cell>
        </row>
        <row r="309">
          <cell r="FD309">
            <v>5.2678698431647408E-3</v>
          </cell>
        </row>
        <row r="310">
          <cell r="FD310">
            <v>9.7735443319000304E-3</v>
          </cell>
        </row>
        <row r="312">
          <cell r="FD312">
            <v>1.898388726368605E-3</v>
          </cell>
        </row>
        <row r="313">
          <cell r="FD313">
            <v>1.1137577433682155E-2</v>
          </cell>
        </row>
        <row r="314">
          <cell r="FD314">
            <v>-1.1942614977845656E-3</v>
          </cell>
        </row>
        <row r="316">
          <cell r="FD316">
            <v>-4.8309741046146382E-3</v>
          </cell>
        </row>
        <row r="317">
          <cell r="FD317">
            <v>1.0199838503937464E-2</v>
          </cell>
        </row>
        <row r="318">
          <cell r="FD318">
            <v>1.473121547741596E-2</v>
          </cell>
        </row>
        <row r="319">
          <cell r="FD319">
            <v>1.0526292568912687E-2</v>
          </cell>
        </row>
        <row r="320">
          <cell r="FD320">
            <v>2.2658516906661763E-2</v>
          </cell>
        </row>
        <row r="322">
          <cell r="FD322">
            <v>1.0486307495536362E-2</v>
          </cell>
        </row>
        <row r="323">
          <cell r="FD323">
            <v>1.4639549159238152E-2</v>
          </cell>
        </row>
        <row r="324">
          <cell r="FD324">
            <v>1.4233450948707871E-2</v>
          </cell>
        </row>
        <row r="325">
          <cell r="FD325">
            <v>2.1529037428139386E-2</v>
          </cell>
        </row>
        <row r="326">
          <cell r="FD326">
            <v>-2.5343318316761732E-3</v>
          </cell>
        </row>
        <row r="327">
          <cell r="FD327">
            <v>4.3722477811125593E-3</v>
          </cell>
        </row>
      </sheetData>
      <sheetData sheetId="8">
        <row r="80">
          <cell r="FD80">
            <v>-4.5395163207861966E-3</v>
          </cell>
        </row>
      </sheetData>
      <sheetData sheetId="9">
        <row r="5">
          <cell r="FD5">
            <v>232.73699176691267</v>
          </cell>
        </row>
        <row r="6">
          <cell r="FD6">
            <v>155.12793943719677</v>
          </cell>
        </row>
        <row r="7">
          <cell r="FD7">
            <v>52.992000344699257</v>
          </cell>
        </row>
        <row r="8">
          <cell r="FD8">
            <v>13.39636746705709</v>
          </cell>
        </row>
        <row r="9">
          <cell r="FD9">
            <v>30.057603765536641</v>
          </cell>
        </row>
        <row r="10">
          <cell r="FD10">
            <v>7.9324239442886002</v>
          </cell>
        </row>
        <row r="12">
          <cell r="FD12">
            <v>30.266645909175246</v>
          </cell>
        </row>
        <row r="13">
          <cell r="FD13">
            <v>9.2888932427586202</v>
          </cell>
        </row>
        <row r="14">
          <cell r="FD14">
            <v>18.630652766642996</v>
          </cell>
        </row>
        <row r="16">
          <cell r="FD16">
            <v>5.9698191027876604</v>
          </cell>
        </row>
        <row r="17">
          <cell r="FD17">
            <v>12.822843297115101</v>
          </cell>
        </row>
        <row r="18">
          <cell r="FD18">
            <v>50.509232608231699</v>
          </cell>
        </row>
        <row r="19">
          <cell r="FD19">
            <v>33.253334743471207</v>
          </cell>
        </row>
        <row r="20">
          <cell r="FD20">
            <v>17.255897864760499</v>
          </cell>
        </row>
        <row r="22">
          <cell r="FD22">
            <v>77.609052329715894</v>
          </cell>
        </row>
        <row r="23">
          <cell r="FD23">
            <v>59.502528990792293</v>
          </cell>
        </row>
        <row r="24">
          <cell r="FD24">
            <v>55.035129560024593</v>
          </cell>
        </row>
        <row r="25">
          <cell r="FD25">
            <v>4.4673994307677001</v>
          </cell>
        </row>
        <row r="26">
          <cell r="FD26">
            <v>18.106523338923598</v>
          </cell>
        </row>
        <row r="27">
          <cell r="FD27">
            <v>182.22775915868095</v>
          </cell>
        </row>
        <row r="55">
          <cell r="FD55">
            <v>4.6902754340818475E-3</v>
          </cell>
        </row>
        <row r="56">
          <cell r="FD56">
            <v>3.3944844859994383E-3</v>
          </cell>
        </row>
        <row r="57">
          <cell r="FD57">
            <v>2.0693773933155413E-2</v>
          </cell>
        </row>
        <row r="58">
          <cell r="FD58">
            <v>1.2729597963072603E-2</v>
          </cell>
        </row>
        <row r="59">
          <cell r="FD59">
            <v>1.005719362017965E-2</v>
          </cell>
        </row>
        <row r="60">
          <cell r="FD60">
            <v>2.9732144233878266E-2</v>
          </cell>
        </row>
        <row r="62">
          <cell r="FD62">
            <v>-7.5433241682516528E-3</v>
          </cell>
        </row>
        <row r="63">
          <cell r="FD63">
            <v>-9.9099138218462501E-3</v>
          </cell>
        </row>
        <row r="64">
          <cell r="FD64">
            <v>-1.4684211698032912E-2</v>
          </cell>
        </row>
        <row r="66">
          <cell r="FD66">
            <v>-0.1468045278865201</v>
          </cell>
        </row>
        <row r="67">
          <cell r="FD67">
            <v>2.6772263945942898E-2</v>
          </cell>
        </row>
        <row r="68">
          <cell r="FD68">
            <v>4.499997843390835E-3</v>
          </cell>
        </row>
        <row r="69">
          <cell r="FD69">
            <v>2.648137620822677E-2</v>
          </cell>
        </row>
        <row r="70">
          <cell r="FD70">
            <v>-3.5309745829048556E-2</v>
          </cell>
        </row>
        <row r="72">
          <cell r="FD72">
            <v>7.2904085007015063E-3</v>
          </cell>
        </row>
        <row r="73">
          <cell r="FD73">
            <v>8.1961649270079207E-4</v>
          </cell>
        </row>
        <row r="74">
          <cell r="FD74">
            <v>1.6719359403325473E-3</v>
          </cell>
        </row>
        <row r="75">
          <cell r="FD75">
            <v>-9.5625775531166246E-3</v>
          </cell>
        </row>
        <row r="76">
          <cell r="FD76">
            <v>2.9157130032652745E-2</v>
          </cell>
        </row>
        <row r="77">
          <cell r="FD77">
            <v>4.7430286500764751E-3</v>
          </cell>
        </row>
        <row r="80">
          <cell r="FD80">
            <v>5.100222240010388E-2</v>
          </cell>
        </row>
        <row r="81">
          <cell r="FD81">
            <v>4.8158533158775274E-2</v>
          </cell>
        </row>
        <row r="82">
          <cell r="FD82">
            <v>5.5102079748150512E-2</v>
          </cell>
        </row>
        <row r="83">
          <cell r="FD83">
            <v>6.650551587144693E-2</v>
          </cell>
        </row>
        <row r="84">
          <cell r="FD84">
            <v>4.4112704296436656E-2</v>
          </cell>
        </row>
        <row r="85">
          <cell r="FD85">
            <v>6.8745075484728746E-2</v>
          </cell>
        </row>
        <row r="87">
          <cell r="FD87">
            <v>3.0771659475392621E-2</v>
          </cell>
        </row>
        <row r="88">
          <cell r="FD88">
            <v>4.3542893070710909E-2</v>
          </cell>
        </row>
        <row r="89">
          <cell r="FD89">
            <v>2.2187918319043654E-2</v>
          </cell>
        </row>
        <row r="91">
          <cell r="FD91">
            <v>-9.7552965482425535E-2</v>
          </cell>
        </row>
        <row r="92">
          <cell r="FD92">
            <v>7.06879483409939E-2</v>
          </cell>
        </row>
        <row r="93">
          <cell r="FD93">
            <v>6.4482918596554084E-2</v>
          </cell>
        </row>
        <row r="94">
          <cell r="FD94">
            <v>8.3343840587279061E-2</v>
          </cell>
        </row>
        <row r="95">
          <cell r="FD95">
            <v>3.1161293716565286E-2</v>
          </cell>
        </row>
        <row r="97">
          <cell r="FD97">
            <v>5.6505691569057603E-2</v>
          </cell>
        </row>
        <row r="98">
          <cell r="FD98">
            <v>5.0980416876152956E-2</v>
          </cell>
        </row>
        <row r="99">
          <cell r="FD99">
            <v>5.0785363224846058E-2</v>
          </cell>
        </row>
        <row r="100">
          <cell r="FD100">
            <v>5.3530020861673577E-2</v>
          </cell>
        </row>
        <row r="101">
          <cell r="FD101">
            <v>7.5392218919968279E-2</v>
          </cell>
        </row>
        <row r="102">
          <cell r="FD102">
            <v>4.7277460538940774E-2</v>
          </cell>
        </row>
        <row r="130">
          <cell r="FD130">
            <v>2816.5542586714118</v>
          </cell>
        </row>
        <row r="131">
          <cell r="FD131">
            <v>1852.6356079489422</v>
          </cell>
        </row>
        <row r="132">
          <cell r="FD132">
            <v>595.8839643769744</v>
          </cell>
        </row>
        <row r="133">
          <cell r="FD133">
            <v>150.22575639388873</v>
          </cell>
        </row>
        <row r="134">
          <cell r="FD134">
            <v>336.29896325230243</v>
          </cell>
        </row>
        <row r="135">
          <cell r="FD135">
            <v>91.260867943833574</v>
          </cell>
        </row>
        <row r="137">
          <cell r="FD137">
            <v>378.55243436903311</v>
          </cell>
        </row>
        <row r="138">
          <cell r="FD138">
            <v>109.93430206863887</v>
          </cell>
        </row>
        <row r="139">
          <cell r="FD139">
            <v>241.4120613386325</v>
          </cell>
        </row>
        <row r="141">
          <cell r="FD141">
            <v>75.743332000479882</v>
          </cell>
        </row>
        <row r="142">
          <cell r="FD142">
            <v>159.75518966313871</v>
          </cell>
        </row>
        <row r="143">
          <cell r="FD143">
            <v>609.44114416810316</v>
          </cell>
        </row>
        <row r="144">
          <cell r="FD144">
            <v>392.03395661478606</v>
          </cell>
        </row>
        <row r="145">
          <cell r="FD145">
            <v>217.40718755331696</v>
          </cell>
        </row>
        <row r="147">
          <cell r="FD147">
            <v>963.91865072246992</v>
          </cell>
        </row>
        <row r="148">
          <cell r="FD148">
            <v>743.10752428171304</v>
          </cell>
        </row>
        <row r="149">
          <cell r="FD149">
            <v>691.28066838241932</v>
          </cell>
        </row>
        <row r="150">
          <cell r="FD150">
            <v>51.826855899293683</v>
          </cell>
        </row>
        <row r="151">
          <cell r="FD151">
            <v>220.81112644075668</v>
          </cell>
        </row>
        <row r="152">
          <cell r="FD152">
            <v>2207.1131145033082</v>
          </cell>
        </row>
        <row r="155">
          <cell r="FD155">
            <v>3.5202486061066018E-2</v>
          </cell>
        </row>
        <row r="156">
          <cell r="FD156">
            <v>3.113236089339666E-2</v>
          </cell>
        </row>
        <row r="157">
          <cell r="FD157">
            <v>2.9183153969566611E-2</v>
          </cell>
        </row>
        <row r="158">
          <cell r="FD158">
            <v>1.4950483954295546E-2</v>
          </cell>
        </row>
        <row r="159">
          <cell r="FD159">
            <v>4.0511363408333834E-2</v>
          </cell>
        </row>
        <row r="160">
          <cell r="FD160">
            <v>-2.823773389835682E-2</v>
          </cell>
        </row>
        <row r="162">
          <cell r="FD162">
            <v>4.9361105291809482E-2</v>
          </cell>
        </row>
        <row r="163">
          <cell r="FD163">
            <v>4.8625862196514325E-2</v>
          </cell>
        </row>
        <row r="164">
          <cell r="FD164">
            <v>4.0500616877726436E-2</v>
          </cell>
        </row>
        <row r="166">
          <cell r="FD166">
            <v>-8.9913552514026329E-2</v>
          </cell>
        </row>
        <row r="167">
          <cell r="FD167">
            <v>4.6379172578864258E-2</v>
          </cell>
        </row>
        <row r="168">
          <cell r="FD168">
            <v>3.2672844013794666E-2</v>
          </cell>
        </row>
        <row r="169">
          <cell r="FD169">
            <v>4.9096047407574117E-2</v>
          </cell>
        </row>
        <row r="170">
          <cell r="FD170">
            <v>4.3220385915727633E-3</v>
          </cell>
        </row>
        <row r="172">
          <cell r="FD172">
            <v>4.3116113968846959E-2</v>
          </cell>
        </row>
        <row r="173">
          <cell r="FD173">
            <v>3.7427839514474481E-2</v>
          </cell>
        </row>
        <row r="174">
          <cell r="FD174">
            <v>4.0710658023823454E-2</v>
          </cell>
        </row>
        <row r="175">
          <cell r="FD175">
            <v>-4.4588128581229958E-3</v>
          </cell>
        </row>
        <row r="176">
          <cell r="FD176">
            <v>6.2725980961684247E-2</v>
          </cell>
        </row>
        <row r="177">
          <cell r="FD177">
            <v>3.5903170796743433E-2</v>
          </cell>
        </row>
        <row r="180">
          <cell r="FD180">
            <v>3.8565613897573403E-2</v>
          </cell>
        </row>
        <row r="181">
          <cell r="FD181">
            <v>3.2611133312595353E-2</v>
          </cell>
        </row>
        <row r="182">
          <cell r="FD182">
            <v>2.6749367901558019E-2</v>
          </cell>
        </row>
        <row r="183">
          <cell r="FD183">
            <v>1.7752045972289077E-2</v>
          </cell>
        </row>
        <row r="184">
          <cell r="FD184">
            <v>4.2997513168448576E-2</v>
          </cell>
        </row>
        <row r="185">
          <cell r="FD185">
            <v>-2.6454165070873503E-2</v>
          </cell>
        </row>
        <row r="187">
          <cell r="FD187">
            <v>5.4154597137754168E-2</v>
          </cell>
        </row>
        <row r="188">
          <cell r="FD188">
            <v>5.3447492355138904E-2</v>
          </cell>
        </row>
        <row r="189">
          <cell r="FD189">
            <v>4.5651950634781002E-2</v>
          </cell>
        </row>
        <row r="191">
          <cell r="FD191">
            <v>-8.8837491009504443E-2</v>
          </cell>
        </row>
        <row r="192">
          <cell r="FD192">
            <v>4.7965903230275497E-2</v>
          </cell>
        </row>
        <row r="193">
          <cell r="FD193">
            <v>3.5919637183356334E-2</v>
          </cell>
        </row>
        <row r="194">
          <cell r="FD194">
            <v>4.8323255472317639E-2</v>
          </cell>
        </row>
        <row r="195">
          <cell r="FD195">
            <v>1.4474350973859851E-2</v>
          </cell>
        </row>
        <row r="197">
          <cell r="FD197">
            <v>5.0139355477502034E-2</v>
          </cell>
        </row>
        <row r="198">
          <cell r="FD198">
            <v>4.5106783474820888E-2</v>
          </cell>
        </row>
        <row r="199">
          <cell r="FD199">
            <v>4.8412109773461109E-2</v>
          </cell>
        </row>
        <row r="200">
          <cell r="FD200">
            <v>2.8812660173052063E-3</v>
          </cell>
        </row>
        <row r="201">
          <cell r="FD201">
            <v>6.7429240402838264E-2</v>
          </cell>
        </row>
        <row r="202">
          <cell r="FD202">
            <v>3.9299455923796467E-2</v>
          </cell>
        </row>
        <row r="205">
          <cell r="FD205">
            <v>3.0832264026054323E-2</v>
          </cell>
        </row>
        <row r="206">
          <cell r="FD206">
            <v>3.3603340848448404E-2</v>
          </cell>
        </row>
        <row r="207">
          <cell r="FD207">
            <v>6.2107261016609572E-2</v>
          </cell>
        </row>
        <row r="208">
          <cell r="FD208">
            <v>6.1551663390760902E-2</v>
          </cell>
        </row>
        <row r="209">
          <cell r="FD209">
            <v>4.6642165382293932E-2</v>
          </cell>
        </row>
        <row r="210">
          <cell r="FD210">
            <v>7.175771709841583E-2</v>
          </cell>
        </row>
        <row r="212">
          <cell r="FD212">
            <v>2.4489156355364639E-2</v>
          </cell>
        </row>
        <row r="213">
          <cell r="FD213">
            <v>2.8864197622503918E-2</v>
          </cell>
        </row>
        <row r="214">
          <cell r="FD214">
            <v>7.3698794871845941E-3</v>
          </cell>
        </row>
        <row r="216">
          <cell r="FD216">
            <v>-0.12951528508994703</v>
          </cell>
        </row>
        <row r="217">
          <cell r="FD217">
            <v>5.9752113442012256E-2</v>
          </cell>
        </row>
        <row r="218">
          <cell r="FD218">
            <v>2.4528154331935781E-2</v>
          </cell>
        </row>
        <row r="219">
          <cell r="FD219">
            <v>5.497219791223773E-2</v>
          </cell>
        </row>
        <row r="220">
          <cell r="FD220">
            <v>-2.5079715108474399E-2</v>
          </cell>
        </row>
        <row r="222">
          <cell r="FD222">
            <v>2.5205318361428253E-2</v>
          </cell>
        </row>
        <row r="223">
          <cell r="FD223">
            <v>1.5293784014858369E-2</v>
          </cell>
        </row>
        <row r="224">
          <cell r="FD224">
            <v>1.9720312097901038E-2</v>
          </cell>
        </row>
        <row r="225">
          <cell r="FD225">
            <v>-3.8002792166055399E-2</v>
          </cell>
        </row>
        <row r="226">
          <cell r="FD226">
            <v>5.8184852179502089E-2</v>
          </cell>
        </row>
        <row r="227">
          <cell r="FD227">
            <v>3.271802227601639E-2</v>
          </cell>
        </row>
        <row r="230">
          <cell r="FD230">
            <v>5.1589196530379189E-2</v>
          </cell>
        </row>
        <row r="231">
          <cell r="FD231">
            <v>5.36797766648478E-2</v>
          </cell>
        </row>
        <row r="232">
          <cell r="FD232">
            <v>7.2349023940535773E-2</v>
          </cell>
        </row>
        <row r="233">
          <cell r="FD233">
            <v>8.5479644317938641E-2</v>
          </cell>
        </row>
        <row r="234">
          <cell r="FD234">
            <v>5.8114508866630388E-2</v>
          </cell>
        </row>
        <row r="235">
          <cell r="FD235">
            <v>9.1095326217729422E-2</v>
          </cell>
        </row>
        <row r="237">
          <cell r="FD237">
            <v>4.2737719304948074E-2</v>
          </cell>
        </row>
        <row r="238">
          <cell r="FD238">
            <v>5.9015243174698861E-2</v>
          </cell>
        </row>
        <row r="239">
          <cell r="FD239">
            <v>2.4444694283922486E-2</v>
          </cell>
        </row>
        <row r="241">
          <cell r="FD241">
            <v>-0.10816614690016768</v>
          </cell>
        </row>
        <row r="242">
          <cell r="FD242">
            <v>8.2072473674442037E-2</v>
          </cell>
        </row>
        <row r="243">
          <cell r="FD243">
            <v>5.594313095351966E-2</v>
          </cell>
        </row>
        <row r="244">
          <cell r="FD244">
            <v>8.0376300878538531E-2</v>
          </cell>
        </row>
        <row r="245">
          <cell r="FD245">
            <v>1.3082438419039999E-2</v>
          </cell>
        </row>
        <row r="247">
          <cell r="FD247">
            <v>4.758963853046172E-2</v>
          </cell>
        </row>
        <row r="248">
          <cell r="FD248">
            <v>4.019615850145386E-2</v>
          </cell>
        </row>
        <row r="249">
          <cell r="FD249">
            <v>4.4868532303595332E-2</v>
          </cell>
        </row>
        <row r="250">
          <cell r="FD250">
            <v>-1.7858471944453558E-2</v>
          </cell>
        </row>
        <row r="251">
          <cell r="FD251">
            <v>7.2933841834003754E-2</v>
          </cell>
        </row>
        <row r="252">
          <cell r="FD252">
            <v>5.0382062686336493E-2</v>
          </cell>
        </row>
        <row r="255">
          <cell r="FD255">
            <v>2.0971893611643644E-2</v>
          </cell>
        </row>
        <row r="256">
          <cell r="FD256">
            <v>9.7074349343027055E-3</v>
          </cell>
        </row>
        <row r="257">
          <cell r="FD257">
            <v>3.1182381385373104E-2</v>
          </cell>
        </row>
        <row r="258">
          <cell r="FD258">
            <v>-3.9132848638654405E-3</v>
          </cell>
        </row>
        <row r="259">
          <cell r="FD259">
            <v>5.7283089804045284E-2</v>
          </cell>
        </row>
        <row r="260">
          <cell r="FD260">
            <v>1.5042203429675993E-3</v>
          </cell>
        </row>
        <row r="262">
          <cell r="FD262">
            <v>3.2328933783401625E-2</v>
          </cell>
        </row>
        <row r="263">
          <cell r="FD263">
            <v>5.7215202145999289E-2</v>
          </cell>
        </row>
        <row r="264">
          <cell r="FD264">
            <v>1.4308555316907112E-2</v>
          </cell>
        </row>
        <row r="266">
          <cell r="FD266">
            <v>-0.19573187125694258</v>
          </cell>
        </row>
        <row r="267">
          <cell r="FD267">
            <v>8.2017008253451928E-2</v>
          </cell>
        </row>
        <row r="268">
          <cell r="FD268">
            <v>-9.9938095739022792E-3</v>
          </cell>
        </row>
        <row r="269">
          <cell r="FD269">
            <v>-2.8953758778469174E-2</v>
          </cell>
        </row>
        <row r="270">
          <cell r="FD270">
            <v>2.4594779824964386E-2</v>
          </cell>
        </row>
        <row r="272">
          <cell r="FD272">
            <v>4.3601625921979359E-2</v>
          </cell>
        </row>
        <row r="273">
          <cell r="FD273">
            <v>4.564736937641567E-2</v>
          </cell>
        </row>
        <row r="274">
          <cell r="FD274">
            <v>5.3097561865319554E-2</v>
          </cell>
        </row>
        <row r="275">
          <cell r="FD275">
            <v>-4.1022464003702352E-2</v>
          </cell>
        </row>
        <row r="276">
          <cell r="FD276">
            <v>3.6633862158339303E-2</v>
          </cell>
        </row>
        <row r="277">
          <cell r="FD277">
            <v>2.990612589329178E-2</v>
          </cell>
        </row>
        <row r="305">
          <cell r="FD305">
            <v>7.8309833010243857E-3</v>
          </cell>
        </row>
        <row r="306">
          <cell r="FD306">
            <v>6.3129787818423377E-3</v>
          </cell>
        </row>
        <row r="307">
          <cell r="FD307">
            <v>-7.5409274678851501E-3</v>
          </cell>
        </row>
        <row r="308">
          <cell r="FD308">
            <v>-2.717289360117825E-2</v>
          </cell>
        </row>
        <row r="309">
          <cell r="FD309">
            <v>-2.0828610087274546E-3</v>
          </cell>
        </row>
        <row r="310">
          <cell r="FD310">
            <v>9.3316989003622286E-3</v>
          </cell>
        </row>
        <row r="312">
          <cell r="FD312">
            <v>5.1825671972534071E-3</v>
          </cell>
        </row>
        <row r="313">
          <cell r="FD313">
            <v>1.2583034412255056E-2</v>
          </cell>
        </row>
        <row r="314">
          <cell r="FD314">
            <v>2.892281796006424E-3</v>
          </cell>
        </row>
        <row r="316">
          <cell r="FD316">
            <v>3.0555744106517402E-3</v>
          </cell>
        </row>
        <row r="317">
          <cell r="FD317">
            <v>1.117090330209547E-2</v>
          </cell>
        </row>
        <row r="318">
          <cell r="FD318">
            <v>1.9940572226442077E-2</v>
          </cell>
        </row>
        <row r="319">
          <cell r="FD319">
            <v>1.4320116778230751E-2</v>
          </cell>
        </row>
        <row r="320">
          <cell r="FD320">
            <v>3.0539552984979235E-2</v>
          </cell>
        </row>
        <row r="322">
          <cell r="FD322">
            <v>1.0758483423185305E-2</v>
          </cell>
        </row>
        <row r="323">
          <cell r="FD323">
            <v>1.319779100812779E-2</v>
          </cell>
        </row>
        <row r="324">
          <cell r="FD324">
            <v>1.1205652595592142E-2</v>
          </cell>
        </row>
        <row r="325">
          <cell r="FD325">
            <v>3.9906952046165678E-2</v>
          </cell>
        </row>
        <row r="326">
          <cell r="FD326">
            <v>2.6941811430036822E-3</v>
          </cell>
        </row>
        <row r="327">
          <cell r="FD327">
            <v>4.4816399832756648E-3</v>
          </cell>
        </row>
      </sheetData>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Poids PCAP"/>
      <sheetName val="Poids ACM"/>
      <sheetName val="Contribution PCAP"/>
      <sheetName val="Contribution ACM"/>
      <sheetName val="Base 100"/>
    </sheetNames>
    <sheetDataSet>
      <sheetData sheetId="0">
        <row r="18">
          <cell r="DU18">
            <v>6547610.04</v>
          </cell>
        </row>
        <row r="19">
          <cell r="DU19">
            <v>250170.44</v>
          </cell>
        </row>
        <row r="20">
          <cell r="DU20">
            <v>734632.49</v>
          </cell>
        </row>
        <row r="25">
          <cell r="DU25">
            <v>7603302.4800000004</v>
          </cell>
        </row>
      </sheetData>
      <sheetData sheetId="1"/>
      <sheetData sheetId="2">
        <row r="18">
          <cell r="DU18">
            <v>542120758.90999997</v>
          </cell>
        </row>
        <row r="19">
          <cell r="DU19">
            <v>63429428.199999996</v>
          </cell>
        </row>
        <row r="20">
          <cell r="DU20">
            <v>66384676.519999996</v>
          </cell>
        </row>
        <row r="25">
          <cell r="DU25">
            <v>680756317.25</v>
          </cell>
        </row>
      </sheetData>
      <sheetData sheetId="3">
        <row r="18">
          <cell r="DU18">
            <v>-0.18407190065620826</v>
          </cell>
        </row>
        <row r="19">
          <cell r="DU19">
            <v>-0.14318442891049632</v>
          </cell>
        </row>
        <row r="20">
          <cell r="DU20">
            <v>-0.2644635356853573</v>
          </cell>
        </row>
        <row r="25">
          <cell r="DU25">
            <v>-0.18726656970122457</v>
          </cell>
        </row>
      </sheetData>
      <sheetData sheetId="4"/>
      <sheetData sheetId="5">
        <row r="18">
          <cell r="DU18">
            <v>-2.8645187333925515E-3</v>
          </cell>
        </row>
        <row r="19">
          <cell r="DU19">
            <v>0.14801617289062996</v>
          </cell>
        </row>
        <row r="20">
          <cell r="DU20">
            <v>-2.3134474917432923E-2</v>
          </cell>
        </row>
        <row r="25">
          <cell r="DU25">
            <v>3.8850920894941687E-3</v>
          </cell>
        </row>
      </sheetData>
      <sheetData sheetId="6">
        <row r="18">
          <cell r="DU18">
            <v>7.9178250886057677E-2</v>
          </cell>
        </row>
        <row r="19">
          <cell r="DU19">
            <v>0.26601998668980453</v>
          </cell>
        </row>
        <row r="20">
          <cell r="DU20">
            <v>5.1701200450251061E-2</v>
          </cell>
        </row>
        <row r="25">
          <cell r="DU25">
            <v>8.9902888240347201E-2</v>
          </cell>
        </row>
      </sheetData>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U5">
            <v>-0.62328261508877425</v>
          </cell>
        </row>
        <row r="6">
          <cell r="DU6">
            <v>-0.51190384147149826</v>
          </cell>
        </row>
        <row r="7">
          <cell r="DU7">
            <v>3.3170269747900072</v>
          </cell>
        </row>
        <row r="8">
          <cell r="DU8">
            <v>-0.93865626484824471</v>
          </cell>
        </row>
      </sheetData>
      <sheetData sheetId="4">
        <row r="5">
          <cell r="DU5">
            <v>-0.96429145178087328</v>
          </cell>
        </row>
        <row r="6">
          <cell r="DU6">
            <v>-0.94652270840546038</v>
          </cell>
        </row>
        <row r="7">
          <cell r="DU7">
            <v>-1.0687727797270252</v>
          </cell>
        </row>
        <row r="8">
          <cell r="DU8">
            <v>-0.99409171252716955</v>
          </cell>
        </row>
      </sheetData>
      <sheetData sheetId="5">
        <row r="5">
          <cell r="DU5">
            <v>1.2695037771344619E-2</v>
          </cell>
        </row>
        <row r="6">
          <cell r="DU6">
            <v>-1.9239342751677935E-3</v>
          </cell>
        </row>
        <row r="7">
          <cell r="DU7">
            <v>0.15347357780317017</v>
          </cell>
        </row>
        <row r="8">
          <cell r="DU8">
            <v>1.7299669863486411E-3</v>
          </cell>
        </row>
      </sheetData>
      <sheetData sheetId="6">
        <row r="5">
          <cell r="DI5">
            <v>-2.396420346631345E-2</v>
          </cell>
          <cell r="DU5">
            <v>8.0724553511829056E-2</v>
          </cell>
        </row>
        <row r="6">
          <cell r="DI6">
            <v>-2.3148351834976544E-2</v>
          </cell>
          <cell r="DU6">
            <v>6.6342547342250091E-2</v>
          </cell>
        </row>
        <row r="7">
          <cell r="DI7">
            <v>1.2606848122151959E-2</v>
          </cell>
          <cell r="DU7">
            <v>0.23109096301615351</v>
          </cell>
        </row>
        <row r="8">
          <cell r="DI8">
            <v>-6.214385380942089E-2</v>
          </cell>
          <cell r="DU8">
            <v>5.4482633122650226E-2</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Poids PCAP"/>
      <sheetName val="Poids ACM"/>
      <sheetName val="Contribution PCAP"/>
      <sheetName val="Contribution ACM"/>
      <sheetName val="Base 100"/>
    </sheetNames>
    <sheetDataSet>
      <sheetData sheetId="0">
        <row r="18">
          <cell r="DU18">
            <v>2921213.12</v>
          </cell>
        </row>
        <row r="19">
          <cell r="DU19">
            <v>98182.86</v>
          </cell>
        </row>
        <row r="20">
          <cell r="DU20">
            <v>340857.81</v>
          </cell>
        </row>
        <row r="25">
          <cell r="DU25">
            <v>3380789.67</v>
          </cell>
        </row>
      </sheetData>
      <sheetData sheetId="1"/>
      <sheetData sheetId="2">
        <row r="18">
          <cell r="DU18">
            <v>265278461.25</v>
          </cell>
        </row>
        <row r="19">
          <cell r="DU19">
            <v>28504202.34</v>
          </cell>
        </row>
        <row r="20">
          <cell r="DU20">
            <v>37613395.340000004</v>
          </cell>
        </row>
        <row r="25">
          <cell r="DU25">
            <v>334990816.17000002</v>
          </cell>
        </row>
      </sheetData>
      <sheetData sheetId="3">
        <row r="18">
          <cell r="DU18">
            <v>-0.22242398624368476</v>
          </cell>
        </row>
        <row r="19">
          <cell r="DU19">
            <v>0.94332996852918471</v>
          </cell>
        </row>
        <row r="20">
          <cell r="DU20">
            <v>-0.3522768888719976</v>
          </cell>
        </row>
        <row r="25">
          <cell r="DU25">
            <v>-0.22393877297109688</v>
          </cell>
        </row>
      </sheetData>
      <sheetData sheetId="4"/>
      <sheetData sheetId="5">
        <row r="18">
          <cell r="DU18">
            <v>-2.4033083750022E-2</v>
          </cell>
        </row>
        <row r="19">
          <cell r="DU19">
            <v>0.19543876179740161</v>
          </cell>
        </row>
        <row r="20">
          <cell r="DU20">
            <v>-8.8017462639952249E-2</v>
          </cell>
        </row>
        <row r="25">
          <cell r="DU25">
            <v>-1.9754329041492547E-2</v>
          </cell>
        </row>
      </sheetData>
      <sheetData sheetId="6">
        <row r="18">
          <cell r="DU18">
            <v>4.9939635640732227E-2</v>
          </cell>
        </row>
        <row r="19">
          <cell r="DU19">
            <v>0.33004512247769635</v>
          </cell>
        </row>
        <row r="20">
          <cell r="DU20">
            <v>1.0864083653397971E-2</v>
          </cell>
        </row>
        <row r="25">
          <cell r="DU25">
            <v>6.3632052985492793E-2</v>
          </cell>
        </row>
      </sheetData>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U5">
            <v>-0.28609838844995417</v>
          </cell>
        </row>
        <row r="6">
          <cell r="DU6">
            <v>-0.17508367488271259</v>
          </cell>
        </row>
        <row r="7">
          <cell r="DU7">
            <v>0.45789800394476554</v>
          </cell>
        </row>
        <row r="8">
          <cell r="DU8">
            <v>-0.83742334671962282</v>
          </cell>
        </row>
      </sheetData>
      <sheetData sheetId="4">
        <row r="5">
          <cell r="DU5">
            <v>-0.92687259898681151</v>
          </cell>
        </row>
        <row r="6">
          <cell r="DU6">
            <v>-0.89057641451542702</v>
          </cell>
        </row>
        <row r="7">
          <cell r="DU7">
            <v>-1.1669286320481567</v>
          </cell>
        </row>
        <row r="8">
          <cell r="DU8">
            <v>-0.98961869351030018</v>
          </cell>
        </row>
      </sheetData>
      <sheetData sheetId="5">
        <row r="5">
          <cell r="DU5">
            <v>6.0000999025973112E-3</v>
          </cell>
        </row>
        <row r="6">
          <cell r="DU6">
            <v>-6.6644526784209734E-3</v>
          </cell>
        </row>
        <row r="7">
          <cell r="DU7">
            <v>0.18950997437079353</v>
          </cell>
        </row>
        <row r="8">
          <cell r="DU8">
            <v>-2.5026782640496625E-2</v>
          </cell>
        </row>
      </sheetData>
      <sheetData sheetId="6">
        <row r="5">
          <cell r="DI5">
            <v>-6.1417573494611521E-2</v>
          </cell>
          <cell r="DU5">
            <v>6.3124544882097178E-2</v>
          </cell>
        </row>
        <row r="6">
          <cell r="DI6">
            <v>-5.7904254228013041E-2</v>
          </cell>
          <cell r="DU6">
            <v>4.5976232895099667E-2</v>
          </cell>
        </row>
        <row r="7">
          <cell r="DI7">
            <v>-5.3292609172927441E-2</v>
          </cell>
          <cell r="DU7">
            <v>0.29028848206056557</v>
          </cell>
        </row>
        <row r="8">
          <cell r="DI8">
            <v>-8.9816880530461884E-2</v>
          </cell>
          <cell r="DU8">
            <v>2.7524708601222914E-2</v>
          </cell>
        </row>
      </sheetData>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Poids PCAP"/>
      <sheetName val="Poids ACM"/>
      <sheetName val="Contribution PCAP"/>
      <sheetName val="Contribution ACM"/>
      <sheetName val="Base 100"/>
    </sheetNames>
    <sheetDataSet>
      <sheetData sheetId="0">
        <row r="18">
          <cell r="DU18">
            <v>3626396.92</v>
          </cell>
        </row>
        <row r="19">
          <cell r="DU19">
            <v>151987.57999999999</v>
          </cell>
        </row>
        <row r="20">
          <cell r="DU20">
            <v>393774.68</v>
          </cell>
        </row>
        <row r="25">
          <cell r="DU25">
            <v>4222512.8099999996</v>
          </cell>
        </row>
      </sheetData>
      <sheetData sheetId="1"/>
      <sheetData sheetId="2">
        <row r="18">
          <cell r="DU18">
            <v>276842297.66000003</v>
          </cell>
        </row>
        <row r="19">
          <cell r="DU19">
            <v>34925225.859999999</v>
          </cell>
        </row>
        <row r="20">
          <cell r="DU20">
            <v>28771281.180000003</v>
          </cell>
        </row>
        <row r="25">
          <cell r="DU25">
            <v>345765502.07999998</v>
          </cell>
        </row>
      </sheetData>
      <sheetData sheetId="3">
        <row r="18">
          <cell r="DU18">
            <v>-0.15031261839786558</v>
          </cell>
        </row>
        <row r="19">
          <cell r="DU19">
            <v>-0.37053194397276501</v>
          </cell>
        </row>
        <row r="20">
          <cell r="DU20">
            <v>-0.16667087096746891</v>
          </cell>
        </row>
        <row r="25">
          <cell r="DU25">
            <v>-0.15530822704285763</v>
          </cell>
        </row>
      </sheetData>
      <sheetData sheetId="4"/>
      <sheetData sheetId="5">
        <row r="18">
          <cell r="DU18">
            <v>1.8081410482290838E-2</v>
          </cell>
        </row>
        <row r="19">
          <cell r="DU19">
            <v>0.11326092546164146</v>
          </cell>
        </row>
        <row r="20">
          <cell r="DU20">
            <v>7.0366201411866447E-2</v>
          </cell>
        </row>
        <row r="25">
          <cell r="DU25">
            <v>2.7561890773757369E-2</v>
          </cell>
        </row>
      </sheetData>
      <sheetData sheetId="6">
        <row r="18">
          <cell r="DU18">
            <v>0.10876530355963032</v>
          </cell>
        </row>
        <row r="19">
          <cell r="DU19">
            <v>0.21816157325535102</v>
          </cell>
        </row>
        <row r="20">
          <cell r="DU20">
            <v>0.11034236038394618</v>
          </cell>
        </row>
        <row r="25">
          <cell r="DU25">
            <v>0.1166231187996527</v>
          </cell>
        </row>
      </sheetData>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8620A-2D47-4575-A45B-4A1A90CDB034}">
  <sheetPr>
    <tabColor rgb="FF0000FF"/>
  </sheetPr>
  <dimension ref="A1:Z215"/>
  <sheetViews>
    <sheetView showGridLines="0" tabSelected="1" zoomScale="138" zoomScaleNormal="100" zoomScaleSheetLayoutView="100" workbookViewId="0">
      <pane ySplit="1" topLeftCell="A2" activePane="bottomLeft" state="frozenSplit"/>
      <selection activeCell="K109" sqref="K109"/>
      <selection pane="bottomLeft" sqref="A1:D1"/>
    </sheetView>
  </sheetViews>
  <sheetFormatPr baseColWidth="10" defaultColWidth="11.42578125" defaultRowHeight="12.75" x14ac:dyDescent="0.25"/>
  <cols>
    <col min="1" max="7" width="14.42578125" style="4" customWidth="1"/>
    <col min="8" max="9" width="13.42578125" style="4" customWidth="1"/>
    <col min="10" max="12" width="14.42578125" style="4" customWidth="1"/>
    <col min="13" max="13" width="2.5703125" style="4" customWidth="1"/>
    <col min="14" max="14" width="11.5703125" style="4" customWidth="1"/>
    <col min="15" max="16384" width="11.42578125" style="4"/>
  </cols>
  <sheetData>
    <row r="1" spans="1:15" s="1" customFormat="1" ht="15.75" x14ac:dyDescent="0.25">
      <c r="A1" s="212" t="s">
        <v>79</v>
      </c>
      <c r="B1" s="212"/>
      <c r="C1" s="212"/>
      <c r="D1" s="212"/>
      <c r="E1" s="212" t="s">
        <v>0</v>
      </c>
      <c r="F1" s="212"/>
      <c r="G1" s="212"/>
      <c r="H1" s="212"/>
      <c r="I1" s="212" t="s">
        <v>1</v>
      </c>
      <c r="J1" s="212"/>
      <c r="K1" s="212"/>
      <c r="L1" s="212"/>
    </row>
    <row r="2" spans="1:15" ht="15.75" x14ac:dyDescent="0.25">
      <c r="A2" s="2" t="s">
        <v>2</v>
      </c>
      <c r="B2" s="2"/>
      <c r="C2" s="2"/>
      <c r="D2" s="2"/>
      <c r="E2" s="3"/>
      <c r="G2" s="5"/>
      <c r="H2" s="3"/>
      <c r="I2" s="6"/>
      <c r="J2" s="6"/>
      <c r="K2" s="6"/>
      <c r="N2" s="1"/>
      <c r="O2" s="1"/>
    </row>
    <row r="3" spans="1:15" ht="15.75" x14ac:dyDescent="0.25">
      <c r="A3" s="7" t="s">
        <v>3</v>
      </c>
      <c r="B3" s="3"/>
      <c r="C3" s="3"/>
      <c r="D3" s="3"/>
      <c r="E3" s="3"/>
      <c r="F3" s="5"/>
      <c r="G3" s="5"/>
      <c r="H3" s="3"/>
      <c r="I3" s="3"/>
      <c r="J3" s="3"/>
      <c r="K3" s="3"/>
      <c r="L3" s="8" t="s">
        <v>4</v>
      </c>
      <c r="N3" s="1"/>
      <c r="O3" s="1"/>
    </row>
    <row r="4" spans="1:15" ht="12.75" customHeight="1" x14ac:dyDescent="0.25">
      <c r="A4" s="4" t="str">
        <f>+[1]RA_INDICES!$E$134</f>
        <v xml:space="preserve">TOTAL SOINS DE VILLE </v>
      </c>
      <c r="D4" s="4" t="s">
        <v>5</v>
      </c>
      <c r="N4" s="1"/>
    </row>
    <row r="5" spans="1:15" ht="12.75" customHeight="1" x14ac:dyDescent="0.25">
      <c r="N5" s="1"/>
    </row>
    <row r="6" spans="1:15" ht="12.75" customHeight="1" x14ac:dyDescent="0.25">
      <c r="F6" s="9"/>
      <c r="G6" s="9"/>
    </row>
    <row r="7" spans="1:15" ht="12.75" customHeight="1" x14ac:dyDescent="0.25"/>
    <row r="8" spans="1:15" ht="12.75" customHeight="1" x14ac:dyDescent="0.25"/>
    <row r="9" spans="1:15" ht="12.75" customHeight="1" x14ac:dyDescent="0.25"/>
    <row r="10" spans="1:15" ht="12.75" customHeight="1" x14ac:dyDescent="0.25"/>
    <row r="11" spans="1:15" ht="12.75" customHeight="1" x14ac:dyDescent="0.25"/>
    <row r="12" spans="1:15" ht="12.75" customHeight="1" x14ac:dyDescent="0.25"/>
    <row r="13" spans="1:15" ht="12.75" customHeight="1" x14ac:dyDescent="0.25">
      <c r="A13" s="10"/>
    </row>
    <row r="14" spans="1:15" ht="12.75" customHeight="1" x14ac:dyDescent="0.25"/>
    <row r="15" spans="1:15" ht="12.75" customHeight="1" x14ac:dyDescent="0.25"/>
    <row r="16" spans="1:15" ht="12.75" customHeight="1" x14ac:dyDescent="0.25"/>
    <row r="17" spans="1:1" ht="12.75" customHeight="1" x14ac:dyDescent="0.25"/>
    <row r="18" spans="1:1" ht="12.75" customHeight="1" x14ac:dyDescent="0.25"/>
    <row r="19" spans="1:1" ht="12.75" customHeight="1" x14ac:dyDescent="0.25">
      <c r="A19" s="4" t="str">
        <f>[2]RA_INDICES!$E$28</f>
        <v>TOTAL généralistes</v>
      </c>
    </row>
    <row r="20" spans="1:1" ht="12.75" customHeight="1" x14ac:dyDescent="0.25"/>
    <row r="21" spans="1:1" ht="12.75" customHeight="1" x14ac:dyDescent="0.25"/>
    <row r="22" spans="1:1" ht="12.75" customHeight="1" x14ac:dyDescent="0.25"/>
    <row r="23" spans="1:1" ht="12.75" customHeight="1" x14ac:dyDescent="0.25"/>
    <row r="24" spans="1:1" ht="12.75" customHeight="1" x14ac:dyDescent="0.25"/>
    <row r="25" spans="1:1" ht="12.75" customHeight="1" x14ac:dyDescent="0.25"/>
    <row r="26" spans="1:1" ht="12.75" customHeight="1" x14ac:dyDescent="0.25"/>
    <row r="27" spans="1:1" ht="12.75" customHeight="1" x14ac:dyDescent="0.25"/>
    <row r="28" spans="1:1" ht="12.75" customHeight="1" x14ac:dyDescent="0.25"/>
    <row r="29" spans="1:1" ht="12.75" customHeight="1" x14ac:dyDescent="0.25"/>
    <row r="30" spans="1:1" ht="12.75" customHeight="1" x14ac:dyDescent="0.25"/>
    <row r="31" spans="1:1" ht="12.75" customHeight="1" x14ac:dyDescent="0.25"/>
    <row r="32" spans="1:1" ht="12.75" customHeight="1" x14ac:dyDescent="0.25"/>
    <row r="33" spans="1:26" ht="15.75" customHeight="1" x14ac:dyDescent="0.25"/>
    <row r="34" spans="1:26" ht="12.75" customHeight="1" x14ac:dyDescent="0.2">
      <c r="A34" s="4" t="str">
        <f>+[2]RA_INDICES!$E$51</f>
        <v>TOTAL spécialistes</v>
      </c>
      <c r="F34" s="11"/>
      <c r="G34" s="11"/>
    </row>
    <row r="35" spans="1:26" ht="12.75" customHeight="1" x14ac:dyDescent="0.25"/>
    <row r="36" spans="1:26" ht="12.75" customHeight="1" x14ac:dyDescent="0.25"/>
    <row r="37" spans="1:26" ht="12.75" customHeight="1" x14ac:dyDescent="0.25"/>
    <row r="38" spans="1:26" ht="12.75" customHeight="1" x14ac:dyDescent="0.25"/>
    <row r="39" spans="1:26" ht="12.75" customHeight="1" x14ac:dyDescent="0.25"/>
    <row r="40" spans="1:26" ht="12.75" customHeight="1" x14ac:dyDescent="0.25"/>
    <row r="41" spans="1:26" ht="12.75" customHeight="1" x14ac:dyDescent="0.25"/>
    <row r="42" spans="1:26" ht="12.75" customHeight="1" x14ac:dyDescent="0.25"/>
    <row r="43" spans="1:26" ht="12.75" customHeight="1" x14ac:dyDescent="0.25"/>
    <row r="44" spans="1:26" ht="12.75" customHeight="1" x14ac:dyDescent="0.25"/>
    <row r="45" spans="1:26" ht="12.75" customHeight="1" x14ac:dyDescent="0.25"/>
    <row r="46" spans="1:26" ht="12.75" customHeight="1" x14ac:dyDescent="0.25"/>
    <row r="47" spans="1:26" ht="12.75" customHeight="1" x14ac:dyDescent="0.25"/>
    <row r="48" spans="1:26" ht="12.75" customHeight="1" x14ac:dyDescent="0.25">
      <c r="Z48" s="12"/>
    </row>
    <row r="49" spans="1:12" s="11" customFormat="1" ht="12.75" customHeight="1" x14ac:dyDescent="0.2">
      <c r="A49" s="11" t="str">
        <f>+[2]RA_INDICES!$E$55</f>
        <v>Honoraires de dentistes</v>
      </c>
    </row>
    <row r="50" spans="1:12" s="13" customFormat="1" ht="12.75" customHeight="1" x14ac:dyDescent="0.2">
      <c r="E50" s="11"/>
    </row>
    <row r="51" spans="1:12" s="13" customFormat="1" ht="12.75" customHeight="1" x14ac:dyDescent="0.2">
      <c r="E51" s="11"/>
    </row>
    <row r="52" spans="1:12" s="13" customFormat="1" ht="12.75" customHeight="1" x14ac:dyDescent="0.2">
      <c r="E52" s="11"/>
    </row>
    <row r="53" spans="1:12" s="13" customFormat="1" ht="12.75" customHeight="1" x14ac:dyDescent="0.2">
      <c r="E53" s="11"/>
    </row>
    <row r="54" spans="1:12" s="13" customFormat="1" ht="12.75" customHeight="1" x14ac:dyDescent="0.2">
      <c r="E54" s="11"/>
    </row>
    <row r="55" spans="1:12" s="13" customFormat="1" ht="12.75" customHeight="1" x14ac:dyDescent="0.2">
      <c r="E55" s="11"/>
    </row>
    <row r="56" spans="1:12" s="13" customFormat="1" ht="12.75" customHeight="1" x14ac:dyDescent="0.2">
      <c r="E56" s="11"/>
    </row>
    <row r="57" spans="1:12" s="13" customFormat="1" ht="12.75" customHeight="1" x14ac:dyDescent="0.2">
      <c r="E57" s="11"/>
    </row>
    <row r="58" spans="1:12" s="13" customFormat="1" ht="12.75" customHeight="1" x14ac:dyDescent="0.2">
      <c r="E58" s="11"/>
    </row>
    <row r="59" spans="1:12" s="13" customFormat="1" ht="12.75" customHeight="1" x14ac:dyDescent="0.2">
      <c r="E59" s="11"/>
    </row>
    <row r="60" spans="1:12" s="13" customFormat="1" ht="12.75" customHeight="1" x14ac:dyDescent="0.2">
      <c r="E60" s="11"/>
    </row>
    <row r="61" spans="1:12" s="13" customFormat="1" ht="12.75" customHeight="1" x14ac:dyDescent="0.2">
      <c r="E61" s="11"/>
    </row>
    <row r="62" spans="1:12" s="13" customFormat="1" ht="12.75" customHeight="1" x14ac:dyDescent="0.2">
      <c r="E62" s="11"/>
    </row>
    <row r="63" spans="1:12" s="13" customFormat="1" ht="12.75" customHeight="1" x14ac:dyDescent="0.2">
      <c r="E63" s="11"/>
    </row>
    <row r="64" spans="1:12" ht="12.75" customHeight="1" x14ac:dyDescent="0.25">
      <c r="A64" s="4" t="str">
        <f>+[2]RA_INDICES!$E$74</f>
        <v>Montants masseurs-kiné</v>
      </c>
      <c r="E64" s="14"/>
      <c r="F64" s="14"/>
      <c r="G64" s="14"/>
      <c r="H64" s="15"/>
      <c r="L64" s="15"/>
    </row>
    <row r="65" spans="1:1" ht="12.75" customHeight="1" x14ac:dyDescent="0.25"/>
    <row r="66" spans="1:1" ht="12.75" customHeight="1" x14ac:dyDescent="0.25"/>
    <row r="67" spans="1:1" ht="12.75" customHeight="1" x14ac:dyDescent="0.25"/>
    <row r="68" spans="1:1" ht="12.75" customHeight="1" x14ac:dyDescent="0.25"/>
    <row r="69" spans="1:1" ht="12.75" customHeight="1" x14ac:dyDescent="0.25"/>
    <row r="70" spans="1:1" ht="12.75" customHeight="1" x14ac:dyDescent="0.25"/>
    <row r="71" spans="1:1" ht="12.75" customHeight="1" x14ac:dyDescent="0.25"/>
    <row r="72" spans="1:1" ht="12.75" customHeight="1" x14ac:dyDescent="0.25"/>
    <row r="73" spans="1:1" ht="12.75" customHeight="1" x14ac:dyDescent="0.25"/>
    <row r="74" spans="1:1" ht="12.75" customHeight="1" x14ac:dyDescent="0.25"/>
    <row r="75" spans="1:1" ht="12.75" customHeight="1" x14ac:dyDescent="0.25"/>
    <row r="76" spans="1:1" ht="12.75" customHeight="1" x14ac:dyDescent="0.25"/>
    <row r="77" spans="1:1" ht="12.75" customHeight="1" x14ac:dyDescent="0.25"/>
    <row r="78" spans="1:1" ht="12.75" customHeight="1" x14ac:dyDescent="0.25"/>
    <row r="79" spans="1:1" ht="12.75" customHeight="1" x14ac:dyDescent="0.25">
      <c r="A79" s="4" t="str">
        <f>+[1]RA_INDICES!$E$69</f>
        <v>TOTAL Infirmiers</v>
      </c>
    </row>
    <row r="80" spans="1:1" ht="12.75" customHeight="1" x14ac:dyDescent="0.25"/>
    <row r="81" spans="1:1" ht="12.75" customHeight="1" x14ac:dyDescent="0.25"/>
    <row r="82" spans="1:1" ht="12.75" customHeight="1" x14ac:dyDescent="0.25"/>
    <row r="83" spans="1:1" ht="12.75" customHeight="1" x14ac:dyDescent="0.25"/>
    <row r="84" spans="1:1" ht="12.75" customHeight="1" x14ac:dyDescent="0.25"/>
    <row r="85" spans="1:1" ht="12.75" customHeight="1" x14ac:dyDescent="0.25"/>
    <row r="86" spans="1:1" ht="12.75" customHeight="1" x14ac:dyDescent="0.25"/>
    <row r="87" spans="1:1" ht="12.75" customHeight="1" x14ac:dyDescent="0.25"/>
    <row r="88" spans="1:1" ht="12.75" customHeight="1" x14ac:dyDescent="0.25"/>
    <row r="89" spans="1:1" ht="12.75" customHeight="1" x14ac:dyDescent="0.25"/>
    <row r="90" spans="1:1" ht="12.75" customHeight="1" x14ac:dyDescent="0.25"/>
    <row r="91" spans="1:1" ht="12.75" customHeight="1" x14ac:dyDescent="0.25"/>
    <row r="92" spans="1:1" ht="12.75" customHeight="1" x14ac:dyDescent="0.25"/>
    <row r="93" spans="1:1" ht="12.75" customHeight="1" x14ac:dyDescent="0.25"/>
    <row r="94" spans="1:1" ht="12.75" customHeight="1" x14ac:dyDescent="0.25">
      <c r="A94" s="4" t="str">
        <f>+[1]RA_INDICES!$E$83</f>
        <v>TOTAL Laboratoires</v>
      </c>
    </row>
    <row r="95" spans="1:1" ht="12.75" customHeight="1" x14ac:dyDescent="0.25"/>
    <row r="96" spans="1:1" ht="12.75" customHeight="1" x14ac:dyDescent="0.25"/>
    <row r="97" spans="1:1" ht="12.75" customHeight="1" x14ac:dyDescent="0.25"/>
    <row r="98" spans="1:1" ht="12.75" customHeight="1" x14ac:dyDescent="0.25"/>
    <row r="99" spans="1:1" ht="12.75" customHeight="1" x14ac:dyDescent="0.25"/>
    <row r="100" spans="1:1" ht="12.75" customHeight="1" x14ac:dyDescent="0.25"/>
    <row r="101" spans="1:1" ht="12.75" customHeight="1" x14ac:dyDescent="0.25"/>
    <row r="102" spans="1:1" ht="12.75" customHeight="1" x14ac:dyDescent="0.25"/>
    <row r="103" spans="1:1" ht="12.75" customHeight="1" x14ac:dyDescent="0.25"/>
    <row r="104" spans="1:1" ht="12.75" customHeight="1" x14ac:dyDescent="0.25"/>
    <row r="105" spans="1:1" ht="12.75" customHeight="1" x14ac:dyDescent="0.25"/>
    <row r="106" spans="1:1" ht="12.75" customHeight="1" x14ac:dyDescent="0.25"/>
    <row r="107" spans="1:1" ht="12.75" customHeight="1" x14ac:dyDescent="0.25"/>
    <row r="108" spans="1:1" ht="12.75" customHeight="1" x14ac:dyDescent="0.25"/>
    <row r="109" spans="1:1" s="11" customFormat="1" ht="12.75" customHeight="1" x14ac:dyDescent="0.2">
      <c r="A109" s="11" t="str">
        <f>+[2]RA_INDICES!$E$89</f>
        <v>TOTAL transports</v>
      </c>
    </row>
    <row r="110" spans="1:1" s="13" customFormat="1" ht="12.75" customHeight="1" x14ac:dyDescent="0.25"/>
    <row r="111" spans="1:1" s="13" customFormat="1" ht="12.75" customHeight="1" x14ac:dyDescent="0.25"/>
    <row r="112" spans="1:1" s="13" customFormat="1" ht="12.75" customHeight="1" x14ac:dyDescent="0.25"/>
    <row r="113" spans="1:1" s="13" customFormat="1" ht="12.75" customHeight="1" x14ac:dyDescent="0.25"/>
    <row r="114" spans="1:1" s="13" customFormat="1" ht="12.75" customHeight="1" x14ac:dyDescent="0.25"/>
    <row r="115" spans="1:1" s="13" customFormat="1" ht="12.75" customHeight="1" x14ac:dyDescent="0.25"/>
    <row r="116" spans="1:1" s="13" customFormat="1" ht="12.75" customHeight="1" x14ac:dyDescent="0.25"/>
    <row r="117" spans="1:1" s="13" customFormat="1" ht="12.75" customHeight="1" x14ac:dyDescent="0.25"/>
    <row r="118" spans="1:1" s="13" customFormat="1" ht="12.75" customHeight="1" x14ac:dyDescent="0.25"/>
    <row r="119" spans="1:1" s="13" customFormat="1" ht="12.75" customHeight="1" x14ac:dyDescent="0.25"/>
    <row r="120" spans="1:1" s="13" customFormat="1" ht="12.75" customHeight="1" x14ac:dyDescent="0.25"/>
    <row r="121" spans="1:1" s="13" customFormat="1" ht="12.75" customHeight="1" x14ac:dyDescent="0.25"/>
    <row r="122" spans="1:1" s="13" customFormat="1" ht="12.75" customHeight="1" x14ac:dyDescent="0.25"/>
    <row r="123" spans="1:1" s="13" customFormat="1" ht="12.75" customHeight="1" x14ac:dyDescent="0.25"/>
    <row r="124" spans="1:1" ht="12.75" customHeight="1" x14ac:dyDescent="0.25">
      <c r="A124" s="4" t="str">
        <f>+[1]RA_INDICES!$E$90</f>
        <v>IJ maladie</v>
      </c>
    </row>
    <row r="125" spans="1:1" ht="12.75" customHeight="1" x14ac:dyDescent="0.25"/>
    <row r="126" spans="1:1" ht="12.75" customHeight="1" x14ac:dyDescent="0.25"/>
    <row r="127" spans="1:1" ht="12.75" customHeight="1" x14ac:dyDescent="0.25"/>
    <row r="128" spans="1:1" ht="12.75" customHeight="1" x14ac:dyDescent="0.25"/>
    <row r="129" spans="1:8" ht="12.75" customHeight="1" x14ac:dyDescent="0.25"/>
    <row r="130" spans="1:8" s="16" customFormat="1" ht="12.75" customHeight="1" x14ac:dyDescent="0.25">
      <c r="H130" s="17"/>
    </row>
    <row r="131" spans="1:8" ht="12.75" customHeight="1" x14ac:dyDescent="0.25"/>
    <row r="132" spans="1:8" ht="12.75" customHeight="1" x14ac:dyDescent="0.25"/>
    <row r="133" spans="1:8" ht="12.75" customHeight="1" x14ac:dyDescent="0.25"/>
    <row r="134" spans="1:8" ht="12.75" customHeight="1" x14ac:dyDescent="0.25"/>
    <row r="135" spans="1:8" ht="12.75" customHeight="1" x14ac:dyDescent="0.25"/>
    <row r="136" spans="1:8" ht="12.75" customHeight="1" x14ac:dyDescent="0.25"/>
    <row r="137" spans="1:8" ht="12.75" customHeight="1" x14ac:dyDescent="0.25"/>
    <row r="138" spans="1:8" ht="12.75" customHeight="1" x14ac:dyDescent="0.25"/>
    <row r="139" spans="1:8" s="11" customFormat="1" ht="12.75" customHeight="1" x14ac:dyDescent="0.2">
      <c r="A139" s="11" t="str">
        <f>+[2]RA_INDICES!$E$91</f>
        <v>IJ AT</v>
      </c>
    </row>
    <row r="140" spans="1:8" s="13" customFormat="1" ht="12.75" customHeight="1" x14ac:dyDescent="0.25"/>
    <row r="141" spans="1:8" s="13" customFormat="1" ht="12.75" customHeight="1" x14ac:dyDescent="0.25"/>
    <row r="142" spans="1:8" s="13" customFormat="1" ht="12.75" customHeight="1" x14ac:dyDescent="0.25"/>
    <row r="143" spans="1:8" s="13" customFormat="1" ht="12.75" customHeight="1" x14ac:dyDescent="0.25"/>
    <row r="144" spans="1:8" s="13" customFormat="1" ht="12.75" customHeight="1" x14ac:dyDescent="0.25"/>
    <row r="145" spans="1:4" s="13" customFormat="1" ht="12.75" customHeight="1" x14ac:dyDescent="0.25"/>
    <row r="146" spans="1:4" s="13" customFormat="1" ht="12.75" customHeight="1" x14ac:dyDescent="0.25"/>
    <row r="147" spans="1:4" s="13" customFormat="1" ht="12.75" customHeight="1" x14ac:dyDescent="0.25"/>
    <row r="148" spans="1:4" s="13" customFormat="1" ht="12.75" customHeight="1" x14ac:dyDescent="0.25"/>
    <row r="149" spans="1:4" s="13" customFormat="1" ht="12.75" customHeight="1" x14ac:dyDescent="0.25"/>
    <row r="150" spans="1:4" s="13" customFormat="1" ht="12.75" customHeight="1" x14ac:dyDescent="0.25"/>
    <row r="151" spans="1:4" s="13" customFormat="1" ht="12.75" customHeight="1" x14ac:dyDescent="0.25"/>
    <row r="152" spans="1:4" s="13" customFormat="1" ht="12.75" customHeight="1" x14ac:dyDescent="0.25"/>
    <row r="153" spans="1:4" s="13" customFormat="1" ht="12.75" customHeight="1" x14ac:dyDescent="0.25"/>
    <row r="154" spans="1:4" s="18" customFormat="1" ht="12.75" customHeight="1" x14ac:dyDescent="0.2">
      <c r="A154" s="18" t="str">
        <f>+[1]RA_INDICES!$E$107</f>
        <v>Médicaments de ville</v>
      </c>
      <c r="D154" s="19"/>
    </row>
    <row r="155" spans="1:4" ht="12.75" customHeight="1" x14ac:dyDescent="0.25"/>
    <row r="156" spans="1:4" ht="12.75" customHeight="1" x14ac:dyDescent="0.25"/>
    <row r="157" spans="1:4" ht="12.75" customHeight="1" x14ac:dyDescent="0.25"/>
    <row r="158" spans="1:4" ht="12.75" customHeight="1" x14ac:dyDescent="0.25"/>
    <row r="159" spans="1:4" ht="12.75" customHeight="1" x14ac:dyDescent="0.25"/>
    <row r="160" spans="1:4" ht="12.75" customHeight="1" x14ac:dyDescent="0.25"/>
    <row r="161" spans="1:1" ht="12.75" customHeight="1" x14ac:dyDescent="0.25"/>
    <row r="162" spans="1:1" ht="12.75" customHeight="1" x14ac:dyDescent="0.25"/>
    <row r="163" spans="1:1" ht="12.75" customHeight="1" x14ac:dyDescent="0.25"/>
    <row r="164" spans="1:1" ht="12.75" customHeight="1" x14ac:dyDescent="0.25"/>
    <row r="165" spans="1:1" ht="12.75" customHeight="1" x14ac:dyDescent="0.25"/>
    <row r="166" spans="1:1" ht="12.75" customHeight="1" x14ac:dyDescent="0.25"/>
    <row r="167" spans="1:1" ht="12.75" customHeight="1" x14ac:dyDescent="0.25"/>
    <row r="168" spans="1:1" ht="12.75" customHeight="1" x14ac:dyDescent="0.25"/>
    <row r="169" spans="1:1" s="11" customFormat="1" ht="12.75" customHeight="1" x14ac:dyDescent="0.2">
      <c r="A169" s="11" t="str">
        <f>+[2]RA_INDICES!$E$108</f>
        <v>Médicaments rétrocédés</v>
      </c>
    </row>
    <row r="170" spans="1:1" s="13" customFormat="1" ht="12.75" customHeight="1" x14ac:dyDescent="0.25"/>
    <row r="171" spans="1:1" s="13" customFormat="1" ht="12.75" customHeight="1" x14ac:dyDescent="0.25"/>
    <row r="172" spans="1:1" s="13" customFormat="1" ht="12.75" customHeight="1" x14ac:dyDescent="0.25"/>
    <row r="173" spans="1:1" s="13" customFormat="1" ht="12.75" customHeight="1" x14ac:dyDescent="0.25"/>
    <row r="174" spans="1:1" s="13" customFormat="1" ht="12.75" customHeight="1" x14ac:dyDescent="0.25"/>
    <row r="175" spans="1:1" s="13" customFormat="1" ht="12.75" customHeight="1" x14ac:dyDescent="0.25"/>
    <row r="176" spans="1:1" s="13" customFormat="1" ht="12.75" customHeight="1" x14ac:dyDescent="0.25"/>
    <row r="177" spans="1:8" s="13" customFormat="1" ht="12.75" customHeight="1" x14ac:dyDescent="0.25"/>
    <row r="178" spans="1:8" s="13" customFormat="1" ht="12.75" customHeight="1" x14ac:dyDescent="0.25"/>
    <row r="179" spans="1:8" s="13" customFormat="1" ht="12.75" customHeight="1" x14ac:dyDescent="0.25"/>
    <row r="180" spans="1:8" s="13" customFormat="1" ht="12.75" customHeight="1" x14ac:dyDescent="0.25"/>
    <row r="181" spans="1:8" s="13" customFormat="1" ht="12.75" customHeight="1" x14ac:dyDescent="0.25"/>
    <row r="182" spans="1:8" s="13" customFormat="1" ht="12.75" customHeight="1" x14ac:dyDescent="0.25"/>
    <row r="183" spans="1:8" s="18" customFormat="1" ht="12.75" customHeight="1" x14ac:dyDescent="0.2">
      <c r="A183" s="18" t="str">
        <f>+[1]RA_INDICES!$E$118</f>
        <v>TOTAL médicaments</v>
      </c>
      <c r="D183" s="19"/>
      <c r="H183" s="4"/>
    </row>
    <row r="184" spans="1:8" ht="12.75" customHeight="1" x14ac:dyDescent="0.25"/>
    <row r="185" spans="1:8" ht="12.75" customHeight="1" x14ac:dyDescent="0.25"/>
    <row r="186" spans="1:8" ht="12.75" customHeight="1" x14ac:dyDescent="0.25"/>
    <row r="187" spans="1:8" ht="12.75" customHeight="1" x14ac:dyDescent="0.25"/>
    <row r="188" spans="1:8" ht="12.75" customHeight="1" x14ac:dyDescent="0.25"/>
    <row r="189" spans="1:8" ht="12.75" customHeight="1" x14ac:dyDescent="0.25"/>
    <row r="190" spans="1:8" ht="12.75" customHeight="1" x14ac:dyDescent="0.25"/>
    <row r="191" spans="1:8" ht="12.75" customHeight="1" x14ac:dyDescent="0.25"/>
    <row r="192" spans="1:8" ht="12.75" customHeight="1" x14ac:dyDescent="0.25"/>
    <row r="193" spans="1:12" ht="12.75" customHeight="1" x14ac:dyDescent="0.25"/>
    <row r="194" spans="1:12" ht="12.75" customHeight="1" x14ac:dyDescent="0.25"/>
    <row r="195" spans="1:12" ht="12.75" customHeight="1" x14ac:dyDescent="0.25"/>
    <row r="196" spans="1:12" ht="12.75" customHeight="1" x14ac:dyDescent="0.25"/>
    <row r="197" spans="1:12" ht="12.75" customHeight="1" x14ac:dyDescent="0.25"/>
    <row r="198" spans="1:12" s="13" customFormat="1" ht="12.75" customHeight="1" x14ac:dyDescent="0.2">
      <c r="A198" s="11" t="str">
        <f>+[2]RA_INDICES!$E$126</f>
        <v>Produits de LPP</v>
      </c>
      <c r="B198" s="11"/>
      <c r="C198" s="11"/>
      <c r="D198" s="15"/>
      <c r="E198" s="11"/>
      <c r="F198" s="11"/>
      <c r="G198" s="11"/>
      <c r="H198" s="11"/>
      <c r="I198" s="11"/>
      <c r="J198" s="11"/>
      <c r="K198" s="11"/>
      <c r="L198" s="11"/>
    </row>
    <row r="199" spans="1:12" s="13" customFormat="1" ht="12.75" customHeight="1" x14ac:dyDescent="0.25"/>
    <row r="200" spans="1:12" s="13" customFormat="1" ht="12.75" customHeight="1" x14ac:dyDescent="0.25"/>
    <row r="201" spans="1:12" s="13" customFormat="1" ht="12.75" customHeight="1" x14ac:dyDescent="0.25"/>
    <row r="202" spans="1:12" s="13" customFormat="1" ht="12.75" customHeight="1" x14ac:dyDescent="0.25"/>
    <row r="203" spans="1:12" s="13" customFormat="1" ht="12.75" customHeight="1" x14ac:dyDescent="0.25"/>
    <row r="204" spans="1:12" s="13" customFormat="1" ht="12.75" customHeight="1" x14ac:dyDescent="0.25"/>
    <row r="205" spans="1:12" s="13" customFormat="1" ht="12.75" customHeight="1" x14ac:dyDescent="0.25"/>
    <row r="206" spans="1:12" s="13" customFormat="1" ht="12.75" customHeight="1" x14ac:dyDescent="0.25"/>
    <row r="207" spans="1:12" s="13" customFormat="1" ht="12.75" customHeight="1" x14ac:dyDescent="0.25"/>
    <row r="208" spans="1:12" s="13" customFormat="1" ht="12.75" customHeight="1" x14ac:dyDescent="0.25"/>
    <row r="209" spans="1:1" s="13" customFormat="1" ht="12.75" customHeight="1" x14ac:dyDescent="0.25"/>
    <row r="210" spans="1:1" s="13" customFormat="1" ht="12.75" customHeight="1" x14ac:dyDescent="0.25"/>
    <row r="211" spans="1:1" s="13" customFormat="1" ht="12.75" customHeight="1" x14ac:dyDescent="0.25"/>
    <row r="212" spans="1:1" s="13" customFormat="1" ht="12.75" customHeight="1" x14ac:dyDescent="0.2">
      <c r="A212" s="11"/>
    </row>
    <row r="213" spans="1:1" ht="12.75" customHeight="1" x14ac:dyDescent="0.25"/>
    <row r="214" spans="1:1" ht="12.75" customHeight="1" x14ac:dyDescent="0.25"/>
    <row r="215" spans="1:1" ht="12.75" customHeight="1" x14ac:dyDescent="0.25"/>
  </sheetData>
  <mergeCells count="3">
    <mergeCell ref="A1:D1"/>
    <mergeCell ref="E1:H1"/>
    <mergeCell ref="I1:L1"/>
  </mergeCells>
  <pageMargins left="0" right="0" top="0.19685039370078741" bottom="0.19685039370078741" header="0.15748031496062992" footer="0.15748031496062992"/>
  <pageSetup paperSize="9" scale="86" orientation="landscape" r:id="rId1"/>
  <headerFooter>
    <oddHeader xml:space="preserve">&amp;L&amp;"Arial,Gras"&amp;9
</oddHeader>
    <oddFooter>&amp;CPage &amp;P&amp;R&amp;Z&amp;F</oddFooter>
  </headerFooter>
  <rowBreaks count="4" manualBreakCount="4">
    <brk id="48" max="11" man="1"/>
    <brk id="93" max="11" man="1"/>
    <brk id="138"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62848-09FC-4CE3-BC3A-477B83E671C0}">
  <sheetPr>
    <tabColor rgb="FF0000FF"/>
  </sheetPr>
  <dimension ref="A1:GH104"/>
  <sheetViews>
    <sheetView zoomScale="90" zoomScaleNormal="90" workbookViewId="0"/>
  </sheetViews>
  <sheetFormatPr baseColWidth="10" defaultColWidth="11.42578125" defaultRowHeight="12" x14ac:dyDescent="0.2"/>
  <cols>
    <col min="1" max="2" width="2.42578125" style="21" customWidth="1"/>
    <col min="3" max="3" width="44.5703125" style="21" bestFit="1" customWidth="1"/>
    <col min="4" max="4" width="10.42578125" style="21" customWidth="1"/>
    <col min="5" max="6" width="9.5703125" style="21" customWidth="1"/>
    <col min="7" max="7" width="11.42578125" style="21" bestFit="1" customWidth="1"/>
    <col min="8" max="8" width="9.5703125" style="21" customWidth="1"/>
    <col min="9" max="9" width="10.5703125" style="21" customWidth="1"/>
    <col min="10" max="13" width="9.5703125" style="21" customWidth="1"/>
    <col min="14" max="190" width="11.42578125" style="21"/>
    <col min="191" max="16384" width="11.42578125" style="97"/>
  </cols>
  <sheetData>
    <row r="1" spans="1:13" s="21" customFormat="1" x14ac:dyDescent="0.2">
      <c r="A1" s="20"/>
      <c r="C1" s="22"/>
      <c r="E1" s="23"/>
      <c r="G1" s="24"/>
    </row>
    <row r="2" spans="1:13" s="23" customFormat="1" x14ac:dyDescent="0.2">
      <c r="A2" s="20"/>
      <c r="G2" s="25"/>
    </row>
    <row r="3" spans="1:13" s="23" customFormat="1" x14ac:dyDescent="0.2">
      <c r="A3" s="20"/>
    </row>
    <row r="4" spans="1:13" s="23" customFormat="1" ht="24" customHeight="1" x14ac:dyDescent="0.2">
      <c r="A4" s="20"/>
      <c r="C4" s="214" t="s">
        <v>6</v>
      </c>
      <c r="D4" s="217" t="s">
        <v>5</v>
      </c>
      <c r="E4" s="218"/>
      <c r="F4" s="218"/>
      <c r="G4" s="219"/>
      <c r="H4" s="217" t="s">
        <v>7</v>
      </c>
      <c r="I4" s="218"/>
      <c r="J4" s="218"/>
      <c r="K4" s="219"/>
      <c r="L4" s="217" t="s">
        <v>8</v>
      </c>
      <c r="M4" s="219"/>
    </row>
    <row r="5" spans="1:13" s="23" customFormat="1" ht="53.25" customHeight="1" x14ac:dyDescent="0.2">
      <c r="A5" s="20"/>
      <c r="C5" s="215"/>
      <c r="D5" s="220" t="str">
        <f>"Données brutes  "&amp;[3]Titres!A9&amp;" "&amp;[3]Titres!A19</f>
        <v>Données brutes  avril 2025</v>
      </c>
      <c r="E5" s="222" t="str">
        <f>"Taux de croissance  "&amp;[3]Titres!B9&amp;" "&amp;[3]Titres!$A$19&amp;" / "&amp;[3]Titres!B9&amp;" "&amp;[3]Titres!$A$19-1</f>
        <v>Taux de croissance  avril 2025 / avril 2024</v>
      </c>
      <c r="F5" s="232"/>
      <c r="G5" s="26" t="str">
        <f>"Taux de croissance  "&amp;[3]Titres!B9&amp;" "&amp;[3]Titres!A19&amp;" / "&amp;[3]Titres!B8&amp;" "&amp;[3]Titres!A23</f>
        <v>Taux de croissance  avril 2025 / mars 2025</v>
      </c>
      <c r="H5" s="224" t="str">
        <f>"Rappel :
Taux ACM CVS-CJO à fin "&amp;[3]Titres!A9&amp;" "&amp;[3]Titres!$A$19-1</f>
        <v>Rappel :
Taux ACM CVS-CJO à fin avril 2024</v>
      </c>
      <c r="I5" s="226" t="str">
        <f>"Données brutes "&amp;[3]Titres!B10&amp; " "&amp;[3]Titres!A21&amp;" - "&amp;[3]Titres!B9&amp;" "&amp;[3]Titres!$A$19</f>
        <v>Données brutes mai 2024 - avril 2025</v>
      </c>
      <c r="J5" s="222" t="str">
        <f>"Taux ACM ("&amp;[3]Titres!B10&amp; " "&amp;[3]Titres!A21&amp;" - "&amp;[3]Titres!B9&amp;" "&amp;[3]Titres!$A$19&amp;" / "&amp;[3]Titres!B10&amp; " "&amp;[3]Titres!A21-1&amp;" - "&amp;[3]Titres!B9&amp; " "&amp;[3]Titres!$A$19-1&amp;")"</f>
        <v>Taux ACM (mai 2024 - avril 2025 / mai 2023 - avril 2024)</v>
      </c>
      <c r="K5" s="233"/>
      <c r="L5" s="222" t="str">
        <f>"( janv à "&amp;[3]Titres!B9&amp;" "&amp;[3]Titres!$A$19&amp;" ) /
( janv à "&amp;[3]Titres!B9&amp;" "&amp;[3]Titres!$A$19-1&amp;" )"</f>
        <v>( janv à avril 2025 ) /
( janv à avril 2024 )</v>
      </c>
      <c r="M5" s="228"/>
    </row>
    <row r="6" spans="1:13" s="23" customFormat="1" ht="36" customHeight="1" x14ac:dyDescent="0.2">
      <c r="A6" s="20"/>
      <c r="C6" s="216"/>
      <c r="D6" s="221"/>
      <c r="E6" s="26" t="s">
        <v>9</v>
      </c>
      <c r="F6" s="27" t="s">
        <v>10</v>
      </c>
      <c r="G6" s="26" t="s">
        <v>10</v>
      </c>
      <c r="H6" s="225"/>
      <c r="I6" s="227"/>
      <c r="J6" s="26" t="s">
        <v>9</v>
      </c>
      <c r="K6" s="26" t="s">
        <v>10</v>
      </c>
      <c r="L6" s="26" t="s">
        <v>9</v>
      </c>
      <c r="M6" s="26" t="s">
        <v>10</v>
      </c>
    </row>
    <row r="7" spans="1:13" s="23" customFormat="1" ht="14.25" x14ac:dyDescent="0.2">
      <c r="A7" s="20"/>
      <c r="C7" s="28" t="s">
        <v>11</v>
      </c>
      <c r="D7" s="29">
        <f>[4]RA_DTR!$FF5</f>
        <v>423.29269220999998</v>
      </c>
      <c r="E7" s="30">
        <f>[4]RA_DTR!$FF55</f>
        <v>-2.7533519026380127E-2</v>
      </c>
      <c r="F7" s="31">
        <f>[4]RA_DTR!$FF80</f>
        <v>-4.1364148212389429E-3</v>
      </c>
      <c r="G7" s="32">
        <f>[4]RA_DTR!$FF305</f>
        <v>-4.4766002292267459E-2</v>
      </c>
      <c r="H7" s="33">
        <f>[4]RA_DTR!$FF255</f>
        <v>8.8766602756484847E-3</v>
      </c>
      <c r="I7" s="34">
        <f>[4]RA_DTR!$FF130</f>
        <v>5210.256778429999</v>
      </c>
      <c r="J7" s="30">
        <f>[4]RA_DTR!$FF155</f>
        <v>1.2578292378709444E-2</v>
      </c>
      <c r="K7" s="32">
        <f>[4]RA_DTR!$FF180</f>
        <v>1.7882057285423913E-2</v>
      </c>
      <c r="L7" s="30">
        <f>[4]RA_DTR!$FF205</f>
        <v>8.7962759048536565E-3</v>
      </c>
      <c r="M7" s="30">
        <f>[4]RA_DTR!$FF230</f>
        <v>2.649169155398301E-2</v>
      </c>
    </row>
    <row r="8" spans="1:13" s="23" customFormat="1" x14ac:dyDescent="0.2">
      <c r="A8" s="20"/>
      <c r="C8" s="35" t="s">
        <v>12</v>
      </c>
      <c r="D8" s="36">
        <f>[4]RA_DTR!$FF6</f>
        <v>258.90287240999999</v>
      </c>
      <c r="E8" s="37">
        <f>[4]RA_DTR!$FF56</f>
        <v>-4.6487495178947014E-2</v>
      </c>
      <c r="F8" s="38">
        <f>[4]RA_DTR!$FF81</f>
        <v>-1.8640268624831924E-2</v>
      </c>
      <c r="G8" s="39">
        <f>[4]RA_DTR!$FF306</f>
        <v>-6.6850136248623793E-2</v>
      </c>
      <c r="H8" s="40">
        <f>[4]RA_DTR!$FF256</f>
        <v>-4.388296987886342E-3</v>
      </c>
      <c r="I8" s="41">
        <f>[4]RA_DTR!$FF131</f>
        <v>3238.9415790000003</v>
      </c>
      <c r="J8" s="39">
        <f>[4]RA_DTR!$FF156</f>
        <v>7.531750356166933E-3</v>
      </c>
      <c r="K8" s="38">
        <f>[4]RA_DTR!$FF181</f>
        <v>1.2618566605395731E-2</v>
      </c>
      <c r="L8" s="39">
        <f>[4]RA_DTR!$FF206</f>
        <v>2.4399424864993691E-3</v>
      </c>
      <c r="M8" s="39">
        <f>[4]RA_DTR!$FF231</f>
        <v>2.2014983142651268E-2</v>
      </c>
    </row>
    <row r="9" spans="1:13" s="23" customFormat="1" x14ac:dyDescent="0.2">
      <c r="A9" s="20"/>
      <c r="C9" s="42" t="s">
        <v>13</v>
      </c>
      <c r="D9" s="43">
        <f>[4]RA_DTR!$FF7</f>
        <v>75.071925840000006</v>
      </c>
      <c r="E9" s="44">
        <f>[4]RA_DTR!$FF58</f>
        <v>-1.2884016180104485E-2</v>
      </c>
      <c r="F9" s="45">
        <f>[4]RA_DTR!$FF82</f>
        <v>-2.7977611947463954E-3</v>
      </c>
      <c r="G9" s="46">
        <f>[4]RA_DTR!$FF307</f>
        <v>-0.17526674725826552</v>
      </c>
      <c r="H9" s="47">
        <f>[4]RA_DTR!$FF257</f>
        <v>1.6677083685741056E-3</v>
      </c>
      <c r="I9" s="48">
        <f>[4]RA_DTR!$FF132</f>
        <v>1030.2371177</v>
      </c>
      <c r="J9" s="46">
        <f>[4]RA_DTR!$FF157</f>
        <v>1.2910440326967754E-2</v>
      </c>
      <c r="K9" s="45">
        <f>[4]RA_DTR!$FF182</f>
        <v>1.6032371299000925E-2</v>
      </c>
      <c r="L9" s="46">
        <f>[4]RA_DTR!$FF207</f>
        <v>2.4139767937958689E-2</v>
      </c>
      <c r="M9" s="46">
        <f>[4]RA_DTR!$FF232</f>
        <v>4.0220890430237466E-2</v>
      </c>
    </row>
    <row r="10" spans="1:13" s="23" customFormat="1" x14ac:dyDescent="0.2">
      <c r="A10" s="20"/>
      <c r="C10" s="49" t="s">
        <v>14</v>
      </c>
      <c r="D10" s="43">
        <f>[4]RA_DTR!$FF8</f>
        <v>23.066125670000002</v>
      </c>
      <c r="E10" s="44">
        <f>[4]RA_DTR!$FF58</f>
        <v>-1.2884016180104485E-2</v>
      </c>
      <c r="F10" s="45">
        <f>[4]RA_DTR!$FF83</f>
        <v>-9.8208403942401379E-3</v>
      </c>
      <c r="G10" s="46">
        <f>[4]RA_DTR!$FF308</f>
        <v>-3.7288733991864831E-3</v>
      </c>
      <c r="H10" s="47">
        <f>[4]RA_DTR!$FF258</f>
        <v>-1.0821255253120277E-2</v>
      </c>
      <c r="I10" s="48">
        <f>[4]RA_DTR!$FF133</f>
        <v>270.33862059999996</v>
      </c>
      <c r="J10" s="46">
        <f>[4]RA_DTR!$FF158</f>
        <v>-1.42344221574775E-2</v>
      </c>
      <c r="K10" s="45">
        <f>[4]RA_DTR!$FF183</f>
        <v>-9.5799315511042593E-3</v>
      </c>
      <c r="L10" s="46">
        <f>[4]RA_DTR!$FF208</f>
        <v>1.8197658366583269E-2</v>
      </c>
      <c r="M10" s="46">
        <f>[4]RA_DTR!$FF233</f>
        <v>3.356704235444985E-2</v>
      </c>
    </row>
    <row r="11" spans="1:13" s="23" customFormat="1" x14ac:dyDescent="0.2">
      <c r="A11" s="20"/>
      <c r="C11" s="49" t="s">
        <v>15</v>
      </c>
      <c r="D11" s="43">
        <f>[4]RA_DTR!$FF9</f>
        <v>37.004417230000001</v>
      </c>
      <c r="E11" s="44">
        <f>[4]RA_DTR!$FF59</f>
        <v>-5.3197717804016942E-2</v>
      </c>
      <c r="F11" s="45">
        <f>[4]RA_DTR!$FF84</f>
        <v>-8.432227869739406E-3</v>
      </c>
      <c r="G11" s="46">
        <f>[4]RA_DTR!$FF309</f>
        <v>-0.30221403606534114</v>
      </c>
      <c r="H11" s="47">
        <f>[4]RA_DTR!$FF259</f>
        <v>1.6464900472652255E-2</v>
      </c>
      <c r="I11" s="48">
        <f>[4]RA_DTR!$FF134</f>
        <v>593.9900514599999</v>
      </c>
      <c r="J11" s="46">
        <f>[4]RA_DTR!$FF159</f>
        <v>3.4040823165325973E-2</v>
      </c>
      <c r="K11" s="45">
        <f>[4]RA_DTR!$FF184</f>
        <v>3.7833732199118231E-2</v>
      </c>
      <c r="L11" s="46">
        <f>[4]RA_DTR!$FF209</f>
        <v>1.8148832806800241E-2</v>
      </c>
      <c r="M11" s="46">
        <f>[4]RA_DTR!$FF234</f>
        <v>3.6262843079558849E-2</v>
      </c>
    </row>
    <row r="12" spans="1:13" s="23" customFormat="1" x14ac:dyDescent="0.2">
      <c r="C12" s="49" t="s">
        <v>16</v>
      </c>
      <c r="D12" s="43">
        <f>[4]RA_DTR!$FF10</f>
        <v>13.829330349999999</v>
      </c>
      <c r="E12" s="44">
        <f>[4]RA_DTR!$FF60</f>
        <v>3.9119345053034049E-2</v>
      </c>
      <c r="F12" s="45">
        <f>[4]RA_DTR!$FF85</f>
        <v>2.7410143285207633E-2</v>
      </c>
      <c r="G12" s="46">
        <f>[4]RA_DTR!$FF310</f>
        <v>1.4343913348259685E-2</v>
      </c>
      <c r="H12" s="47">
        <f>[4]RA_DTR!$FF260</f>
        <v>-3.2882869407656168E-2</v>
      </c>
      <c r="I12" s="48">
        <f>[4]RA_DTR!$FF135</f>
        <v>152.18785857999998</v>
      </c>
      <c r="J12" s="46">
        <f>[4]RA_DTR!$FF160</f>
        <v>-2.6161461912373563E-2</v>
      </c>
      <c r="K12" s="45">
        <f>[4]RA_DTR!$FF185</f>
        <v>-2.8093970297545345E-2</v>
      </c>
      <c r="L12" s="46">
        <f>[4]RA_DTR!$FF210</f>
        <v>4.8238602166140065E-2</v>
      </c>
      <c r="M12" s="46">
        <f>[4]RA_DTR!$FF235</f>
        <v>5.8456022653110118E-2</v>
      </c>
    </row>
    <row r="13" spans="1:13" s="23" customFormat="1" ht="12.75" x14ac:dyDescent="0.2">
      <c r="A13" s="50"/>
      <c r="C13" s="51" t="s">
        <v>17</v>
      </c>
      <c r="D13" s="43">
        <f>[4]RA_DTR!$FF12</f>
        <v>80.179108169999992</v>
      </c>
      <c r="E13" s="44">
        <f>[4]RA_DTR!$FF62</f>
        <v>-6.3309824663657532E-2</v>
      </c>
      <c r="F13" s="45">
        <f>[4]RA_DTR!$FF87</f>
        <v>-1.9704236561866484E-2</v>
      </c>
      <c r="G13" s="46">
        <f>[4]RA_DTR!$FF312</f>
        <v>2.6213271096597435E-2</v>
      </c>
      <c r="H13" s="47">
        <f>[4]RA_DTR!$FF262</f>
        <v>-5.3931704234785327E-3</v>
      </c>
      <c r="I13" s="48">
        <f>[4]RA_DTR!$FF137</f>
        <v>951.68754390999993</v>
      </c>
      <c r="J13" s="46">
        <f>[4]RA_DTR!$FF162</f>
        <v>-3.3376909619806661E-3</v>
      </c>
      <c r="K13" s="45">
        <f>[4]RA_DTR!$FF187</f>
        <v>5.537800113931679E-3</v>
      </c>
      <c r="L13" s="46">
        <f>[4]RA_DTR!$FF212</f>
        <v>-9.5228354062650844E-3</v>
      </c>
      <c r="M13" s="46">
        <f>[4]RA_DTR!$FF237</f>
        <v>1.4456057371679432E-2</v>
      </c>
    </row>
    <row r="14" spans="1:13" s="23" customFormat="1" x14ac:dyDescent="0.2">
      <c r="C14" s="52" t="s">
        <v>18</v>
      </c>
      <c r="D14" s="43">
        <f>[4]RA_DTR!$FF13</f>
        <v>19.793096830000003</v>
      </c>
      <c r="E14" s="44">
        <f>[4]RA_DTR!$FF63</f>
        <v>2.9710926158117434E-3</v>
      </c>
      <c r="F14" s="45">
        <f>[4]RA_DTR!$FF88</f>
        <v>1.9460171519989578E-2</v>
      </c>
      <c r="G14" s="46">
        <f>[4]RA_DTR!$FF313</f>
        <v>3.8166039003990404E-2</v>
      </c>
      <c r="H14" s="47">
        <f>[4]RA_DTR!$FF263</f>
        <v>1.1650196388096612E-2</v>
      </c>
      <c r="I14" s="48">
        <f>[4]RA_DTR!$FF138</f>
        <v>231.80255485000001</v>
      </c>
      <c r="J14" s="46">
        <f>[4]RA_DTR!$FF163</f>
        <v>1.9412823650064803E-2</v>
      </c>
      <c r="K14" s="45">
        <f>[4]RA_DTR!$FF188</f>
        <v>2.2028187964177937E-2</v>
      </c>
      <c r="L14" s="46">
        <f>[4]RA_DTR!$FF213</f>
        <v>8.306586760937984E-3</v>
      </c>
      <c r="M14" s="46">
        <f>[4]RA_DTR!$FF238</f>
        <v>2.219894380143117E-2</v>
      </c>
    </row>
    <row r="15" spans="1:13" s="23" customFormat="1" x14ac:dyDescent="0.2">
      <c r="C15" s="52" t="s">
        <v>19</v>
      </c>
      <c r="D15" s="43">
        <f>[4]RA_DTR!$FF14</f>
        <v>56.356908960000005</v>
      </c>
      <c r="E15" s="44">
        <f>[4]RA_DTR!$FF64</f>
        <v>-9.5118361773817162E-2</v>
      </c>
      <c r="F15" s="45">
        <f>[4]RA_DTR!$FF89</f>
        <v>-4.0202901593427987E-2</v>
      </c>
      <c r="G15" s="46">
        <f>[4]RA_DTR!$FF314</f>
        <v>2.2151973885290666E-2</v>
      </c>
      <c r="H15" s="47">
        <f>[4]RA_DTR!$FF264</f>
        <v>-1.559003600967479E-2</v>
      </c>
      <c r="I15" s="48">
        <f>[4]RA_DTR!$FF139</f>
        <v>675.64929554000003</v>
      </c>
      <c r="J15" s="46">
        <f>[4]RA_DTR!$FF164</f>
        <v>-1.8114411897575011E-2</v>
      </c>
      <c r="K15" s="45">
        <f>[4]RA_DTR!$FF189</f>
        <v>-6.65679614305692E-3</v>
      </c>
      <c r="L15" s="46">
        <f>[4]RA_DTR!$FF214</f>
        <v>-2.3763343160109973E-2</v>
      </c>
      <c r="M15" s="46">
        <f>[4]RA_DTR!$FF239</f>
        <v>4.6352548025174745E-3</v>
      </c>
    </row>
    <row r="16" spans="1:13" s="23" customFormat="1" x14ac:dyDescent="0.2">
      <c r="C16" s="53" t="s">
        <v>20</v>
      </c>
      <c r="D16" s="43">
        <f>[4]RA_DTR!$FF16</f>
        <v>10.326271870000001</v>
      </c>
      <c r="E16" s="44">
        <f>[4]RA_DTR!$FF66</f>
        <v>-0.17543447863328576</v>
      </c>
      <c r="F16" s="45">
        <f>[4]RA_DTR!$FF91</f>
        <v>-0.16956763316400836</v>
      </c>
      <c r="G16" s="46">
        <f>[4]RA_DTR!$FF316</f>
        <v>-4.6284446402728663E-2</v>
      </c>
      <c r="H16" s="47">
        <f>[4]RA_DTR!$FF266</f>
        <v>-0.1751492750562198</v>
      </c>
      <c r="I16" s="48">
        <f>[4]RA_DTR!$FF141</f>
        <v>135.14262585</v>
      </c>
      <c r="J16" s="46">
        <f>[4]RA_DTR!$FF166</f>
        <v>-0.13010569104727299</v>
      </c>
      <c r="K16" s="45">
        <f>[4]RA_DTR!$FF191</f>
        <v>-0.12651577640145639</v>
      </c>
      <c r="L16" s="46">
        <f>[4]RA_DTR!$FF216</f>
        <v>-0.16481365331023956</v>
      </c>
      <c r="M16" s="46">
        <f>[4]RA_DTR!$FF241</f>
        <v>-0.15534089549128505</v>
      </c>
    </row>
    <row r="17" spans="1:14" s="23" customFormat="1" x14ac:dyDescent="0.2">
      <c r="C17" s="42" t="s">
        <v>21</v>
      </c>
      <c r="D17" s="43">
        <f>[4]RA_DTR!$FF17</f>
        <v>27.044462250000002</v>
      </c>
      <c r="E17" s="44">
        <f>[4]RA_DTR!$FF67</f>
        <v>-2.7502000610559518E-2</v>
      </c>
      <c r="F17" s="45">
        <f>[4]RA_DTR!$FF92</f>
        <v>7.766258985548502E-3</v>
      </c>
      <c r="G17" s="46">
        <f>[4]RA_DTR!$FF317</f>
        <v>-3.2051614662049532E-2</v>
      </c>
      <c r="H17" s="54">
        <f>[4]RA_DTR!$FF267</f>
        <v>3.0324771009519136E-2</v>
      </c>
      <c r="I17" s="48">
        <f>[4]RA_DTR!$FF142</f>
        <v>327.10340246999993</v>
      </c>
      <c r="J17" s="55">
        <f>[4]RA_DTR!$FF167</f>
        <v>3.0168408587011086E-2</v>
      </c>
      <c r="K17" s="45">
        <f>[4]RA_DTR!$FF192</f>
        <v>3.3385774828029957E-2</v>
      </c>
      <c r="L17" s="46">
        <f>[4]RA_DTR!$FF217</f>
        <v>2.1671877478209867E-2</v>
      </c>
      <c r="M17" s="46">
        <f>[4]RA_DTR!$FF242</f>
        <v>3.5843084875677667E-2</v>
      </c>
    </row>
    <row r="18" spans="1:14" s="23" customFormat="1" x14ac:dyDescent="0.2">
      <c r="C18" s="42" t="s">
        <v>22</v>
      </c>
      <c r="D18" s="43">
        <f>[4]RA_DTR!$FF18</f>
        <v>61.537555100000006</v>
      </c>
      <c r="E18" s="44">
        <f>[4]RA_DTR!$FF68</f>
        <v>-3.8095164645049584E-2</v>
      </c>
      <c r="F18" s="45">
        <f>[4]RA_DTR!$FF93</f>
        <v>-2.2986677501871777E-2</v>
      </c>
      <c r="G18" s="46">
        <f>[4]RA_DTR!$FF318</f>
        <v>-5.2854399480876002E-2</v>
      </c>
      <c r="H18" s="47">
        <f>[4]RA_DTR!$FF268</f>
        <v>1.3121322037270566E-2</v>
      </c>
      <c r="I18" s="48">
        <f>[4]RA_DTR!$FF143</f>
        <v>732.54829850999977</v>
      </c>
      <c r="J18" s="46">
        <f>[4]RA_DTR!$FF168</f>
        <v>3.1365183137875396E-2</v>
      </c>
      <c r="K18" s="45">
        <f>[4]RA_DTR!$FF193</f>
        <v>3.6126756028638907E-2</v>
      </c>
      <c r="L18" s="46">
        <f>[4]RA_DTR!$FF218</f>
        <v>1.2416307221508216E-2</v>
      </c>
      <c r="M18" s="46">
        <f>[4]RA_DTR!$FF243</f>
        <v>3.7401121412568905E-2</v>
      </c>
    </row>
    <row r="19" spans="1:14" s="23" customFormat="1" x14ac:dyDescent="0.2">
      <c r="A19" s="21"/>
      <c r="C19" s="49" t="s">
        <v>23</v>
      </c>
      <c r="D19" s="43">
        <f>[4]RA_DTR!$FF19</f>
        <v>39.822035789999994</v>
      </c>
      <c r="E19" s="44">
        <f>[4]RA_DTR!$FF69</f>
        <v>-3.5745698123873626E-2</v>
      </c>
      <c r="F19" s="45">
        <f>[4]RA_DTR!$FF94</f>
        <v>-2.2079884650550441E-2</v>
      </c>
      <c r="G19" s="46">
        <f>[4]RA_DTR!$FF319</f>
        <v>-7.3209309981011716E-2</v>
      </c>
      <c r="H19" s="47">
        <f>[4]RA_DTR!$FF269</f>
        <v>-2.1185311305824683E-3</v>
      </c>
      <c r="I19" s="48">
        <f>[4]RA_DTR!$FF144</f>
        <v>470.26855309000001</v>
      </c>
      <c r="J19" s="46">
        <f>[4]RA_DTR!$FF169</f>
        <v>4.0251520945900232E-2</v>
      </c>
      <c r="K19" s="45">
        <f>[4]RA_DTR!$FF194</f>
        <v>4.5003894022891622E-2</v>
      </c>
      <c r="L19" s="46">
        <f>[4]RA_DTR!$FF219</f>
        <v>2.2063662773074588E-2</v>
      </c>
      <c r="M19" s="46">
        <f>[4]RA_DTR!$FF244</f>
        <v>5.0308382083778636E-2</v>
      </c>
    </row>
    <row r="20" spans="1:14" s="23" customFormat="1" x14ac:dyDescent="0.2">
      <c r="A20" s="21"/>
      <c r="C20" s="49" t="s">
        <v>24</v>
      </c>
      <c r="D20" s="43">
        <f>[4]RA_DTR!$FF20</f>
        <v>21.715519310000001</v>
      </c>
      <c r="E20" s="44">
        <f>[4]RA_DTR!$FF70</f>
        <v>-4.2374012435049568E-2</v>
      </c>
      <c r="F20" s="45">
        <f>[4]RA_DTR!$FF95</f>
        <v>-2.4522865159779084E-2</v>
      </c>
      <c r="G20" s="46">
        <f>[4]RA_DTR!$FF320</f>
        <v>-1.6156954851265892E-2</v>
      </c>
      <c r="H20" s="47">
        <f>[4]RA_DTR!$FF270</f>
        <v>4.0840617850300243E-2</v>
      </c>
      <c r="I20" s="48">
        <f>[4]RA_DTR!$FF145</f>
        <v>262.27974541999998</v>
      </c>
      <c r="J20" s="46">
        <f>[4]RA_DTR!$FF170</f>
        <v>1.5806362145488695E-2</v>
      </c>
      <c r="K20" s="45">
        <f>[4]RA_DTR!$FF195</f>
        <v>2.0646821936637139E-2</v>
      </c>
      <c r="L20" s="46">
        <f>[4]RA_DTR!$FF220</f>
        <v>-4.6804408951950371E-3</v>
      </c>
      <c r="M20" s="46">
        <f>[4]RA_DTR!$FF245</f>
        <v>1.4987003197169946E-2</v>
      </c>
    </row>
    <row r="21" spans="1:14" s="23" customFormat="1" x14ac:dyDescent="0.2">
      <c r="C21" s="56" t="s">
        <v>25</v>
      </c>
      <c r="D21" s="36">
        <f>[4]RA_DTR!$FF22</f>
        <v>164.3898198</v>
      </c>
      <c r="E21" s="37">
        <f>[4]RA_DTR!$FF72</f>
        <v>3.8950194808538008E-3</v>
      </c>
      <c r="F21" s="38">
        <f>[4]RA_DTR!$FF97</f>
        <v>1.9100169104202758E-2</v>
      </c>
      <c r="G21" s="39">
        <f>[4]RA_DTR!$FF322</f>
        <v>-8.5673483562531683E-3</v>
      </c>
      <c r="H21" s="57">
        <f>[4]RA_DTR!$FF272</f>
        <v>3.1813060018032857E-2</v>
      </c>
      <c r="I21" s="41">
        <f>[4]RA_DTR!$FF147</f>
        <v>1971.3151994299999</v>
      </c>
      <c r="J21" s="39">
        <f>[4]RA_DTR!$FF172</f>
        <v>2.0980621644661523E-2</v>
      </c>
      <c r="K21" s="38">
        <f>[4]RA_DTR!$FF197</f>
        <v>2.6663830642472686E-2</v>
      </c>
      <c r="L21" s="39">
        <f>[4]RA_DTR!$FF222</f>
        <v>1.9519689848218169E-2</v>
      </c>
      <c r="M21" s="39">
        <f>[4]RA_DTR!$FF247</f>
        <v>3.3846434675538717E-2</v>
      </c>
    </row>
    <row r="22" spans="1:14" s="23" customFormat="1" ht="12.75" customHeight="1" x14ac:dyDescent="0.2">
      <c r="C22" s="58" t="s">
        <v>26</v>
      </c>
      <c r="D22" s="43">
        <f>[4]RA_DTR!$FF23</f>
        <v>125.01742066</v>
      </c>
      <c r="E22" s="44">
        <f>[4]RA_DTR!$FF73</f>
        <v>7.4835017814354199E-3</v>
      </c>
      <c r="F22" s="45">
        <f>[4]RA_DTR!$FF98</f>
        <v>2.0418014376386129E-2</v>
      </c>
      <c r="G22" s="46">
        <f>[4]RA_DTR!$FF323</f>
        <v>-8.7029926252669698E-3</v>
      </c>
      <c r="H22" s="47">
        <f>[4]RA_DTR!$FF273</f>
        <v>4.0774815902437922E-2</v>
      </c>
      <c r="I22" s="48">
        <f>[4]RA_DTR!$FF148</f>
        <v>1501.25878244</v>
      </c>
      <c r="J22" s="46">
        <f>[4]RA_DTR!$FF173</f>
        <v>1.9368013567553133E-2</v>
      </c>
      <c r="K22" s="45">
        <f>[4]RA_DTR!$FF198</f>
        <v>2.5348334423366259E-2</v>
      </c>
      <c r="L22" s="46">
        <f>[4]RA_DTR!$FF223</f>
        <v>1.8120891244707948E-2</v>
      </c>
      <c r="M22" s="46">
        <f>[4]RA_DTR!$FF248</f>
        <v>3.3243710420566952E-2</v>
      </c>
    </row>
    <row r="23" spans="1:14" s="23" customFormat="1" ht="12.75" customHeight="1" x14ac:dyDescent="0.2">
      <c r="C23" s="59" t="s">
        <v>27</v>
      </c>
      <c r="D23" s="43">
        <f>[4]RA_DTR!$FF24</f>
        <v>120.4459185</v>
      </c>
      <c r="E23" s="44">
        <f>[4]RA_DTR!$FF74</f>
        <v>2.791859587147183E-2</v>
      </c>
      <c r="F23" s="45">
        <f>[4]RA_DTR!$FF99</f>
        <v>3.9487451181170474E-2</v>
      </c>
      <c r="G23" s="46">
        <f>[4]RA_DTR!$FF324</f>
        <v>3.685383440174439E-3</v>
      </c>
      <c r="H23" s="47">
        <f>[4]RA_DTR!$FF274</f>
        <v>4.6973322113950555E-2</v>
      </c>
      <c r="I23" s="48">
        <f>[4]RA_DTR!$FF149</f>
        <v>1419.2666024900002</v>
      </c>
      <c r="J23" s="46">
        <f>[4]RA_DTR!$FF174</f>
        <v>2.6056724678370946E-2</v>
      </c>
      <c r="K23" s="45">
        <f>[4]RA_DTR!$FF199</f>
        <v>3.2610204891014183E-2</v>
      </c>
      <c r="L23" s="46">
        <f>[4]RA_DTR!$FF224</f>
        <v>2.8369147548842122E-2</v>
      </c>
      <c r="M23" s="46">
        <f>[4]RA_DTR!$FF249</f>
        <v>4.4667338892676156E-2</v>
      </c>
    </row>
    <row r="24" spans="1:14" s="23" customFormat="1" ht="12.75" customHeight="1" x14ac:dyDescent="0.2">
      <c r="A24" s="21"/>
      <c r="C24" s="52" t="s">
        <v>28</v>
      </c>
      <c r="D24" s="60">
        <f>[4]RA_DTR!$FF25</f>
        <v>4.5715021599999996</v>
      </c>
      <c r="E24" s="44">
        <f>[4]RA_DTR!$FF75</f>
        <v>-0.33882727521630185</v>
      </c>
      <c r="F24" s="45">
        <f>[4]RA_DTR!$FF100</f>
        <v>-0.28207252007972083</v>
      </c>
      <c r="G24" s="46">
        <f>[4]RA_DTR!$FF325</f>
        <v>-0.22765177325913555</v>
      </c>
      <c r="H24" s="47">
        <f>[4]RA_DTR!$FF275</f>
        <v>-4.6011004467283678E-2</v>
      </c>
      <c r="I24" s="48">
        <f>[4]RA_DTR!$FF150</f>
        <v>81.992179949999979</v>
      </c>
      <c r="J24" s="46">
        <f>[4]RA_DTR!$FF175</f>
        <v>-8.3993994688445262E-2</v>
      </c>
      <c r="K24" s="45">
        <f>[4]RA_DTR!$FF200</f>
        <v>-8.6235808225320731E-2</v>
      </c>
      <c r="L24" s="46">
        <f>[4]RA_DTR!$FF225</f>
        <v>-0.14830730530776615</v>
      </c>
      <c r="M24" s="46">
        <f>[4]RA_DTR!$FF250</f>
        <v>-0.14506673286913596</v>
      </c>
    </row>
    <row r="25" spans="1:14" s="23" customFormat="1" ht="12.75" customHeight="1" x14ac:dyDescent="0.2">
      <c r="C25" s="58" t="s">
        <v>29</v>
      </c>
      <c r="D25" s="43">
        <f>[4]RA_DTR!$FF26</f>
        <v>39.372399139999992</v>
      </c>
      <c r="E25" s="44">
        <f>[4]RA_DTR!$FF76</f>
        <v>-7.3317716444388781E-3</v>
      </c>
      <c r="F25" s="45">
        <f>[4]RA_DTR!$FF101</f>
        <v>1.4879151330705609E-2</v>
      </c>
      <c r="G25" s="46">
        <f>[4]RA_DTR!$FF326</f>
        <v>-8.1302604005639711E-3</v>
      </c>
      <c r="H25" s="47">
        <f>[4]RA_DTR!$FF276</f>
        <v>4.0775283580638533E-3</v>
      </c>
      <c r="I25" s="48">
        <f>[4]RA_DTR!$FF151</f>
        <v>470.05641698999995</v>
      </c>
      <c r="J25" s="46">
        <f>[4]RA_DTR!$FF176</f>
        <v>2.6165286919881847E-2</v>
      </c>
      <c r="K25" s="45">
        <f>[4]RA_DTR!$FF201</f>
        <v>3.0883928455603726E-2</v>
      </c>
      <c r="L25" s="46">
        <f>[4]RA_DTR!$FF226</f>
        <v>2.3906420122256522E-2</v>
      </c>
      <c r="M25" s="46">
        <f>[4]RA_DTR!$FF251</f>
        <v>3.5777151063185242E-2</v>
      </c>
    </row>
    <row r="26" spans="1:14" s="23" customFormat="1" ht="12.75" customHeight="1" x14ac:dyDescent="0.2">
      <c r="C26" s="61" t="s">
        <v>30</v>
      </c>
      <c r="D26" s="62">
        <f>[4]RA_DTR!$FF27</f>
        <v>361.75513710999996</v>
      </c>
      <c r="E26" s="63">
        <f>[4]RA_DTR!$FF77</f>
        <v>-2.5713769652365048E-2</v>
      </c>
      <c r="F26" s="64">
        <f>[4]RA_DTR!$FF102</f>
        <v>-9.4512498570575865E-4</v>
      </c>
      <c r="G26" s="65">
        <f>[4]RA_DTR!$FF327</f>
        <v>-4.3413525118100371E-2</v>
      </c>
      <c r="H26" s="66">
        <f>[4]RA_DTR!$FF277</f>
        <v>8.1984133498691492E-3</v>
      </c>
      <c r="I26" s="67">
        <f>[4]RA_DTR!$FF152</f>
        <v>4477.7084799200002</v>
      </c>
      <c r="J26" s="65">
        <f>[4]RA_DTR!$FF177</f>
        <v>9.5697286721283525E-3</v>
      </c>
      <c r="K26" s="64">
        <f>[4]RA_DTR!$FF202</f>
        <v>1.4952534450195287E-2</v>
      </c>
      <c r="L26" s="65">
        <f>[4]RA_DTR!$FF227</f>
        <v>8.1888101844997951E-3</v>
      </c>
      <c r="M26" s="65">
        <f>[4]RA_DTR!$FF252</f>
        <v>2.4705041334883493E-2</v>
      </c>
    </row>
    <row r="27" spans="1:14" s="23" customFormat="1" ht="12.75" hidden="1" customHeight="1" x14ac:dyDescent="0.2">
      <c r="C27" s="42"/>
      <c r="D27" s="43"/>
      <c r="E27" s="44"/>
      <c r="F27" s="45"/>
      <c r="G27" s="46"/>
      <c r="H27" s="68"/>
      <c r="I27" s="69"/>
      <c r="J27" s="70"/>
      <c r="K27" s="71"/>
      <c r="L27" s="70"/>
      <c r="M27" s="70"/>
    </row>
    <row r="28" spans="1:14" s="23" customFormat="1" ht="12.75" hidden="1" customHeight="1" x14ac:dyDescent="0.2">
      <c r="C28" s="42"/>
      <c r="D28" s="43"/>
      <c r="E28" s="44"/>
      <c r="F28" s="45"/>
      <c r="G28" s="46"/>
      <c r="H28" s="68"/>
      <c r="I28" s="69"/>
      <c r="J28" s="70"/>
      <c r="K28" s="71"/>
      <c r="L28" s="70"/>
      <c r="M28" s="70"/>
    </row>
    <row r="29" spans="1:14" s="23" customFormat="1" ht="12.75" hidden="1" customHeight="1" x14ac:dyDescent="0.2">
      <c r="C29" s="42"/>
      <c r="D29" s="43"/>
      <c r="E29" s="44"/>
      <c r="F29" s="45"/>
      <c r="G29" s="46"/>
      <c r="H29" s="68"/>
      <c r="I29" s="69"/>
      <c r="J29" s="70"/>
      <c r="K29" s="71"/>
      <c r="L29" s="70"/>
      <c r="M29" s="70"/>
    </row>
    <row r="30" spans="1:14" s="23" customFormat="1" ht="12.75" customHeight="1" x14ac:dyDescent="0.2">
      <c r="C30" s="72"/>
      <c r="D30" s="29"/>
      <c r="E30" s="30"/>
      <c r="F30" s="73"/>
      <c r="G30" s="30"/>
      <c r="H30" s="33"/>
      <c r="I30" s="74"/>
      <c r="J30" s="73"/>
      <c r="K30" s="30"/>
      <c r="L30" s="75"/>
      <c r="M30" s="30"/>
    </row>
    <row r="31" spans="1:14" s="23" customFormat="1" ht="12.75" customHeight="1" x14ac:dyDescent="0.2">
      <c r="C31" s="76" t="s">
        <v>31</v>
      </c>
      <c r="D31" s="77">
        <f>[5]Mois!$DU$25/1000000</f>
        <v>7.6033024800000009</v>
      </c>
      <c r="E31" s="46">
        <f>'[5]Evo Mois'!$DU$25</f>
        <v>-0.18726656970122457</v>
      </c>
      <c r="F31" s="78">
        <f>'[6]Evo Mois'!$DU$5</f>
        <v>-0.62328261508877425</v>
      </c>
      <c r="G31" s="79">
        <f>IF('[6]Evo Mois-1'!$DU$5&gt;500%," ns",'[6]Evo Mois-1'!$DU$5)</f>
        <v>-0.96429145178087328</v>
      </c>
      <c r="H31" s="44">
        <f>'[6]Evo ACM'!$DI$5</f>
        <v>-2.396420346631345E-2</v>
      </c>
      <c r="I31" s="80">
        <f>'[5]Cumul ACM'!$DU$25/1000000</f>
        <v>680.75631725000005</v>
      </c>
      <c r="J31" s="46">
        <f>'[5]Evo ACM'!$DU$25</f>
        <v>8.9902888240347201E-2</v>
      </c>
      <c r="K31" s="46">
        <f>'[6]Evo ACM'!$DU$5</f>
        <v>8.0724553511829056E-2</v>
      </c>
      <c r="L31" s="46">
        <f>'[5]Evo PCAP'!$DU$25</f>
        <v>3.8850920894941687E-3</v>
      </c>
      <c r="M31" s="46">
        <f>'[6]Evo PCAP'!$DU$5</f>
        <v>1.2695037771344619E-2</v>
      </c>
      <c r="N31" s="81"/>
    </row>
    <row r="32" spans="1:14" s="23" customFormat="1" ht="12.75" customHeight="1" x14ac:dyDescent="0.2">
      <c r="C32" s="82" t="s">
        <v>32</v>
      </c>
      <c r="D32" s="43">
        <f>[5]Mois!$DU$18/1000000</f>
        <v>6.5476100400000004</v>
      </c>
      <c r="E32" s="46">
        <f>'[5]Evo Mois'!$DU$18</f>
        <v>-0.18407190065620826</v>
      </c>
      <c r="F32" s="78">
        <f>'[6]Evo Mois'!$DU$6</f>
        <v>-0.51190384147149826</v>
      </c>
      <c r="G32" s="46">
        <f>IF('[6]Evo Mois-1'!$DU$6&gt;500%," ns",'[6]Evo Mois-1'!$DU$6)</f>
        <v>-0.94652270840546038</v>
      </c>
      <c r="H32" s="44">
        <f>'[6]Evo ACM'!$DI$6</f>
        <v>-2.3148351834976544E-2</v>
      </c>
      <c r="I32" s="80">
        <f>'[5]Cumul ACM'!$DU$18/1000000</f>
        <v>542.12075890999995</v>
      </c>
      <c r="J32" s="46">
        <f>'[5]Evo ACM'!$DU$18</f>
        <v>7.9178250886057677E-2</v>
      </c>
      <c r="K32" s="46">
        <f>'[6]Evo ACM'!$DU$6</f>
        <v>6.6342547342250091E-2</v>
      </c>
      <c r="L32" s="46">
        <f>'[5]Evo PCAP'!$DU$18</f>
        <v>-2.8645187333925515E-3</v>
      </c>
      <c r="M32" s="46">
        <f>'[6]Evo PCAP'!$DU$6</f>
        <v>-1.9239342751677935E-3</v>
      </c>
      <c r="N32" s="81"/>
    </row>
    <row r="33" spans="2:14" s="23" customFormat="1" ht="12.75" customHeight="1" x14ac:dyDescent="0.2">
      <c r="C33" s="82" t="s">
        <v>33</v>
      </c>
      <c r="D33" s="43">
        <f>[5]Mois!$DU$19/1000000</f>
        <v>0.25017043999999999</v>
      </c>
      <c r="E33" s="46">
        <f>'[5]Evo Mois'!$DU$19</f>
        <v>-0.14318442891049632</v>
      </c>
      <c r="F33" s="78">
        <f>'[6]Evo Mois'!$DU$7</f>
        <v>3.3170269747900072</v>
      </c>
      <c r="G33" s="46" t="str">
        <f>IF('[6]Evo Mois-1'!$DU$7&lt;500%," ns",'[6]Evo Mois-1'!$DU$7)</f>
        <v xml:space="preserve"> ns</v>
      </c>
      <c r="H33" s="44">
        <f>'[6]Evo ACM'!$DI$7</f>
        <v>1.2606848122151959E-2</v>
      </c>
      <c r="I33" s="80">
        <f>'[5]Cumul ACM'!$DU$19/1000000</f>
        <v>63.429428199999997</v>
      </c>
      <c r="J33" s="46">
        <f>'[5]Evo ACM'!$DU$19</f>
        <v>0.26601998668980453</v>
      </c>
      <c r="K33" s="46">
        <f>'[6]Evo ACM'!$DU$7</f>
        <v>0.23109096301615351</v>
      </c>
      <c r="L33" s="46">
        <f>'[5]Evo PCAP'!$DU$19</f>
        <v>0.14801617289062996</v>
      </c>
      <c r="M33" s="46">
        <f>'[6]Evo PCAP'!$DU$7</f>
        <v>0.15347357780317017</v>
      </c>
      <c r="N33" s="81"/>
    </row>
    <row r="34" spans="2:14" s="23" customFormat="1" ht="12.75" customHeight="1" x14ac:dyDescent="0.2">
      <c r="C34" s="83" t="s">
        <v>34</v>
      </c>
      <c r="D34" s="84">
        <f>[5]Mois!$DU$20/1000000</f>
        <v>0.73463248999999997</v>
      </c>
      <c r="E34" s="85">
        <f>'[5]Evo Mois'!$DU$20</f>
        <v>-0.2644635356853573</v>
      </c>
      <c r="F34" s="86">
        <f>'[6]Evo Mois'!$DU$8</f>
        <v>-0.93865626484824471</v>
      </c>
      <c r="G34" s="85">
        <f>IF('[6]Evo Mois-1'!$DU$8&gt;500%," ns",'[6]Evo Mois-1'!$DU$8)</f>
        <v>-0.99409171252716955</v>
      </c>
      <c r="H34" s="87">
        <f>'[6]Evo ACM'!$DI$8</f>
        <v>-6.214385380942089E-2</v>
      </c>
      <c r="I34" s="88">
        <f>'[5]Cumul ACM'!$DU$20/1000000</f>
        <v>66.384676519999999</v>
      </c>
      <c r="J34" s="85">
        <f>'[5]Evo ACM'!$DU$20</f>
        <v>5.1701200450251061E-2</v>
      </c>
      <c r="K34" s="85">
        <f>'[6]Evo ACM'!$DU$8</f>
        <v>5.4482633122650226E-2</v>
      </c>
      <c r="L34" s="85">
        <f>'[5]Evo PCAP'!$DU$20</f>
        <v>-2.3134474917432923E-2</v>
      </c>
      <c r="M34" s="85">
        <f>'[6]Evo PCAP'!$DU$8</f>
        <v>1.7299669863486411E-3</v>
      </c>
      <c r="N34" s="81"/>
    </row>
    <row r="35" spans="2:14" s="23" customFormat="1" ht="12.75" customHeight="1" x14ac:dyDescent="0.2">
      <c r="C35" s="89"/>
      <c r="D35" s="48"/>
      <c r="E35" s="71"/>
      <c r="F35" s="71"/>
      <c r="G35" s="71"/>
      <c r="H35" s="71"/>
      <c r="I35" s="48"/>
      <c r="J35" s="71"/>
      <c r="K35" s="71"/>
      <c r="L35" s="71"/>
      <c r="M35" s="71"/>
      <c r="N35" s="81"/>
    </row>
    <row r="36" spans="2:14" s="23" customFormat="1" ht="12.75" customHeight="1" x14ac:dyDescent="0.2">
      <c r="B36" s="50"/>
      <c r="C36" s="90"/>
      <c r="E36" s="91"/>
      <c r="F36" s="91"/>
      <c r="G36" s="91"/>
      <c r="H36" s="91"/>
      <c r="I36" s="92"/>
      <c r="J36" s="91"/>
      <c r="K36" s="91"/>
      <c r="L36" s="91"/>
      <c r="M36" s="91"/>
    </row>
    <row r="37" spans="2:14" s="23" customFormat="1" ht="29.25" customHeight="1" x14ac:dyDescent="0.2">
      <c r="B37" s="50"/>
      <c r="C37" s="214" t="s">
        <v>35</v>
      </c>
      <c r="D37" s="217" t="s">
        <v>5</v>
      </c>
      <c r="E37" s="218"/>
      <c r="F37" s="218"/>
      <c r="G37" s="219"/>
      <c r="H37" s="217" t="s">
        <v>7</v>
      </c>
      <c r="I37" s="218"/>
      <c r="J37" s="218"/>
      <c r="K37" s="219"/>
      <c r="L37" s="217" t="s">
        <v>8</v>
      </c>
      <c r="M37" s="219"/>
    </row>
    <row r="38" spans="2:14" s="23" customFormat="1" ht="53.25" customHeight="1" x14ac:dyDescent="0.2">
      <c r="B38" s="50"/>
      <c r="C38" s="215"/>
      <c r="D38" s="220" t="str">
        <f>D5</f>
        <v>Données brutes  avril 2025</v>
      </c>
      <c r="E38" s="229" t="str">
        <f>E5</f>
        <v>Taux de croissance  avril 2025 / avril 2024</v>
      </c>
      <c r="F38" s="230"/>
      <c r="G38" s="26" t="str">
        <f>G5</f>
        <v>Taux de croissance  avril 2025 / mars 2025</v>
      </c>
      <c r="H38" s="224" t="str">
        <f>H5</f>
        <v>Rappel :
Taux ACM CVS-CJO à fin avril 2024</v>
      </c>
      <c r="I38" s="226" t="str">
        <f>I5</f>
        <v>Données brutes mai 2024 - avril 2025</v>
      </c>
      <c r="J38" s="229" t="str">
        <f>J5</f>
        <v>Taux ACM (mai 2024 - avril 2025 / mai 2023 - avril 2024)</v>
      </c>
      <c r="K38" s="231"/>
      <c r="L38" s="222" t="str">
        <f>L5</f>
        <v>( janv à avril 2025 ) /
( janv à avril 2024 )</v>
      </c>
      <c r="M38" s="228"/>
    </row>
    <row r="39" spans="2:14" s="23" customFormat="1" ht="40.5" customHeight="1" x14ac:dyDescent="0.2">
      <c r="B39" s="50"/>
      <c r="C39" s="216"/>
      <c r="D39" s="221"/>
      <c r="E39" s="26" t="s">
        <v>9</v>
      </c>
      <c r="F39" s="27" t="s">
        <v>10</v>
      </c>
      <c r="G39" s="26" t="s">
        <v>10</v>
      </c>
      <c r="H39" s="225"/>
      <c r="I39" s="227"/>
      <c r="J39" s="26" t="s">
        <v>9</v>
      </c>
      <c r="K39" s="26" t="s">
        <v>10</v>
      </c>
      <c r="L39" s="26" t="s">
        <v>9</v>
      </c>
      <c r="M39" s="26" t="s">
        <v>10</v>
      </c>
    </row>
    <row r="40" spans="2:14" s="23" customFormat="1" ht="12.75" customHeight="1" x14ac:dyDescent="0.2">
      <c r="B40" s="50"/>
      <c r="C40" s="28" t="s">
        <v>11</v>
      </c>
      <c r="D40" s="29">
        <f>[4]NSA_DTR!$FF5</f>
        <v>190.47035106999996</v>
      </c>
      <c r="E40" s="30">
        <f>[4]NSA_DTR!$FF55</f>
        <v>-4.7324783119415348E-2</v>
      </c>
      <c r="F40" s="31">
        <f>[4]NSA_DTR!$FF80</f>
        <v>-1.5690108091646282E-2</v>
      </c>
      <c r="G40" s="32">
        <f>[4]NSA_DTR!$FF305</f>
        <v>-3.5613904502621141E-2</v>
      </c>
      <c r="H40" s="33">
        <f>[4]NSA_DTR!$FF255</f>
        <v>-9.9152480920708941E-3</v>
      </c>
      <c r="I40" s="93">
        <f>[4]NSA_DTR!$FF130</f>
        <v>2379.3891630100002</v>
      </c>
      <c r="J40" s="30">
        <f>[4]NSA_DTR!$FF155</f>
        <v>-1.3130470016406437E-2</v>
      </c>
      <c r="K40" s="32">
        <f>[4]NSA_DTR!$FF180</f>
        <v>-6.6077734298505275E-3</v>
      </c>
      <c r="L40" s="30">
        <f>[4]NSA_DTR!$FF205</f>
        <v>-1.7129787824725184E-2</v>
      </c>
      <c r="M40" s="30">
        <f>[4]NSA_DTR!$FF230</f>
        <v>2.1147007947799334E-3</v>
      </c>
    </row>
    <row r="41" spans="2:14" s="23" customFormat="1" ht="12.75" customHeight="1" x14ac:dyDescent="0.2">
      <c r="B41" s="50"/>
      <c r="C41" s="35" t="s">
        <v>12</v>
      </c>
      <c r="D41" s="36">
        <f>[4]NSA_DTR!$FF6</f>
        <v>108.01081907999996</v>
      </c>
      <c r="E41" s="37">
        <f>[4]NSA_DTR!$FF56</f>
        <v>-7.1952688589674074E-2</v>
      </c>
      <c r="F41" s="38">
        <f>[4]NSA_DTR!$FF81</f>
        <v>-3.4307205251486561E-2</v>
      </c>
      <c r="G41" s="39">
        <f>[4]NSA_DTR!$FF306</f>
        <v>-5.8672652795545788E-2</v>
      </c>
      <c r="H41" s="40">
        <f>[4]NSA_DTR!$FF256</f>
        <v>-2.6474692426151969E-2</v>
      </c>
      <c r="I41" s="41">
        <f>[4]NSA_DTR!$FF131</f>
        <v>1380.0481100599998</v>
      </c>
      <c r="J41" s="39">
        <f>[4]NSA_DTR!$FF156</f>
        <v>-2.2660550806160695E-2</v>
      </c>
      <c r="K41" s="38">
        <f>[4]NSA_DTR!$FF181</f>
        <v>-1.5172769362470029E-2</v>
      </c>
      <c r="L41" s="39">
        <f>[4]NSA_DTR!$FF206</f>
        <v>-2.8023537885260685E-2</v>
      </c>
      <c r="M41" s="39">
        <f>[4]NSA_DTR!$FF231</f>
        <v>-6.5806417013430929E-3</v>
      </c>
    </row>
    <row r="42" spans="2:14" s="23" customFormat="1" ht="12.75" customHeight="1" x14ac:dyDescent="0.2">
      <c r="B42" s="50"/>
      <c r="C42" s="42" t="s">
        <v>13</v>
      </c>
      <c r="D42" s="43">
        <f>[4]NSA_DTR!$FF7</f>
        <v>30.932206660000002</v>
      </c>
      <c r="E42" s="44">
        <f>[4]NSA_DTR!$FF57</f>
        <v>-4.706312974074367E-2</v>
      </c>
      <c r="F42" s="45">
        <f>[4]NSA_DTR!$FF82</f>
        <v>-2.7566742977378933E-2</v>
      </c>
      <c r="G42" s="46">
        <f>[4]NSA_DTR!$FF307</f>
        <v>-0.18926698835941991</v>
      </c>
      <c r="H42" s="47">
        <f>[4]NSA_DTR!$FF257</f>
        <v>-2.3141532119885122E-2</v>
      </c>
      <c r="I42" s="48">
        <f>[4]NSA_DTR!$FF132</f>
        <v>437.25428178000004</v>
      </c>
      <c r="J42" s="46">
        <f>[4]NSA_DTR!$FF157</f>
        <v>-1.743767576862254E-2</v>
      </c>
      <c r="K42" s="45">
        <f>[4]NSA_DTR!$FF182</f>
        <v>-1.3977122017017507E-2</v>
      </c>
      <c r="L42" s="46">
        <f>[4]NSA_DTR!$FF207</f>
        <v>-1.3513859260517735E-2</v>
      </c>
      <c r="M42" s="46">
        <f>[4]NSA_DTR!$FF232</f>
        <v>2.1365631147856057E-3</v>
      </c>
    </row>
    <row r="43" spans="2:14" s="23" customFormat="1" ht="12.75" customHeight="1" x14ac:dyDescent="0.2">
      <c r="B43" s="50"/>
      <c r="C43" s="49" t="s">
        <v>14</v>
      </c>
      <c r="D43" s="43">
        <f>[4]NSA_DTR!$FF8</f>
        <v>10.044084490000001</v>
      </c>
      <c r="E43" s="44">
        <f>[4]NSA_DTR!$FF58</f>
        <v>-4.7950532987434125E-2</v>
      </c>
      <c r="F43" s="45">
        <f>[4]NSA_DTR!$FF83</f>
        <v>-4.449794235104676E-2</v>
      </c>
      <c r="G43" s="46">
        <f>[4]NSA_DTR!$FF308</f>
        <v>-4.1948716602931979E-3</v>
      </c>
      <c r="H43" s="47">
        <f>[4]NSA_DTR!$FF258</f>
        <v>-3.3559323510092609E-2</v>
      </c>
      <c r="I43" s="48">
        <f>[4]NSA_DTR!$FF133</f>
        <v>118.85800652</v>
      </c>
      <c r="J43" s="46">
        <f>[4]NSA_DTR!$FF158</f>
        <v>-4.8529597750642139E-2</v>
      </c>
      <c r="K43" s="45">
        <f>[4]NSA_DTR!$FF183</f>
        <v>-4.5092505524994553E-2</v>
      </c>
      <c r="L43" s="46">
        <f>[4]NSA_DTR!$FF208</f>
        <v>-2.3817677276664728E-2</v>
      </c>
      <c r="M43" s="46">
        <f>[4]NSA_DTR!$FF233</f>
        <v>-1.2593041002844085E-2</v>
      </c>
    </row>
    <row r="44" spans="2:14" s="23" customFormat="1" ht="12.75" customHeight="1" x14ac:dyDescent="0.2">
      <c r="B44" s="50"/>
      <c r="C44" s="49" t="s">
        <v>15</v>
      </c>
      <c r="D44" s="43">
        <f>[4]NSA_DTR!$FF9</f>
        <v>15.376761159999999</v>
      </c>
      <c r="E44" s="44">
        <f>[4]NSA_DTR!$FF59</f>
        <v>-6.122616624429611E-2</v>
      </c>
      <c r="F44" s="45">
        <f>[4]NSA_DTR!$FF84</f>
        <v>-2.2800035236235749E-2</v>
      </c>
      <c r="G44" s="46">
        <f>[4]NSA_DTR!$FF309</f>
        <v>-0.32123631258755692</v>
      </c>
      <c r="H44" s="47">
        <f>[4]NSA_DTR!$FF259</f>
        <v>-9.2821498262100066E-3</v>
      </c>
      <c r="I44" s="48">
        <f>[4]NSA_DTR!$FF134</f>
        <v>256.73530751999999</v>
      </c>
      <c r="J44" s="46">
        <f>[4]NSA_DTR!$FF159</f>
        <v>7.8849732368184711E-3</v>
      </c>
      <c r="K44" s="45">
        <f>[4]NSA_DTR!$FF184</f>
        <v>1.0492780446733629E-2</v>
      </c>
      <c r="L44" s="46">
        <f>[4]NSA_DTR!$FF209</f>
        <v>-1.3398306159656981E-2</v>
      </c>
      <c r="M44" s="46">
        <f>[4]NSA_DTR!$FF234</f>
        <v>3.3573281788823461E-3</v>
      </c>
    </row>
    <row r="45" spans="2:14" s="23" customFormat="1" ht="12.75" customHeight="1" x14ac:dyDescent="0.2">
      <c r="B45" s="50"/>
      <c r="C45" s="49" t="s">
        <v>16</v>
      </c>
      <c r="D45" s="43">
        <f>[4]NSA_DTR!$FF10</f>
        <v>5.3252325100000002</v>
      </c>
      <c r="E45" s="44">
        <f>[4]NSA_DTR!$FF60</f>
        <v>-2.5276998560112007E-3</v>
      </c>
      <c r="F45" s="45">
        <f>[4]NSA_DTR!$FF85</f>
        <v>-7.6687509452801894E-3</v>
      </c>
      <c r="G45" s="46">
        <f>[4]NSA_DTR!$FF310</f>
        <v>2.2706887259892783E-2</v>
      </c>
      <c r="H45" s="47">
        <f>[4]NSA_DTR!$FF260</f>
        <v>-5.9624083004849449E-2</v>
      </c>
      <c r="I45" s="48">
        <f>[4]NSA_DTR!$FF135</f>
        <v>59.502021490000004</v>
      </c>
      <c r="J45" s="46">
        <f>[4]NSA_DTR!$FF160</f>
        <v>-6.2392995700340959E-2</v>
      </c>
      <c r="K45" s="45">
        <f>[4]NSA_DTR!$FF185</f>
        <v>-5.5500286076468286E-2</v>
      </c>
      <c r="L45" s="46">
        <f>[4]NSA_DTR!$FF210</f>
        <v>2.8959692334362686E-3</v>
      </c>
      <c r="M45" s="46">
        <f>[4]NSA_DTR!$FF235</f>
        <v>2.4042377426700901E-2</v>
      </c>
    </row>
    <row r="46" spans="2:14" s="23" customFormat="1" ht="12.75" customHeight="1" x14ac:dyDescent="0.2">
      <c r="B46" s="50"/>
      <c r="C46" s="51" t="s">
        <v>17</v>
      </c>
      <c r="D46" s="43">
        <f>[4]NSA_DTR!$FF12</f>
        <v>47.359100759999997</v>
      </c>
      <c r="E46" s="44">
        <f>[4]NSA_DTR!$FF62</f>
        <v>-8.999030226754734E-2</v>
      </c>
      <c r="F46" s="45">
        <f>[4]NSA_DTR!$FF87</f>
        <v>-3.1222695137794632E-2</v>
      </c>
      <c r="G46" s="46">
        <f>[4]NSA_DTR!$FF312</f>
        <v>3.4043872800437525E-2</v>
      </c>
      <c r="H46" s="47">
        <f>[4]NSA_DTR!$FF262</f>
        <v>-2.9567596117292205E-2</v>
      </c>
      <c r="I46" s="48">
        <f>[4]NSA_DTR!$FF137</f>
        <v>572.05601452999997</v>
      </c>
      <c r="J46" s="46">
        <f>[4]NSA_DTR!$FF162</f>
        <v>-3.031011227202085E-2</v>
      </c>
      <c r="K46" s="45">
        <f>[4]NSA_DTR!$FF187</f>
        <v>-1.798246731636588E-2</v>
      </c>
      <c r="L46" s="46">
        <f>[4]NSA_DTR!$FF212</f>
        <v>-3.7213484835827759E-2</v>
      </c>
      <c r="M46" s="46">
        <f>[4]NSA_DTR!$FF237</f>
        <v>-7.6289106083275993E-3</v>
      </c>
    </row>
    <row r="47" spans="2:14" s="23" customFormat="1" ht="12.75" customHeight="1" x14ac:dyDescent="0.2">
      <c r="B47" s="50"/>
      <c r="C47" s="52" t="s">
        <v>18</v>
      </c>
      <c r="D47" s="43">
        <f>[4]NSA_DTR!$FF13</f>
        <v>10.180452650000001</v>
      </c>
      <c r="E47" s="44">
        <f>[4]NSA_DTR!$FF63</f>
        <v>-1.5776119216858508E-2</v>
      </c>
      <c r="F47" s="45">
        <f>[4]NSA_DTR!$FF88</f>
        <v>-1.2557734560313394E-2</v>
      </c>
      <c r="G47" s="46">
        <f>[4]NSA_DTR!$FF313</f>
        <v>3.3186195981157685E-2</v>
      </c>
      <c r="H47" s="47">
        <f>[4]NSA_DTR!$FF263</f>
        <v>-7.6463741384139583E-3</v>
      </c>
      <c r="I47" s="48">
        <f>[4]NSA_DTR!$FF138</f>
        <v>121.27717204000001</v>
      </c>
      <c r="J47" s="46">
        <f>[4]NSA_DTR!$FF163</f>
        <v>-9.0960821707388728E-3</v>
      </c>
      <c r="K47" s="45">
        <f>[4]NSA_DTR!$FF188</f>
        <v>-7.7652875547539191E-3</v>
      </c>
      <c r="L47" s="46">
        <f>[4]NSA_DTR!$FF213</f>
        <v>-2.2139950593250801E-2</v>
      </c>
      <c r="M47" s="46">
        <f>[4]NSA_DTR!$FF238</f>
        <v>-7.6269454303486972E-3</v>
      </c>
    </row>
    <row r="48" spans="2:14" s="23" customFormat="1" ht="12.75" customHeight="1" x14ac:dyDescent="0.2">
      <c r="B48" s="50"/>
      <c r="C48" s="52" t="s">
        <v>19</v>
      </c>
      <c r="D48" s="43">
        <f>[4]NSA_DTR!$FF14</f>
        <v>35.710088200000008</v>
      </c>
      <c r="E48" s="44">
        <f>[4]NSA_DTR!$FF64</f>
        <v>-0.11468043849681808</v>
      </c>
      <c r="F48" s="45">
        <f>[4]NSA_DTR!$FF89</f>
        <v>-4.0083793863542772E-2</v>
      </c>
      <c r="G48" s="46">
        <f>[4]NSA_DTR!$FF314</f>
        <v>3.3974171278629672E-2</v>
      </c>
      <c r="H48" s="47">
        <f>[4]NSA_DTR!$FF264</f>
        <v>-3.8059983825686983E-2</v>
      </c>
      <c r="I48" s="48">
        <f>[4]NSA_DTR!$FF139</f>
        <v>434.11966990000002</v>
      </c>
      <c r="J48" s="46">
        <f>[4]NSA_DTR!$FF164</f>
        <v>-4.0149948557669402E-2</v>
      </c>
      <c r="K48" s="45">
        <f>[4]NSA_DTR!$FF189</f>
        <v>-2.4602472588717839E-2</v>
      </c>
      <c r="L48" s="46">
        <f>[4]NSA_DTR!$FF214</f>
        <v>-4.5382497044605619E-2</v>
      </c>
      <c r="M48" s="46">
        <f>[4]NSA_DTR!$FF239</f>
        <v>-1.1097501638292706E-2</v>
      </c>
    </row>
    <row r="49" spans="2:13" s="23" customFormat="1" ht="12.75" customHeight="1" x14ac:dyDescent="0.2">
      <c r="B49" s="50"/>
      <c r="C49" s="53" t="s">
        <v>20</v>
      </c>
      <c r="D49" s="43">
        <f>[4]NSA_DTR!$FF16</f>
        <v>4.4252972299999991</v>
      </c>
      <c r="E49" s="44">
        <f>[4]NSA_DTR!$FF66</f>
        <v>-0.22010466123396422</v>
      </c>
      <c r="F49" s="45">
        <f>[4]NSA_DTR!$FF91</f>
        <v>-0.20741416103175081</v>
      </c>
      <c r="G49" s="46">
        <f>[4]NSA_DTR!$FF316</f>
        <v>-6.0954022961240195E-2</v>
      </c>
      <c r="H49" s="47">
        <f>[4]NSA_DTR!$FF266</f>
        <v>-0.17859003613043345</v>
      </c>
      <c r="I49" s="48">
        <f>[4]NSA_DTR!$FF141</f>
        <v>60.344284609999988</v>
      </c>
      <c r="J49" s="46">
        <f>[4]NSA_DTR!$FF166</f>
        <v>-0.16607827822494425</v>
      </c>
      <c r="K49" s="45">
        <f>[4]NSA_DTR!$FF191</f>
        <v>-0.1626612184890831</v>
      </c>
      <c r="L49" s="46">
        <f>[4]NSA_DTR!$FF216</f>
        <v>-0.20614111080601849</v>
      </c>
      <c r="M49" s="46">
        <f>[4]NSA_DTR!$FF241</f>
        <v>-0.1982645238754619</v>
      </c>
    </row>
    <row r="50" spans="2:13" s="23" customFormat="1" ht="12.75" customHeight="1" x14ac:dyDescent="0.2">
      <c r="B50" s="50"/>
      <c r="C50" s="42" t="s">
        <v>21</v>
      </c>
      <c r="D50" s="43">
        <f>[4]NSA_DTR!$FF17</f>
        <v>13.508475189999999</v>
      </c>
      <c r="E50" s="44">
        <f>[4]NSA_DTR!$FF67</f>
        <v>-4.0127582566494402E-2</v>
      </c>
      <c r="F50" s="45">
        <f>[4]NSA_DTR!$FF92</f>
        <v>-6.8627993984278213E-3</v>
      </c>
      <c r="G50" s="46">
        <f>[4]NSA_DTR!$FF317</f>
        <v>-3.602952690888761E-2</v>
      </c>
      <c r="H50" s="54">
        <f>[4]NSA_DTR!$FF267</f>
        <v>4.4503651520733101E-3</v>
      </c>
      <c r="I50" s="48">
        <f>[4]NSA_DTR!$FF142</f>
        <v>165.8916663</v>
      </c>
      <c r="J50" s="55">
        <f>[4]NSA_DTR!$FF167</f>
        <v>1.0349245838535026E-2</v>
      </c>
      <c r="K50" s="45">
        <f>[4]NSA_DTR!$FF192</f>
        <v>1.3405856537752392E-2</v>
      </c>
      <c r="L50" s="46">
        <f>[4]NSA_DTR!$FF217</f>
        <v>6.6895677992759861E-3</v>
      </c>
      <c r="M50" s="46">
        <f>[4]NSA_DTR!$FF242</f>
        <v>2.0647370426641665E-2</v>
      </c>
    </row>
    <row r="51" spans="2:13" s="23" customFormat="1" ht="12.75" customHeight="1" x14ac:dyDescent="0.2">
      <c r="B51" s="50"/>
      <c r="C51" s="42" t="s">
        <v>22</v>
      </c>
      <c r="D51" s="43">
        <f>[4]NSA_DTR!$FF18</f>
        <v>9.709185810000001</v>
      </c>
      <c r="E51" s="44">
        <f>[4]NSA_DTR!$FF68</f>
        <v>-2.3773969966289554E-2</v>
      </c>
      <c r="F51" s="45">
        <f>[4]NSA_DTR!$FF93</f>
        <v>-7.4290975643971358E-3</v>
      </c>
      <c r="G51" s="46">
        <f>[4]NSA_DTR!$FF318</f>
        <v>-4.1868676781134262E-2</v>
      </c>
      <c r="H51" s="47">
        <f>[4]NSA_DTR!$FF268</f>
        <v>4.1481508961526137E-2</v>
      </c>
      <c r="I51" s="48">
        <f>[4]NSA_DTR!$FF143</f>
        <v>116.15888009999998</v>
      </c>
      <c r="J51" s="46">
        <f>[4]NSA_DTR!$FF168</f>
        <v>3.6066555912497966E-2</v>
      </c>
      <c r="K51" s="45">
        <f>[4]NSA_DTR!$FF193</f>
        <v>4.6158563183471113E-2</v>
      </c>
      <c r="L51" s="46">
        <f>[4]NSA_DTR!$FF218</f>
        <v>2.340867195021934E-2</v>
      </c>
      <c r="M51" s="46">
        <f>[4]NSA_DTR!$FF243</f>
        <v>4.9762176714569506E-2</v>
      </c>
    </row>
    <row r="52" spans="2:13" s="23" customFormat="1" ht="12.75" customHeight="1" x14ac:dyDescent="0.2">
      <c r="B52" s="50"/>
      <c r="C52" s="49" t="s">
        <v>23</v>
      </c>
      <c r="D52" s="43">
        <f>[4]NSA_DTR!$FF19</f>
        <v>6.4036820099999998</v>
      </c>
      <c r="E52" s="44">
        <f>[4]NSA_DTR!$FF69</f>
        <v>-2.3264748389870138E-2</v>
      </c>
      <c r="F52" s="45">
        <f>[4]NSA_DTR!$FF94</f>
        <v>-2.5915433247768793E-2</v>
      </c>
      <c r="G52" s="46">
        <f>[4]NSA_DTR!$FF319</f>
        <v>-5.3614371129848903E-2</v>
      </c>
      <c r="H52" s="47">
        <f>[4]NSA_DTR!$FF269</f>
        <v>5.0467185842607343E-2</v>
      </c>
      <c r="I52" s="48">
        <f>[4]NSA_DTR!$FF144</f>
        <v>75.674985449999994</v>
      </c>
      <c r="J52" s="46">
        <f>[4]NSA_DTR!$FF169</f>
        <v>4.5393251886089114E-2</v>
      </c>
      <c r="K52" s="45">
        <f>[4]NSA_DTR!$FF194</f>
        <v>5.3570521467549481E-2</v>
      </c>
      <c r="L52" s="46">
        <f>[4]NSA_DTR!$FF219</f>
        <v>1.6074410346152312E-2</v>
      </c>
      <c r="M52" s="46">
        <f>[4]NSA_DTR!$FF244</f>
        <v>4.0449999645923107E-2</v>
      </c>
    </row>
    <row r="53" spans="2:13" s="23" customFormat="1" ht="12.75" customHeight="1" x14ac:dyDescent="0.2">
      <c r="B53" s="50"/>
      <c r="C53" s="49" t="s">
        <v>24</v>
      </c>
      <c r="D53" s="43">
        <f>[4]NSA_DTR!$FF20</f>
        <v>3.3055037999999999</v>
      </c>
      <c r="E53" s="44">
        <f>[4]NSA_DTR!$FF70</f>
        <v>-2.4758964904341707E-2</v>
      </c>
      <c r="F53" s="45">
        <f>[4]NSA_DTR!$FF95</f>
        <v>2.7778114030249101E-2</v>
      </c>
      <c r="G53" s="46">
        <f>[4]NSA_DTR!$FF320</f>
        <v>-1.9912666391958544E-2</v>
      </c>
      <c r="H53" s="47">
        <f>[4]NSA_DTR!$FF270</f>
        <v>2.5515409579689008E-2</v>
      </c>
      <c r="I53" s="48">
        <f>[4]NSA_DTR!$FF145</f>
        <v>40.483894649999989</v>
      </c>
      <c r="J53" s="46">
        <f>[4]NSA_DTR!$FF170</f>
        <v>1.9071490526531898E-2</v>
      </c>
      <c r="K53" s="45">
        <f>[4]NSA_DTR!$FF195</f>
        <v>3.2668272833096035E-2</v>
      </c>
      <c r="L53" s="46">
        <f>[4]NSA_DTR!$FF220</f>
        <v>3.735592920835562E-2</v>
      </c>
      <c r="M53" s="46">
        <f>[4]NSA_DTR!$FF245</f>
        <v>6.7434914257182399E-2</v>
      </c>
    </row>
    <row r="54" spans="2:13" s="23" customFormat="1" ht="12.75" customHeight="1" x14ac:dyDescent="0.2">
      <c r="B54" s="50"/>
      <c r="C54" s="56" t="s">
        <v>25</v>
      </c>
      <c r="D54" s="36">
        <f>[4]NSA_DTR!$FF22</f>
        <v>82.459531990000002</v>
      </c>
      <c r="E54" s="37">
        <f>[4]NSA_DTR!$FF72</f>
        <v>-1.301693687223282E-2</v>
      </c>
      <c r="F54" s="38">
        <f>[4]NSA_DTR!$FF97</f>
        <v>9.4856308001833867E-3</v>
      </c>
      <c r="G54" s="39">
        <f>[4]NSA_DTR!$FF322</f>
        <v>-4.0536792463850002E-3</v>
      </c>
      <c r="H54" s="57">
        <f>[4]NSA_DTR!$FF272</f>
        <v>1.4517008965583056E-2</v>
      </c>
      <c r="I54" s="41">
        <f>[4]NSA_DTR!$FF147</f>
        <v>999.34105294999983</v>
      </c>
      <c r="J54" s="39">
        <f>[4]NSA_DTR!$FF172</f>
        <v>3.3989112087273732E-4</v>
      </c>
      <c r="K54" s="38">
        <f>[4]NSA_DTR!$FF197</f>
        <v>5.5186548837344862E-3</v>
      </c>
      <c r="L54" s="39">
        <f>[4]NSA_DTR!$FF222</f>
        <v>-1.6862893189345529E-3</v>
      </c>
      <c r="M54" s="39">
        <f>[4]NSA_DTR!$FF247</f>
        <v>1.4165591466237526E-2</v>
      </c>
    </row>
    <row r="55" spans="2:13" s="23" customFormat="1" ht="12.75" customHeight="1" x14ac:dyDescent="0.2">
      <c r="B55" s="50"/>
      <c r="C55" s="58" t="s">
        <v>26</v>
      </c>
      <c r="D55" s="43">
        <f>[4]NSA_DTR!$FF23</f>
        <v>61.96170523</v>
      </c>
      <c r="E55" s="44">
        <f>[4]NSA_DTR!$FF73</f>
        <v>-8.1297178652989244E-3</v>
      </c>
      <c r="F55" s="45">
        <f>[4]NSA_DTR!$FF98</f>
        <v>1.5873956789252297E-2</v>
      </c>
      <c r="G55" s="46">
        <f>[4]NSA_DTR!$FF323</f>
        <v>-1.44326625165625E-3</v>
      </c>
      <c r="H55" s="47">
        <f>[4]NSA_DTR!$FF273</f>
        <v>2.7554468404488608E-2</v>
      </c>
      <c r="I55" s="48">
        <f>[4]NSA_DTR!$FF148</f>
        <v>751.64011481</v>
      </c>
      <c r="J55" s="46">
        <f>[4]NSA_DTR!$FF173</f>
        <v>2.9581027251732728E-3</v>
      </c>
      <c r="K55" s="45">
        <f>[4]NSA_DTR!$FF198</f>
        <v>8.1238203979132617E-3</v>
      </c>
      <c r="L55" s="46">
        <f>[4]NSA_DTR!$FF223</f>
        <v>-3.0061195702446586E-4</v>
      </c>
      <c r="M55" s="46">
        <f>[4]NSA_DTR!$FF248</f>
        <v>1.6730186080842202E-2</v>
      </c>
    </row>
    <row r="56" spans="2:13" s="23" customFormat="1" ht="12.75" customHeight="1" x14ac:dyDescent="0.2">
      <c r="B56" s="50"/>
      <c r="C56" s="59" t="s">
        <v>27</v>
      </c>
      <c r="D56" s="43">
        <f>[4]NSA_DTR!$FF24</f>
        <v>60.376141709999999</v>
      </c>
      <c r="E56" s="44">
        <f>[4]NSA_DTR!$FF74</f>
        <v>1.1250015790904344E-2</v>
      </c>
      <c r="F56" s="45">
        <f>[4]NSA_DTR!$FF99</f>
        <v>3.0071466906294697E-2</v>
      </c>
      <c r="G56" s="46">
        <f>[4]NSA_DTR!$FF324</f>
        <v>7.8956301752344249E-3</v>
      </c>
      <c r="H56" s="47">
        <f>[4]NSA_DTR!$FF274</f>
        <v>3.5452609493667797E-2</v>
      </c>
      <c r="I56" s="48">
        <f>[4]NSA_DTR!$FF149</f>
        <v>720.5646921099999</v>
      </c>
      <c r="J56" s="46">
        <f>[4]NSA_DTR!$FF174</f>
        <v>1.1366760261650954E-2</v>
      </c>
      <c r="K56" s="45">
        <f>[4]NSA_DTR!$FF199</f>
        <v>1.6746503490174813E-2</v>
      </c>
      <c r="L56" s="46">
        <f>[4]NSA_DTR!$FF224</f>
        <v>9.2026124486201955E-3</v>
      </c>
      <c r="M56" s="46">
        <f>[4]NSA_DTR!$FF249</f>
        <v>2.6000054433038988E-2</v>
      </c>
    </row>
    <row r="57" spans="2:13" s="23" customFormat="1" ht="12.75" customHeight="1" x14ac:dyDescent="0.2">
      <c r="B57" s="50"/>
      <c r="C57" s="52" t="s">
        <v>28</v>
      </c>
      <c r="D57" s="60">
        <f>[4]NSA_DTR!$FF25</f>
        <v>1.58556352</v>
      </c>
      <c r="E57" s="44">
        <f>[4]NSA_DTR!$FF75</f>
        <v>-0.42657996946540411</v>
      </c>
      <c r="F57" s="45">
        <f>[4]NSA_DTR!$FF100</f>
        <v>-0.28880961869583477</v>
      </c>
      <c r="G57" s="46">
        <f>[4]NSA_DTR!$FF325</f>
        <v>-0.22472536731566961</v>
      </c>
      <c r="H57" s="47">
        <f>[4]NSA_DTR!$FF275</f>
        <v>-0.10339697167821438</v>
      </c>
      <c r="I57" s="48">
        <f>[4]NSA_DTR!$FF150</f>
        <v>31.075422700000001</v>
      </c>
      <c r="J57" s="46">
        <f>[4]NSA_DTR!$FF175</f>
        <v>-0.15914615958882172</v>
      </c>
      <c r="K57" s="45">
        <f>[4]NSA_DTR!$FF200</f>
        <v>-0.15698027332106612</v>
      </c>
      <c r="L57" s="46">
        <f>[4]NSA_DTR!$FF225</f>
        <v>-0.19843348440663022</v>
      </c>
      <c r="M57" s="46">
        <f>[4]NSA_DTR!$FF250</f>
        <v>-0.17237868377059107</v>
      </c>
    </row>
    <row r="58" spans="2:13" s="23" customFormat="1" ht="12.75" customHeight="1" x14ac:dyDescent="0.2">
      <c r="B58" s="50"/>
      <c r="C58" s="58" t="s">
        <v>29</v>
      </c>
      <c r="D58" s="43">
        <f>[4]NSA_DTR!$FF26</f>
        <v>20.497826759999999</v>
      </c>
      <c r="E58" s="44">
        <f>[4]NSA_DTR!$FF76</f>
        <v>-2.750169734246688E-2</v>
      </c>
      <c r="F58" s="45">
        <f>[4]NSA_DTR!$FF101</f>
        <v>-9.7092482882463749E-3</v>
      </c>
      <c r="G58" s="46">
        <f>[4]NSA_DTR!$FF326</f>
        <v>-1.2014583976815096E-2</v>
      </c>
      <c r="H58" s="47">
        <f>[4]NSA_DTR!$FF276</f>
        <v>-2.263397365996167E-2</v>
      </c>
      <c r="I58" s="48">
        <f>[4]NSA_DTR!$FF151</f>
        <v>247.70093814000001</v>
      </c>
      <c r="J58" s="46">
        <f>[4]NSA_DTR!$FF176</f>
        <v>-7.5219661360266254E-3</v>
      </c>
      <c r="K58" s="45">
        <f>[4]NSA_DTR!$FF201</f>
        <v>-2.2861179840398815E-3</v>
      </c>
      <c r="L58" s="46">
        <f>[4]NSA_DTR!$FF226</f>
        <v>-5.7697995339597297E-3</v>
      </c>
      <c r="M58" s="46">
        <f>[4]NSA_DTR!$FF251</f>
        <v>6.4350504178254386E-3</v>
      </c>
    </row>
    <row r="59" spans="2:13" s="23" customFormat="1" ht="12.75" customHeight="1" x14ac:dyDescent="0.2">
      <c r="B59" s="50"/>
      <c r="C59" s="61" t="s">
        <v>30</v>
      </c>
      <c r="D59" s="62">
        <f>[4]NSA_DTR!$FF27</f>
        <v>180.76116525999996</v>
      </c>
      <c r="E59" s="63">
        <f>[4]NSA_DTR!$FF77</f>
        <v>-4.8557648571605494E-2</v>
      </c>
      <c r="F59" s="64">
        <f>[4]NSA_DTR!$FF102</f>
        <v>-1.6117802846591034E-2</v>
      </c>
      <c r="G59" s="65">
        <f>[4]NSA_DTR!$FF327</f>
        <v>-3.5284973587392576E-2</v>
      </c>
      <c r="H59" s="66">
        <f>[4]NSA_DTR!$FF277</f>
        <v>-1.229691646488229E-2</v>
      </c>
      <c r="I59" s="67">
        <f>[4]NSA_DTR!$FF152</f>
        <v>2263.2302829099999</v>
      </c>
      <c r="J59" s="65">
        <f>[4]NSA_DTR!$FF177</f>
        <v>-1.5529730882265613E-2</v>
      </c>
      <c r="K59" s="64">
        <f>[4]NSA_DTR!$FF202</f>
        <v>-9.1860391222593485E-3</v>
      </c>
      <c r="L59" s="65">
        <f>[4]NSA_DTR!$FF227</f>
        <v>-1.9239015123900138E-2</v>
      </c>
      <c r="M59" s="65">
        <f>[4]NSA_DTR!$FF252</f>
        <v>-2.682554387628544E-4</v>
      </c>
    </row>
    <row r="60" spans="2:13" s="23" customFormat="1" ht="12.75" hidden="1" customHeight="1" x14ac:dyDescent="0.2">
      <c r="B60" s="50"/>
      <c r="C60" s="42"/>
      <c r="D60" s="43"/>
      <c r="E60" s="44"/>
      <c r="F60" s="45"/>
      <c r="G60" s="46"/>
      <c r="H60" s="46"/>
      <c r="I60" s="69"/>
      <c r="J60" s="70"/>
      <c r="K60" s="71"/>
      <c r="L60" s="70"/>
      <c r="M60" s="70"/>
    </row>
    <row r="61" spans="2:13" s="23" customFormat="1" ht="12.75" hidden="1" customHeight="1" x14ac:dyDescent="0.2">
      <c r="B61" s="50"/>
      <c r="C61" s="42"/>
      <c r="D61" s="43"/>
      <c r="E61" s="44"/>
      <c r="F61" s="45"/>
      <c r="G61" s="46"/>
      <c r="H61" s="46"/>
      <c r="I61" s="69"/>
      <c r="J61" s="70"/>
      <c r="K61" s="71"/>
      <c r="L61" s="70"/>
      <c r="M61" s="70"/>
    </row>
    <row r="62" spans="2:13" s="23" customFormat="1" ht="57" hidden="1" customHeight="1" x14ac:dyDescent="0.2">
      <c r="B62" s="50"/>
      <c r="C62" s="42"/>
      <c r="D62" s="43"/>
      <c r="E62" s="44"/>
      <c r="F62" s="45"/>
      <c r="G62" s="46"/>
      <c r="H62" s="46"/>
      <c r="I62" s="69"/>
      <c r="J62" s="70"/>
      <c r="K62" s="71"/>
      <c r="L62" s="70"/>
      <c r="M62" s="70"/>
    </row>
    <row r="63" spans="2:13" s="23" customFormat="1" ht="12.75" customHeight="1" x14ac:dyDescent="0.2">
      <c r="C63" s="72"/>
      <c r="D63" s="29"/>
      <c r="E63" s="30"/>
      <c r="F63" s="73"/>
      <c r="G63" s="30"/>
      <c r="H63" s="33"/>
      <c r="I63" s="74"/>
      <c r="J63" s="73"/>
      <c r="K63" s="30"/>
      <c r="L63" s="75"/>
      <c r="M63" s="30"/>
    </row>
    <row r="64" spans="2:13" s="23" customFormat="1" ht="12.75" customHeight="1" x14ac:dyDescent="0.2">
      <c r="B64" s="50"/>
      <c r="C64" s="76" t="s">
        <v>31</v>
      </c>
      <c r="D64" s="77">
        <f>[7]Mois!$DU$25/1000000</f>
        <v>3.38078967</v>
      </c>
      <c r="E64" s="46">
        <f>'[7]Evo Mois'!$DU$25</f>
        <v>-0.22393877297109688</v>
      </c>
      <c r="F64" s="78">
        <f>'[8]Evo Mois'!$DU$5</f>
        <v>-0.28609838844995417</v>
      </c>
      <c r="G64" s="79">
        <f>IF('[8]Evo Mois-1'!$DU$5&gt;500%," ns",'[8]Evo Mois-1'!$DU$5)</f>
        <v>-0.92687259898681151</v>
      </c>
      <c r="H64" s="44">
        <f>'[8]Evo ACM'!$DI$5</f>
        <v>-6.1417573494611521E-2</v>
      </c>
      <c r="I64" s="80">
        <f>'[7]Cumul ACM'!$DU$25/1000000</f>
        <v>334.99081617000002</v>
      </c>
      <c r="J64" s="46">
        <f>'[7]Evo ACM'!$DU$25</f>
        <v>6.3632052985492793E-2</v>
      </c>
      <c r="K64" s="46">
        <f>'[8]Evo ACM'!$DU$5</f>
        <v>6.3124544882097178E-2</v>
      </c>
      <c r="L64" s="46">
        <f>'[7]Evo PCAP'!$DU$25</f>
        <v>-1.9754329041492547E-2</v>
      </c>
      <c r="M64" s="46">
        <f>'[8]Evo PCAP'!$DU$5</f>
        <v>6.0000999025973112E-3</v>
      </c>
    </row>
    <row r="65" spans="2:14" s="23" customFormat="1" ht="12.75" customHeight="1" x14ac:dyDescent="0.2">
      <c r="B65" s="50"/>
      <c r="C65" s="82" t="s">
        <v>32</v>
      </c>
      <c r="D65" s="43">
        <f>[7]Mois!$DU$18/1000000</f>
        <v>2.92121312</v>
      </c>
      <c r="E65" s="46">
        <f>'[7]Evo Mois'!$DU$18</f>
        <v>-0.22242398624368476</v>
      </c>
      <c r="F65" s="78">
        <f>'[8]Evo Mois'!$DU$6</f>
        <v>-0.17508367488271259</v>
      </c>
      <c r="G65" s="46">
        <f>IF('[8]Evo Mois-1'!$DU$6&gt;500%," ns",'[8]Evo Mois-1'!$DU$6)</f>
        <v>-0.89057641451542702</v>
      </c>
      <c r="H65" s="44">
        <f>'[8]Evo ACM'!$DI$6</f>
        <v>-5.7904254228013041E-2</v>
      </c>
      <c r="I65" s="80">
        <f>'[7]Cumul ACM'!$DU$18/1000000</f>
        <v>265.27846125000002</v>
      </c>
      <c r="J65" s="46">
        <f>'[7]Evo ACM'!$DU$18</f>
        <v>4.9939635640732227E-2</v>
      </c>
      <c r="K65" s="46">
        <f>'[8]Evo ACM'!$DU$6</f>
        <v>4.5976232895099667E-2</v>
      </c>
      <c r="L65" s="46">
        <f>'[7]Evo PCAP'!$DU$18</f>
        <v>-2.4033083750022E-2</v>
      </c>
      <c r="M65" s="46">
        <f>'[8]Evo PCAP'!$DU$6</f>
        <v>-6.6644526784209734E-3</v>
      </c>
    </row>
    <row r="66" spans="2:14" s="23" customFormat="1" ht="12.75" customHeight="1" x14ac:dyDescent="0.2">
      <c r="B66" s="50"/>
      <c r="C66" s="82" t="s">
        <v>33</v>
      </c>
      <c r="D66" s="43">
        <f>[7]Mois!$DU$19/1000000</f>
        <v>9.8182859999999997E-2</v>
      </c>
      <c r="E66" s="46">
        <f>'[7]Evo Mois'!$DU$19</f>
        <v>0.94332996852918471</v>
      </c>
      <c r="F66" s="78">
        <f>'[8]Evo Mois'!$DU$7</f>
        <v>0.45789800394476554</v>
      </c>
      <c r="G66" s="46" t="str">
        <f>IF('[8]Evo Mois-1'!$DU$7&lt;500%," ns",'[8]Evo Mois-1'!$DU$7)</f>
        <v xml:space="preserve"> ns</v>
      </c>
      <c r="H66" s="44">
        <f>'[8]Evo ACM'!$DI$7</f>
        <v>-5.3292609172927441E-2</v>
      </c>
      <c r="I66" s="80">
        <f>'[7]Cumul ACM'!$DU$19/1000000</f>
        <v>28.504202339999999</v>
      </c>
      <c r="J66" s="46">
        <f>'[7]Evo ACM'!$DU$19</f>
        <v>0.33004512247769635</v>
      </c>
      <c r="K66" s="46">
        <f>'[8]Evo ACM'!$DU$7</f>
        <v>0.29028848206056557</v>
      </c>
      <c r="L66" s="46">
        <f>'[7]Evo PCAP'!$DU$19</f>
        <v>0.19543876179740161</v>
      </c>
      <c r="M66" s="46">
        <f>'[8]Evo PCAP'!$DU$7</f>
        <v>0.18950997437079353</v>
      </c>
    </row>
    <row r="67" spans="2:14" s="23" customFormat="1" ht="12.75" customHeight="1" x14ac:dyDescent="0.2">
      <c r="B67" s="50"/>
      <c r="C67" s="83" t="s">
        <v>34</v>
      </c>
      <c r="D67" s="84">
        <f>[7]Mois!$DU$20/1000000</f>
        <v>0.34085780999999998</v>
      </c>
      <c r="E67" s="85">
        <f>'[7]Evo Mois'!$DU$20</f>
        <v>-0.3522768888719976</v>
      </c>
      <c r="F67" s="86">
        <f>'[8]Evo Mois'!$DU$8</f>
        <v>-0.83742334671962282</v>
      </c>
      <c r="G67" s="85">
        <f>IF('[8]Evo Mois-1'!$DU$8&gt;500%," ns",'[8]Evo Mois-1'!$DU$8)</f>
        <v>-0.98961869351030018</v>
      </c>
      <c r="H67" s="87">
        <f>'[8]Evo ACM'!$DI$8</f>
        <v>-8.9816880530461884E-2</v>
      </c>
      <c r="I67" s="88">
        <f>'[7]Cumul ACM'!$DU$20/1000000</f>
        <v>37.613395340000004</v>
      </c>
      <c r="J67" s="85">
        <f>'[7]Evo ACM'!$DU$20</f>
        <v>1.0864083653397971E-2</v>
      </c>
      <c r="K67" s="85">
        <f>'[8]Evo ACM'!$DU$8</f>
        <v>2.7524708601222914E-2</v>
      </c>
      <c r="L67" s="85">
        <f>'[7]Evo PCAP'!$DU$20</f>
        <v>-8.8017462639952249E-2</v>
      </c>
      <c r="M67" s="85">
        <f>'[8]Evo PCAP'!$DU$8</f>
        <v>-2.5026782640496625E-2</v>
      </c>
    </row>
    <row r="68" spans="2:14" s="23" customFormat="1" ht="12.75" customHeight="1" x14ac:dyDescent="0.2">
      <c r="C68" s="89"/>
      <c r="D68" s="48"/>
      <c r="E68" s="71"/>
      <c r="F68" s="71"/>
      <c r="G68" s="71"/>
      <c r="H68" s="71"/>
      <c r="I68" s="48"/>
      <c r="J68" s="71"/>
      <c r="K68" s="71"/>
      <c r="L68" s="71"/>
      <c r="M68" s="71"/>
      <c r="N68" s="81"/>
    </row>
    <row r="69" spans="2:14" s="23" customFormat="1" ht="12.75" customHeight="1" x14ac:dyDescent="0.2">
      <c r="B69" s="50"/>
      <c r="C69" s="90"/>
      <c r="D69" s="94"/>
      <c r="E69" s="91"/>
      <c r="F69" s="91"/>
      <c r="G69" s="91"/>
      <c r="H69" s="91"/>
      <c r="I69" s="92"/>
      <c r="J69" s="91"/>
      <c r="K69" s="91"/>
      <c r="L69" s="91"/>
      <c r="M69" s="91"/>
    </row>
    <row r="70" spans="2:14" s="23" customFormat="1" ht="27" customHeight="1" x14ac:dyDescent="0.2">
      <c r="B70" s="50"/>
      <c r="C70" s="214" t="s">
        <v>36</v>
      </c>
      <c r="D70" s="217" t="s">
        <v>5</v>
      </c>
      <c r="E70" s="218"/>
      <c r="F70" s="218"/>
      <c r="G70" s="219"/>
      <c r="H70" s="217" t="s">
        <v>7</v>
      </c>
      <c r="I70" s="218"/>
      <c r="J70" s="218"/>
      <c r="K70" s="219"/>
      <c r="L70" s="217" t="s">
        <v>8</v>
      </c>
      <c r="M70" s="219"/>
    </row>
    <row r="71" spans="2:14" s="23" customFormat="1" ht="53.25" customHeight="1" x14ac:dyDescent="0.2">
      <c r="B71" s="50"/>
      <c r="C71" s="215"/>
      <c r="D71" s="220" t="str">
        <f>D38</f>
        <v>Données brutes  avril 2025</v>
      </c>
      <c r="E71" s="222" t="str">
        <f>E38</f>
        <v>Taux de croissance  avril 2025 / avril 2024</v>
      </c>
      <c r="F71" s="223"/>
      <c r="G71" s="26" t="str">
        <f>G5</f>
        <v>Taux de croissance  avril 2025 / mars 2025</v>
      </c>
      <c r="H71" s="224" t="str">
        <f>H38</f>
        <v>Rappel :
Taux ACM CVS-CJO à fin avril 2024</v>
      </c>
      <c r="I71" s="226" t="str">
        <f>I38</f>
        <v>Données brutes mai 2024 - avril 2025</v>
      </c>
      <c r="J71" s="222" t="str">
        <f>J38</f>
        <v>Taux ACM (mai 2024 - avril 2025 / mai 2023 - avril 2024)</v>
      </c>
      <c r="K71" s="228"/>
      <c r="L71" s="222" t="str">
        <f>L38</f>
        <v>( janv à avril 2025 ) /
( janv à avril 2024 )</v>
      </c>
      <c r="M71" s="228"/>
    </row>
    <row r="72" spans="2:14" s="23" customFormat="1" ht="38.25" customHeight="1" x14ac:dyDescent="0.2">
      <c r="B72" s="50"/>
      <c r="C72" s="216"/>
      <c r="D72" s="221"/>
      <c r="E72" s="26" t="s">
        <v>9</v>
      </c>
      <c r="F72" s="27" t="s">
        <v>10</v>
      </c>
      <c r="G72" s="26" t="s">
        <v>10</v>
      </c>
      <c r="H72" s="225"/>
      <c r="I72" s="227"/>
      <c r="J72" s="26" t="s">
        <v>9</v>
      </c>
      <c r="K72" s="26" t="s">
        <v>10</v>
      </c>
      <c r="L72" s="26" t="s">
        <v>9</v>
      </c>
      <c r="M72" s="26" t="s">
        <v>10</v>
      </c>
    </row>
    <row r="73" spans="2:14" s="23" customFormat="1" ht="12.75" customHeight="1" x14ac:dyDescent="0.2">
      <c r="B73" s="50"/>
      <c r="C73" s="28" t="s">
        <v>11</v>
      </c>
      <c r="D73" s="29">
        <f>[4]SA_DTR!$FF5</f>
        <v>232.82234113999999</v>
      </c>
      <c r="E73" s="30">
        <f>[4]SA_DTR!$FF55</f>
        <v>-1.0720314820109156E-2</v>
      </c>
      <c r="F73" s="31">
        <f>[4]SA_DTR!$FF80</f>
        <v>5.7167385574070639E-3</v>
      </c>
      <c r="G73" s="32">
        <f>[4]SA_DTR!$FF305</f>
        <v>-5.2272953060827798E-2</v>
      </c>
      <c r="H73" s="33">
        <f>[4]SA_DTR!$FF255</f>
        <v>2.5993004454514912E-2</v>
      </c>
      <c r="I73" s="93">
        <f>[4]SA_DTR!$FF130</f>
        <v>2830.8676154199993</v>
      </c>
      <c r="J73" s="30">
        <f>[4]SA_DTR!$FF155</f>
        <v>3.5246176536735563E-2</v>
      </c>
      <c r="K73" s="32">
        <f>[4]SA_DTR!$FF180</f>
        <v>3.940758861473137E-2</v>
      </c>
      <c r="L73" s="30">
        <f>[4]SA_DTR!$FF205</f>
        <v>3.0980655454499129E-2</v>
      </c>
      <c r="M73" s="30">
        <f>[4]SA_DTR!$FF230</f>
        <v>4.7550397739347439E-2</v>
      </c>
    </row>
    <row r="74" spans="2:14" s="23" customFormat="1" ht="12.75" customHeight="1" x14ac:dyDescent="0.2">
      <c r="B74" s="50"/>
      <c r="C74" s="35" t="s">
        <v>12</v>
      </c>
      <c r="D74" s="36">
        <f>[4]SA_DTR!$FF6</f>
        <v>150.89205333000001</v>
      </c>
      <c r="E74" s="37">
        <f>[4]SA_DTR!$FF56</f>
        <v>-2.7383715992187585E-2</v>
      </c>
      <c r="F74" s="38">
        <f>[4]SA_DTR!$FF81</f>
        <v>-6.8324256843438347E-3</v>
      </c>
      <c r="G74" s="39">
        <f>[4]SA_DTR!$FF306</f>
        <v>-7.2753197408221393E-2</v>
      </c>
      <c r="H74" s="40">
        <f>[4]SA_DTR!$FF256</f>
        <v>1.3567286193480577E-2</v>
      </c>
      <c r="I74" s="41">
        <f>[4]SA_DTR!$FF131</f>
        <v>1858.89346894</v>
      </c>
      <c r="J74" s="39">
        <f>[4]SA_DTR!$FF156</f>
        <v>3.1181448517800581E-2</v>
      </c>
      <c r="K74" s="38">
        <f>[4]SA_DTR!$FF181</f>
        <v>3.4319517139489442E-2</v>
      </c>
      <c r="L74" s="39">
        <f>[4]SA_DTR!$FF206</f>
        <v>2.5482844853724096E-2</v>
      </c>
      <c r="M74" s="39">
        <f>[4]SA_DTR!$FF231</f>
        <v>4.3861164301030042E-2</v>
      </c>
    </row>
    <row r="75" spans="2:14" s="23" customFormat="1" ht="12.75" customHeight="1" x14ac:dyDescent="0.2">
      <c r="B75" s="50"/>
      <c r="C75" s="42" t="s">
        <v>13</v>
      </c>
      <c r="D75" s="43">
        <f>[4]SA_DTR!$FF7</f>
        <v>44.13971918</v>
      </c>
      <c r="E75" s="44">
        <f>[4]SA_DTR!$FF57</f>
        <v>-8.1217663712763732E-3</v>
      </c>
      <c r="F75" s="45">
        <f>[4]SA_DTR!$FF82</f>
        <v>1.5350639415408596E-2</v>
      </c>
      <c r="G75" s="46">
        <f>[4]SA_DTR!$FF307</f>
        <v>-0.16515001959366404</v>
      </c>
      <c r="H75" s="47">
        <f>[4]SA_DTR!$FF257</f>
        <v>2.1857079568044391E-2</v>
      </c>
      <c r="I75" s="48">
        <f>[4]SA_DTR!$FF132</f>
        <v>592.98283591999996</v>
      </c>
      <c r="J75" s="46">
        <f>[4]SA_DTR!$FF157</f>
        <v>3.6517406479060988E-2</v>
      </c>
      <c r="K75" s="45">
        <f>[4]SA_DTR!$FF182</f>
        <v>3.9378209657687124E-2</v>
      </c>
      <c r="L75" s="46">
        <f>[4]SA_DTR!$FF207</f>
        <v>5.2695309389646505E-2</v>
      </c>
      <c r="M75" s="46">
        <f>[4]SA_DTR!$FF232</f>
        <v>6.9255869049666741E-2</v>
      </c>
    </row>
    <row r="76" spans="2:14" s="23" customFormat="1" ht="12.75" customHeight="1" x14ac:dyDescent="0.2">
      <c r="B76" s="50"/>
      <c r="C76" s="49" t="s">
        <v>14</v>
      </c>
      <c r="D76" s="43">
        <f>[4]SA_DTR!$FF8</f>
        <v>13.022041179999999</v>
      </c>
      <c r="E76" s="44">
        <f>[4]SA_DTR!$FF58</f>
        <v>1.5979507981264574E-2</v>
      </c>
      <c r="F76" s="45">
        <f>[4]SA_DTR!$FF83</f>
        <v>1.8585936209343012E-2</v>
      </c>
      <c r="G76" s="46">
        <f>[4]SA_DTR!$FF308</f>
        <v>-3.3704826468935467E-3</v>
      </c>
      <c r="H76" s="47">
        <f>[4]SA_DTR!$FF258</f>
        <v>9.0970840465709468E-3</v>
      </c>
      <c r="I76" s="48">
        <f>[4]SA_DTR!$FF133</f>
        <v>151.48061408000001</v>
      </c>
      <c r="J76" s="46">
        <f>[4]SA_DTR!$FF158</f>
        <v>1.445636775052539E-2</v>
      </c>
      <c r="K76" s="45">
        <f>[4]SA_DTR!$FF183</f>
        <v>2.021373556486461E-2</v>
      </c>
      <c r="L76" s="46">
        <f>[4]SA_DTR!$FF208</f>
        <v>5.2481096683150597E-2</v>
      </c>
      <c r="M76" s="46">
        <f>[4]SA_DTR!$FF233</f>
        <v>7.1905538859403428E-2</v>
      </c>
    </row>
    <row r="77" spans="2:14" s="23" customFormat="1" ht="12.75" customHeight="1" x14ac:dyDescent="0.2">
      <c r="B77" s="50"/>
      <c r="C77" s="49" t="s">
        <v>15</v>
      </c>
      <c r="D77" s="43">
        <f>[4]SA_DTR!$FF9</f>
        <v>21.627656069999997</v>
      </c>
      <c r="E77" s="44">
        <f>[4]SA_DTR!$FF59</f>
        <v>-4.740564430169325E-2</v>
      </c>
      <c r="F77" s="45">
        <f>[4]SA_DTR!$FF84</f>
        <v>2.0865051767524623E-3</v>
      </c>
      <c r="G77" s="46">
        <f>[4]SA_DTR!$FF309</f>
        <v>-0.2879679823074629</v>
      </c>
      <c r="H77" s="47">
        <f>[4]SA_DTR!$FF259</f>
        <v>3.7973758609358699E-2</v>
      </c>
      <c r="I77" s="48">
        <f>[4]SA_DTR!$FF134</f>
        <v>337.25474394000003</v>
      </c>
      <c r="J77" s="46">
        <f>[4]SA_DTR!$FF159</f>
        <v>5.4880386563296968E-2</v>
      </c>
      <c r="K77" s="45">
        <f>[4]SA_DTR!$FF184</f>
        <v>5.9634265413555321E-2</v>
      </c>
      <c r="L77" s="46">
        <f>[4]SA_DTR!$FF209</f>
        <v>4.250745959621538E-2</v>
      </c>
      <c r="M77" s="46">
        <f>[4]SA_DTR!$FF234</f>
        <v>6.1887758907946511E-2</v>
      </c>
    </row>
    <row r="78" spans="2:14" s="23" customFormat="1" ht="12.75" customHeight="1" x14ac:dyDescent="0.2">
      <c r="B78" s="50"/>
      <c r="C78" s="49" t="s">
        <v>16</v>
      </c>
      <c r="D78" s="43">
        <f>[4]SA_DTR!$FF10</f>
        <v>8.50409784</v>
      </c>
      <c r="E78" s="44">
        <f>[4]SA_DTR!$FF60</f>
        <v>6.7016822828566358E-2</v>
      </c>
      <c r="F78" s="45">
        <f>[4]SA_DTR!$FF85</f>
        <v>5.0628949401243295E-2</v>
      </c>
      <c r="G78" s="46">
        <f>[4]SA_DTR!$FF310</f>
        <v>9.1847233309048093E-3</v>
      </c>
      <c r="H78" s="47">
        <f>[4]SA_DTR!$FF260</f>
        <v>-1.3831370090639505E-2</v>
      </c>
      <c r="I78" s="48">
        <f>[4]SA_DTR!$FF135</f>
        <v>92.685837089999993</v>
      </c>
      <c r="J78" s="46">
        <f>[4]SA_DTR!$FF160</f>
        <v>-1.3883333909141538E-3</v>
      </c>
      <c r="K78" s="45">
        <f>[4]SA_DTR!$FF185</f>
        <v>-9.4752846796987145E-3</v>
      </c>
      <c r="L78" s="46">
        <f>[4]SA_DTR!$FF210</f>
        <v>7.899001657334126E-2</v>
      </c>
      <c r="M78" s="46">
        <f>[4]SA_DTR!$FF235</f>
        <v>8.1142822590869468E-2</v>
      </c>
    </row>
    <row r="79" spans="2:14" s="23" customFormat="1" ht="12.75" customHeight="1" x14ac:dyDescent="0.2">
      <c r="B79" s="50"/>
      <c r="C79" s="51" t="s">
        <v>17</v>
      </c>
      <c r="D79" s="43">
        <f>[4]SA_DTR!$FF12</f>
        <v>32.820007410000002</v>
      </c>
      <c r="E79" s="44">
        <f>[4]SA_DTR!$FF62</f>
        <v>-2.1930632366139569E-2</v>
      </c>
      <c r="F79" s="45">
        <f>[4]SA_DTR!$FF87</f>
        <v>-1.9575683279052791E-3</v>
      </c>
      <c r="G79" s="46">
        <f>[4]SA_DTR!$FF312</f>
        <v>1.4721147276721913E-2</v>
      </c>
      <c r="H79" s="47">
        <f>[4]SA_DTR!$FF262</f>
        <v>3.6014965186002001E-2</v>
      </c>
      <c r="I79" s="48">
        <f>[4]SA_DTR!$FF137</f>
        <v>379.63152938000002</v>
      </c>
      <c r="J79" s="46">
        <f>[4]SA_DTR!$FF162</f>
        <v>4.0264375828783505E-2</v>
      </c>
      <c r="K79" s="45">
        <f>[4]SA_DTR!$FF187</f>
        <v>4.3275117794576046E-2</v>
      </c>
      <c r="L79" s="46">
        <f>[4]SA_DTR!$FF212</f>
        <v>3.371538627515891E-2</v>
      </c>
      <c r="M79" s="46">
        <f>[4]SA_DTR!$FF237</f>
        <v>4.8990260148792597E-2</v>
      </c>
    </row>
    <row r="80" spans="2:14" s="23" customFormat="1" ht="12.75" customHeight="1" x14ac:dyDescent="0.2">
      <c r="B80" s="50"/>
      <c r="C80" s="52" t="s">
        <v>18</v>
      </c>
      <c r="D80" s="43">
        <f>[4]SA_DTR!$FF13</f>
        <v>9.6126441800000002</v>
      </c>
      <c r="E80" s="44">
        <f>[4]SA_DTR!$FF63</f>
        <v>2.3620421986096041E-2</v>
      </c>
      <c r="F80" s="45">
        <f>[4]SA_DTR!$FF88</f>
        <v>5.6025091302660979E-2</v>
      </c>
      <c r="G80" s="46">
        <f>[4]SA_DTR!$FF313</f>
        <v>4.3537025921983386E-2</v>
      </c>
      <c r="H80" s="47">
        <f>[4]SA_DTR!$FF263</f>
        <v>3.5228140131001728E-2</v>
      </c>
      <c r="I80" s="48">
        <f>[4]SA_DTR!$FF138</f>
        <v>110.52538281000001</v>
      </c>
      <c r="J80" s="46">
        <f>[4]SA_DTR!$FF163</f>
        <v>5.2644145514242346E-2</v>
      </c>
      <c r="K80" s="45">
        <f>[4]SA_DTR!$FF188</f>
        <v>5.6924325218234983E-2</v>
      </c>
      <c r="L80" s="46">
        <f>[4]SA_DTR!$FF213</f>
        <v>4.2775615085413277E-2</v>
      </c>
      <c r="M80" s="46">
        <f>[4]SA_DTR!$FF238</f>
        <v>5.6440586996201025E-2</v>
      </c>
    </row>
    <row r="81" spans="2:13" s="23" customFormat="1" ht="12.75" customHeight="1" x14ac:dyDescent="0.2">
      <c r="B81" s="50"/>
      <c r="C81" s="52" t="s">
        <v>19</v>
      </c>
      <c r="D81" s="43">
        <f>[4]SA_DTR!$FF14</f>
        <v>20.646820760000001</v>
      </c>
      <c r="E81" s="44">
        <f>[4]SA_DTR!$FF64</f>
        <v>-5.916271090145464E-2</v>
      </c>
      <c r="F81" s="45">
        <f>[4]SA_DTR!$FF89</f>
        <v>-4.041770688784907E-2</v>
      </c>
      <c r="G81" s="46">
        <f>[4]SA_DTR!$FF314</f>
        <v>1.4937540896267087E-3</v>
      </c>
      <c r="H81" s="47">
        <f>[4]SA_DTR!$FF264</f>
        <v>3.0028200319056619E-2</v>
      </c>
      <c r="I81" s="48">
        <f>[4]SA_DTR!$FF139</f>
        <v>241.52962564000001</v>
      </c>
      <c r="J81" s="46">
        <f>[4]SA_DTR!$FF164</f>
        <v>2.4144725505719E-2</v>
      </c>
      <c r="K81" s="45">
        <f>[4]SA_DTR!$FF189</f>
        <v>2.7367969043530005E-2</v>
      </c>
      <c r="L81" s="46">
        <f>[4]SA_DTR!$FF214</f>
        <v>1.616547109297839E-2</v>
      </c>
      <c r="M81" s="46">
        <f>[4]SA_DTR!$FF239</f>
        <v>3.3678325557263022E-2</v>
      </c>
    </row>
    <row r="82" spans="2:13" s="23" customFormat="1" ht="12.75" customHeight="1" x14ac:dyDescent="0.2">
      <c r="B82" s="50"/>
      <c r="C82" s="53" t="s">
        <v>20</v>
      </c>
      <c r="D82" s="43">
        <f>[4]SA_DTR!$FF16</f>
        <v>5.9009746400000003</v>
      </c>
      <c r="E82" s="44">
        <f>[4]SA_DTR!$FF66</f>
        <v>-0.13842676100088824</v>
      </c>
      <c r="F82" s="45">
        <f>[4]SA_DTR!$FF91</f>
        <v>-0.13782757954555591</v>
      </c>
      <c r="G82" s="46">
        <f>[4]SA_DTR!$FF316</f>
        <v>-3.4658034538931681E-2</v>
      </c>
      <c r="H82" s="47">
        <f>[4]SA_DTR!$FF266</f>
        <v>-0.17211721647318645</v>
      </c>
      <c r="I82" s="48">
        <f>[4]SA_DTR!$FF141</f>
        <v>74.798341239999999</v>
      </c>
      <c r="J82" s="46">
        <f>[4]SA_DTR!$FF166</f>
        <v>-9.8741062535927404E-2</v>
      </c>
      <c r="K82" s="45">
        <f>[4]SA_DTR!$FF191</f>
        <v>-9.491281882814806E-2</v>
      </c>
      <c r="L82" s="46">
        <f>[4]SA_DTR!$FF216</f>
        <v>-0.12982274412494232</v>
      </c>
      <c r="M82" s="46">
        <f>[4]SA_DTR!$FF241</f>
        <v>-0.11860179226199519</v>
      </c>
    </row>
    <row r="83" spans="2:13" s="23" customFormat="1" ht="12.75" customHeight="1" x14ac:dyDescent="0.2">
      <c r="B83" s="50"/>
      <c r="C83" s="42" t="s">
        <v>21</v>
      </c>
      <c r="D83" s="43">
        <f>[4]SA_DTR!$FF17</f>
        <v>13.535987060000002</v>
      </c>
      <c r="E83" s="44">
        <f>[4]SA_DTR!$FF67</f>
        <v>-1.4566549089113368E-2</v>
      </c>
      <c r="F83" s="45">
        <f>[4]SA_DTR!$FF92</f>
        <v>2.3102696422136804E-2</v>
      </c>
      <c r="G83" s="46">
        <f>[4]SA_DTR!$FF317</f>
        <v>-2.7969648242830325E-2</v>
      </c>
      <c r="H83" s="54">
        <f>[4]SA_DTR!$FF267</f>
        <v>5.9631066600550175E-2</v>
      </c>
      <c r="I83" s="48">
        <f>[4]SA_DTR!$FF142</f>
        <v>161.21173616999999</v>
      </c>
      <c r="J83" s="55">
        <f>[4]SA_DTR!$FF167</f>
        <v>5.139137599132515E-2</v>
      </c>
      <c r="K83" s="45">
        <f>[4]SA_DTR!$FF192</f>
        <v>5.4837293603977155E-2</v>
      </c>
      <c r="L83" s="46">
        <f>[4]SA_DTR!$FF217</f>
        <v>3.7151588338121933E-2</v>
      </c>
      <c r="M83" s="46">
        <f>[4]SA_DTR!$FF242</f>
        <v>5.1856927298624012E-2</v>
      </c>
    </row>
    <row r="84" spans="2:13" s="23" customFormat="1" ht="12.75" customHeight="1" x14ac:dyDescent="0.2">
      <c r="B84" s="50"/>
      <c r="C84" s="42" t="s">
        <v>22</v>
      </c>
      <c r="D84" s="43">
        <f>[4]SA_DTR!$FF18</f>
        <v>51.828369290000005</v>
      </c>
      <c r="E84" s="44">
        <f>[4]SA_DTR!$FF68</f>
        <v>-4.0731401099501574E-2</v>
      </c>
      <c r="F84" s="45">
        <f>[4]SA_DTR!$FF93</f>
        <v>-2.5872884158522513E-2</v>
      </c>
      <c r="G84" s="46">
        <f>[4]SA_DTR!$FF318</f>
        <v>-5.490278344854016E-2</v>
      </c>
      <c r="H84" s="47">
        <f>[4]SA_DTR!$FF268</f>
        <v>7.989590639194688E-3</v>
      </c>
      <c r="I84" s="48">
        <f>[4]SA_DTR!$FF143</f>
        <v>616.38941840999996</v>
      </c>
      <c r="J84" s="46">
        <f>[4]SA_DTR!$FF168</f>
        <v>3.048398104522998E-2</v>
      </c>
      <c r="K84" s="45">
        <f>[4]SA_DTR!$FF193</f>
        <v>3.4251202259887981E-2</v>
      </c>
      <c r="L84" s="46">
        <f>[4]SA_DTR!$FF218</f>
        <v>1.0342628542942656E-2</v>
      </c>
      <c r="M84" s="46">
        <f>[4]SA_DTR!$FF243</f>
        <v>3.5101223075084231E-2</v>
      </c>
    </row>
    <row r="85" spans="2:13" s="23" customFormat="1" ht="12.75" customHeight="1" x14ac:dyDescent="0.2">
      <c r="B85" s="50"/>
      <c r="C85" s="49" t="s">
        <v>23</v>
      </c>
      <c r="D85" s="43">
        <f>[4]SA_DTR!$FF19</f>
        <v>33.418353779999997</v>
      </c>
      <c r="E85" s="44">
        <f>[4]SA_DTR!$FF69</f>
        <v>-3.8100991195866851E-2</v>
      </c>
      <c r="F85" s="45">
        <f>[4]SA_DTR!$FF94</f>
        <v>-2.1331961125039989E-2</v>
      </c>
      <c r="G85" s="46">
        <f>[4]SA_DTR!$FF319</f>
        <v>-7.691873565267271E-2</v>
      </c>
      <c r="H85" s="47">
        <f>[4]SA_DTR!$FF269</f>
        <v>-1.1540463899714859E-2</v>
      </c>
      <c r="I85" s="48">
        <f>[4]SA_DTR!$FF144</f>
        <v>394.59356764000006</v>
      </c>
      <c r="J85" s="46">
        <f>[4]SA_DTR!$FF169</f>
        <v>3.9271216666379338E-2</v>
      </c>
      <c r="K85" s="45">
        <f>[4]SA_DTR!$FF194</f>
        <v>4.3372699792818992E-2</v>
      </c>
      <c r="L85" s="46">
        <f>[4]SA_DTR!$FF219</f>
        <v>2.3227498445629768E-2</v>
      </c>
      <c r="M85" s="46">
        <f>[4]SA_DTR!$FF244</f>
        <v>5.2212766813355183E-2</v>
      </c>
    </row>
    <row r="86" spans="2:13" s="23" customFormat="1" ht="12.75" customHeight="1" x14ac:dyDescent="0.2">
      <c r="B86" s="50"/>
      <c r="C86" s="49" t="s">
        <v>24</v>
      </c>
      <c r="D86" s="43">
        <f>[4]SA_DTR!$FF20</f>
        <v>18.410015510000001</v>
      </c>
      <c r="E86" s="44">
        <f>[4]SA_DTR!$FF70</f>
        <v>-4.5469614422763538E-2</v>
      </c>
      <c r="F86" s="45">
        <f>[4]SA_DTR!$FF95</f>
        <v>-3.3403378128466277E-2</v>
      </c>
      <c r="G86" s="46">
        <f>[4]SA_DTR!$FF320</f>
        <v>-1.5475815193972231E-2</v>
      </c>
      <c r="H86" s="47">
        <f>[4]SA_DTR!$FF270</f>
        <v>4.3663394527395871E-2</v>
      </c>
      <c r="I86" s="48">
        <f>[4]SA_DTR!$FF145</f>
        <v>221.79585077000004</v>
      </c>
      <c r="J86" s="46">
        <f>[4]SA_DTR!$FF170</f>
        <v>1.5212642395388443E-2</v>
      </c>
      <c r="K86" s="45">
        <f>[4]SA_DTR!$FF195</f>
        <v>1.8471073093742962E-2</v>
      </c>
      <c r="L86" s="46">
        <f>[4]SA_DTR!$FF220</f>
        <v>-1.219335226370577E-2</v>
      </c>
      <c r="M86" s="46">
        <f>[4]SA_DTR!$FF245</f>
        <v>5.8660233842149356E-3</v>
      </c>
    </row>
    <row r="87" spans="2:13" s="23" customFormat="1" ht="12.75" customHeight="1" x14ac:dyDescent="0.2">
      <c r="B87" s="50"/>
      <c r="C87" s="56" t="s">
        <v>25</v>
      </c>
      <c r="D87" s="36">
        <f>[4]SA_DTR!$FF22</f>
        <v>81.930287809999996</v>
      </c>
      <c r="E87" s="37">
        <f>[4]SA_DTR!$FF72</f>
        <v>2.15116917821494E-2</v>
      </c>
      <c r="F87" s="38">
        <f>[4]SA_DTR!$FF97</f>
        <v>2.9073590099639945E-2</v>
      </c>
      <c r="G87" s="39">
        <f>[4]SA_DTR!$FF322</f>
        <v>-1.3118572131492923E-2</v>
      </c>
      <c r="H87" s="57">
        <f>[4]SA_DTR!$FF272</f>
        <v>5.0969310238465404E-2</v>
      </c>
      <c r="I87" s="41">
        <f>[4]SA_DTR!$FF147</f>
        <v>971.97414648000006</v>
      </c>
      <c r="J87" s="39">
        <f>[4]SA_DTR!$FF172</f>
        <v>4.3109863927700554E-2</v>
      </c>
      <c r="K87" s="38">
        <f>[4]SA_DTR!$FF197</f>
        <v>4.9270893428000395E-2</v>
      </c>
      <c r="L87" s="39">
        <f>[4]SA_DTR!$FF222</f>
        <v>4.181271664207431E-2</v>
      </c>
      <c r="M87" s="39">
        <f>[4]SA_DTR!$FF247</f>
        <v>5.461174018674364E-2</v>
      </c>
    </row>
    <row r="88" spans="2:13" s="23" customFormat="1" ht="12.75" customHeight="1" x14ac:dyDescent="0.2">
      <c r="B88" s="50"/>
      <c r="C88" s="58" t="s">
        <v>26</v>
      </c>
      <c r="D88" s="43">
        <f>[4]SA_DTR!$FF23</f>
        <v>63.055715429999999</v>
      </c>
      <c r="E88" s="44">
        <f>[4]SA_DTR!$FF73</f>
        <v>2.3312179547555933E-2</v>
      </c>
      <c r="F88" s="45">
        <f>[4]SA_DTR!$FF98</f>
        <v>2.4985575570066754E-2</v>
      </c>
      <c r="G88" s="46">
        <f>[4]SA_DTR!$FF323</f>
        <v>-1.5831190150380259E-2</v>
      </c>
      <c r="H88" s="47">
        <f>[4]SA_DTR!$FF273</f>
        <v>5.4795763162284628E-2</v>
      </c>
      <c r="I88" s="48">
        <f>[4]SA_DTR!$FF148</f>
        <v>749.61866762999989</v>
      </c>
      <c r="J88" s="46">
        <f>[4]SA_DTR!$FF173</f>
        <v>3.6370324576662005E-2</v>
      </c>
      <c r="K88" s="45">
        <f>[4]SA_DTR!$FF198</f>
        <v>4.3144151702573685E-2</v>
      </c>
      <c r="L88" s="46">
        <f>[4]SA_DTR!$FF223</f>
        <v>3.6889331738469755E-2</v>
      </c>
      <c r="M88" s="46">
        <f>[4]SA_DTR!$FF248</f>
        <v>5.0148971298144884E-2</v>
      </c>
    </row>
    <row r="89" spans="2:13" s="23" customFormat="1" ht="12.75" customHeight="1" x14ac:dyDescent="0.2">
      <c r="B89" s="50"/>
      <c r="C89" s="59" t="s">
        <v>27</v>
      </c>
      <c r="D89" s="43">
        <f>[4]SA_DTR!$FF24</f>
        <v>60.069776790000006</v>
      </c>
      <c r="E89" s="44">
        <f>[4]SA_DTR!$FF74</f>
        <v>4.5235228411289352E-2</v>
      </c>
      <c r="F89" s="45">
        <f>[4]SA_DTR!$FF99</f>
        <v>4.9255106030241746E-2</v>
      </c>
      <c r="G89" s="46">
        <f>[4]SA_DTR!$FF324</f>
        <v>-5.6626002840676204E-4</v>
      </c>
      <c r="H89" s="47">
        <f>[4]SA_DTR!$FF274</f>
        <v>5.9458462765324294E-2</v>
      </c>
      <c r="I89" s="48">
        <f>[4]SA_DTR!$FF149</f>
        <v>698.70191037999996</v>
      </c>
      <c r="J89" s="46">
        <f>[4]SA_DTR!$FF174</f>
        <v>4.166012148306053E-2</v>
      </c>
      <c r="K89" s="45">
        <f>[4]SA_DTR!$FF199</f>
        <v>4.9412357114365646E-2</v>
      </c>
      <c r="L89" s="46">
        <f>[4]SA_DTR!$FF224</f>
        <v>4.8415648520090837E-2</v>
      </c>
      <c r="M89" s="46">
        <f>[4]SA_DTR!$FF249</f>
        <v>6.4340457946046259E-2</v>
      </c>
    </row>
    <row r="90" spans="2:13" s="23" customFormat="1" ht="12.75" customHeight="1" x14ac:dyDescent="0.2">
      <c r="B90" s="50"/>
      <c r="C90" s="52" t="s">
        <v>28</v>
      </c>
      <c r="D90" s="60">
        <f>[4]SA_DTR!$FF25</f>
        <v>2.9859386400000001</v>
      </c>
      <c r="E90" s="44">
        <f>[4]SA_DTR!$FF75</f>
        <v>-0.28034639929213734</v>
      </c>
      <c r="F90" s="45">
        <f>[4]SA_DTR!$FF100</f>
        <v>-0.27800686023281185</v>
      </c>
      <c r="G90" s="46">
        <f>[4]SA_DTR!$FF325</f>
        <v>-0.22938091143048278</v>
      </c>
      <c r="H90" s="47">
        <f>[4]SA_DTR!$FF275</f>
        <v>-1.0700037506417015E-3</v>
      </c>
      <c r="I90" s="48">
        <f>[4]SA_DTR!$FF150</f>
        <v>50.916757249999996</v>
      </c>
      <c r="J90" s="46">
        <f>[4]SA_DTR!$FF175</f>
        <v>-3.114508415834627E-2</v>
      </c>
      <c r="K90" s="45">
        <f>[4]SA_DTR!$FF200</f>
        <v>-3.6508534828061601E-2</v>
      </c>
      <c r="L90" s="46">
        <f>[4]SA_DTR!$FF225</f>
        <v>-0.11513995814349598</v>
      </c>
      <c r="M90" s="46">
        <f>[4]SA_DTR!$FF250</f>
        <v>-0.12741329655075673</v>
      </c>
    </row>
    <row r="91" spans="2:13" s="23" customFormat="1" ht="12.75" customHeight="1" x14ac:dyDescent="0.2">
      <c r="B91" s="50"/>
      <c r="C91" s="58" t="s">
        <v>29</v>
      </c>
      <c r="D91" s="43">
        <f>[4]SA_DTR!$FF26</f>
        <v>18.874572379999996</v>
      </c>
      <c r="E91" s="44">
        <f>[4]SA_DTR!$FF76</f>
        <v>1.554233686496076E-2</v>
      </c>
      <c r="F91" s="45">
        <f>[4]SA_DTR!$FF101</f>
        <v>4.309765494310791E-2</v>
      </c>
      <c r="G91" s="46">
        <f>[4]SA_DTR!$FF326</f>
        <v>-3.8632342169261369E-3</v>
      </c>
      <c r="H91" s="47">
        <f>[4]SA_DTR!$FF276</f>
        <v>3.7937006892059921E-2</v>
      </c>
      <c r="I91" s="48">
        <f>[4]SA_DTR!$FF151</f>
        <v>222.35547885000003</v>
      </c>
      <c r="J91" s="46">
        <f>[4]SA_DTR!$FF176</f>
        <v>6.6490966323947909E-2</v>
      </c>
      <c r="K91" s="45">
        <f>[4]SA_DTR!$FF201</f>
        <v>7.0476551701528223E-2</v>
      </c>
      <c r="L91" s="46">
        <f>[4]SA_DTR!$FF226</f>
        <v>5.8333000210538666E-2</v>
      </c>
      <c r="M91" s="46">
        <f>[4]SA_DTR!$FF251</f>
        <v>6.9887856336324772E-2</v>
      </c>
    </row>
    <row r="92" spans="2:13" s="23" customFormat="1" ht="12.75" customHeight="1" x14ac:dyDescent="0.2">
      <c r="B92" s="50"/>
      <c r="C92" s="61" t="s">
        <v>30</v>
      </c>
      <c r="D92" s="62">
        <f>[4]SA_DTR!$FF27</f>
        <v>180.99397184999998</v>
      </c>
      <c r="E92" s="63">
        <f>[4]SA_DTR!$FF77</f>
        <v>-1.7775407686112521E-3</v>
      </c>
      <c r="F92" s="64">
        <f>[4]SA_DTR!$FF102</f>
        <v>1.4955398930174946E-2</v>
      </c>
      <c r="G92" s="65">
        <f>[4]SA_DTR!$FF327</f>
        <v>-5.1532142592951469E-2</v>
      </c>
      <c r="H92" s="66">
        <f>[4]SA_DTR!$FF277</f>
        <v>3.115776692805694E-2</v>
      </c>
      <c r="I92" s="67">
        <f>[4]SA_DTR!$FF152</f>
        <v>2214.4781970100003</v>
      </c>
      <c r="J92" s="65">
        <f>[4]SA_DTR!$FF177</f>
        <v>3.6579551750553829E-2</v>
      </c>
      <c r="K92" s="64">
        <f>[4]SA_DTR!$FF202</f>
        <v>4.0853600523166778E-2</v>
      </c>
      <c r="L92" s="65">
        <f>[4]SA_DTR!$FF227</f>
        <v>3.6949354963500936E-2</v>
      </c>
      <c r="M92" s="65">
        <f>[4]SA_DTR!$FF252</f>
        <v>5.1085200358060856E-2</v>
      </c>
    </row>
    <row r="93" spans="2:13" s="23" customFormat="1" ht="12.75" hidden="1" customHeight="1" x14ac:dyDescent="0.2">
      <c r="B93" s="50"/>
      <c r="C93" s="42"/>
      <c r="D93" s="43"/>
      <c r="E93" s="44"/>
      <c r="F93" s="45"/>
      <c r="G93" s="46"/>
      <c r="H93" s="68"/>
      <c r="I93" s="69"/>
      <c r="J93" s="70"/>
      <c r="K93" s="71"/>
      <c r="L93" s="70"/>
      <c r="M93" s="70"/>
    </row>
    <row r="94" spans="2:13" s="23" customFormat="1" ht="12.75" hidden="1" customHeight="1" x14ac:dyDescent="0.2">
      <c r="B94" s="50"/>
      <c r="C94" s="42"/>
      <c r="D94" s="43"/>
      <c r="E94" s="44"/>
      <c r="F94" s="45"/>
      <c r="G94" s="46"/>
      <c r="H94" s="68"/>
      <c r="I94" s="69"/>
      <c r="J94" s="70"/>
      <c r="K94" s="71"/>
      <c r="L94" s="70"/>
      <c r="M94" s="70"/>
    </row>
    <row r="95" spans="2:13" s="23" customFormat="1" ht="12.75" hidden="1" customHeight="1" x14ac:dyDescent="0.2">
      <c r="B95" s="50"/>
      <c r="C95" s="42"/>
      <c r="D95" s="43"/>
      <c r="E95" s="44"/>
      <c r="F95" s="45"/>
      <c r="G95" s="46"/>
      <c r="H95" s="68"/>
      <c r="I95" s="69"/>
      <c r="J95" s="70"/>
      <c r="K95" s="71"/>
      <c r="L95" s="70"/>
      <c r="M95" s="70"/>
    </row>
    <row r="96" spans="2:13" s="23" customFormat="1" ht="12.75" customHeight="1" x14ac:dyDescent="0.2">
      <c r="C96" s="72"/>
      <c r="D96" s="29"/>
      <c r="E96" s="30"/>
      <c r="F96" s="73"/>
      <c r="G96" s="30"/>
      <c r="H96" s="33"/>
      <c r="I96" s="74"/>
      <c r="J96" s="73"/>
      <c r="K96" s="30"/>
      <c r="L96" s="75"/>
      <c r="M96" s="30"/>
    </row>
    <row r="97" spans="2:13" s="23" customFormat="1" ht="12.75" customHeight="1" x14ac:dyDescent="0.2">
      <c r="B97" s="50"/>
      <c r="C97" s="76" t="s">
        <v>31</v>
      </c>
      <c r="D97" s="77">
        <f>[9]Mois!$DU$25/1000000</f>
        <v>4.2225128099999996</v>
      </c>
      <c r="E97" s="46">
        <f>'[9]Evo Mois'!$DU$25</f>
        <v>-0.15530822704285763</v>
      </c>
      <c r="F97" s="78">
        <f>'[10]Evo Mois'!$DU$5</f>
        <v>-0.30979985272594779</v>
      </c>
      <c r="G97" s="79">
        <f>IF('[10]Evo Mois-1'!$DU$5&gt;500%," ns",'[10]Evo Mois-1'!$DU$5)</f>
        <v>-0.93961207086927245</v>
      </c>
      <c r="H97" s="44">
        <f>'[10]Evo ACM'!$DI$5</f>
        <v>1.6999957255645182E-2</v>
      </c>
      <c r="I97" s="80">
        <f>'[9]Cumul ACM'!$DU$25/1000000</f>
        <v>345.76550207999998</v>
      </c>
      <c r="J97" s="46">
        <f>'[9]Evo ACM'!$DU$25</f>
        <v>0.1166231187996527</v>
      </c>
      <c r="K97" s="46">
        <f>'[10]Evo ACM'!$DU$5</f>
        <v>0.10427022142457942</v>
      </c>
      <c r="L97" s="46">
        <f>'[9]Evo PCAP'!$DU$25</f>
        <v>2.7561890773757369E-2</v>
      </c>
      <c r="M97" s="46">
        <f>'[10]Evo PCAP'!$DU$5</f>
        <v>3.9942357463379263E-2</v>
      </c>
    </row>
    <row r="98" spans="2:13" s="23" customFormat="1" ht="12.75" customHeight="1" x14ac:dyDescent="0.2">
      <c r="B98" s="50"/>
      <c r="C98" s="82" t="s">
        <v>32</v>
      </c>
      <c r="D98" s="43">
        <f>[9]Mois!$DU$18/1000000</f>
        <v>3.6263969199999999</v>
      </c>
      <c r="E98" s="46">
        <f>'[9]Evo Mois'!$DU$18</f>
        <v>-0.15031261839786558</v>
      </c>
      <c r="F98" s="78">
        <f>'[10]Evo Mois'!$DU$6</f>
        <v>-0.36508901251268644</v>
      </c>
      <c r="G98" s="46">
        <f>IF('[10]Evo Mois-1'!$DU$6&gt;500%," ns",'[10]Evo Mois-1'!$DU$6)</f>
        <v>-0.94444736494319093</v>
      </c>
      <c r="H98" s="44">
        <f>'[10]Evo ACM'!$DI$6</f>
        <v>1.4446658096434861E-2</v>
      </c>
      <c r="I98" s="80">
        <f>'[9]Cumul ACM'!$DU$18/1000000</f>
        <v>276.84229766000004</v>
      </c>
      <c r="J98" s="46">
        <f>'[9]Evo ACM'!$DU$18</f>
        <v>0.10876530355963032</v>
      </c>
      <c r="K98" s="46">
        <f>'[10]Evo ACM'!$DU$6</f>
        <v>9.2036010424640935E-2</v>
      </c>
      <c r="L98" s="46">
        <f>'[9]Evo PCAP'!$DU$18</f>
        <v>1.8081410482290838E-2</v>
      </c>
      <c r="M98" s="46">
        <f>'[10]Evo PCAP'!$DU$6</f>
        <v>2.1372383831444797E-2</v>
      </c>
    </row>
    <row r="99" spans="2:13" s="23" customFormat="1" ht="12.75" customHeight="1" x14ac:dyDescent="0.2">
      <c r="B99" s="50"/>
      <c r="C99" s="82" t="s">
        <v>33</v>
      </c>
      <c r="D99" s="43">
        <f>[9]Mois!$DU$19/1000000</f>
        <v>0.15198757999999998</v>
      </c>
      <c r="E99" s="46">
        <f>'[9]Evo Mois'!$DU$19</f>
        <v>-0.37053194397276501</v>
      </c>
      <c r="F99" s="78">
        <f>'[10]Evo Mois'!$DU$7</f>
        <v>-0.23872179164893836</v>
      </c>
      <c r="G99" s="46">
        <f>IF('[10]Evo Mois-1'!$DU$7&gt;500%," ns",'[10]Evo Mois-1'!$DU$7)</f>
        <v>-0.95955205562182011</v>
      </c>
      <c r="H99" s="44">
        <f>'[10]Evo ACM'!$DI$7</f>
        <v>6.6424965763873134E-2</v>
      </c>
      <c r="I99" s="80">
        <f>'[9]Cumul ACM'!$DU$19/1000000</f>
        <v>34.925225859999998</v>
      </c>
      <c r="J99" s="46">
        <f>'[9]Evo ACM'!$DU$19</f>
        <v>0.21816157325535102</v>
      </c>
      <c r="K99" s="46">
        <f>'[10]Evo ACM'!$DU$7</f>
        <v>0.19251483617414178</v>
      </c>
      <c r="L99" s="46">
        <f>'[9]Evo PCAP'!$DU$19</f>
        <v>0.11326092546164146</v>
      </c>
      <c r="M99" s="46">
        <f>'[10]Evo PCAP'!$DU$7</f>
        <v>0.1444257487076801</v>
      </c>
    </row>
    <row r="100" spans="2:13" s="23" customFormat="1" ht="12.75" customHeight="1" x14ac:dyDescent="0.2">
      <c r="B100" s="50"/>
      <c r="C100" s="83" t="s">
        <v>34</v>
      </c>
      <c r="D100" s="84">
        <f>[9]Mois!$DU$20/1000000</f>
        <v>0.39377467999999999</v>
      </c>
      <c r="E100" s="85">
        <f>'[9]Evo Mois'!$DU$20</f>
        <v>-0.16667087096746891</v>
      </c>
      <c r="F100" s="86">
        <f>'[10]Evo Mois'!$DU$8</f>
        <v>-1.3968130755066643E-2</v>
      </c>
      <c r="G100" s="85">
        <f>IF('[10]Evo Mois-1'!$DU$8&gt;500%," ns",'[10]Evo Mois-1'!$DU$8)</f>
        <v>-0.86275478904176461</v>
      </c>
      <c r="H100" s="87">
        <f>'[10]Evo ACM'!$DI$8</f>
        <v>-1.9364453355602329E-2</v>
      </c>
      <c r="I100" s="88">
        <f>'[9]Cumul ACM'!$DU$20/1000000</f>
        <v>28.771281180000003</v>
      </c>
      <c r="J100" s="85">
        <f>'[9]Evo ACM'!$DU$20</f>
        <v>0.11034236038394618</v>
      </c>
      <c r="K100" s="85">
        <f>'[10]Evo ACM'!$DU$8</f>
        <v>0.10616964389407801</v>
      </c>
      <c r="L100" s="85">
        <f>'[9]Evo PCAP'!$DU$20</f>
        <v>7.0366201411866447E-2</v>
      </c>
      <c r="M100" s="85">
        <f>'[10]Evo PCAP'!$DU$8</f>
        <v>8.5832910578515387E-2</v>
      </c>
    </row>
    <row r="101" spans="2:13" s="23" customFormat="1" ht="12.75" customHeight="1" x14ac:dyDescent="0.2">
      <c r="B101" s="50"/>
      <c r="C101" s="90"/>
      <c r="D101" s="94"/>
      <c r="E101" s="91"/>
      <c r="F101" s="91"/>
      <c r="G101" s="91"/>
      <c r="H101" s="91"/>
      <c r="I101" s="92"/>
      <c r="J101" s="91"/>
      <c r="K101" s="91"/>
      <c r="L101" s="91"/>
      <c r="M101" s="95"/>
    </row>
    <row r="102" spans="2:13" s="21" customFormat="1" x14ac:dyDescent="0.2">
      <c r="C102" s="96" t="s">
        <v>37</v>
      </c>
    </row>
    <row r="103" spans="2:13" s="21" customFormat="1" ht="44.25" customHeight="1" x14ac:dyDescent="0.2">
      <c r="C103" s="213" t="s">
        <v>38</v>
      </c>
      <c r="D103" s="213"/>
      <c r="E103" s="213"/>
      <c r="F103" s="213"/>
      <c r="G103" s="213"/>
      <c r="H103" s="213"/>
      <c r="I103" s="213"/>
      <c r="J103" s="213"/>
      <c r="K103" s="213"/>
      <c r="L103" s="213"/>
      <c r="M103" s="213"/>
    </row>
    <row r="104" spans="2:13" s="21" customFormat="1" ht="8.25" customHeight="1" x14ac:dyDescent="0.2">
      <c r="C104" s="213"/>
      <c r="D104" s="213"/>
      <c r="E104" s="213"/>
      <c r="F104" s="213"/>
      <c r="G104" s="213"/>
      <c r="H104" s="213"/>
      <c r="I104" s="213"/>
      <c r="J104" s="213"/>
      <c r="K104" s="213"/>
      <c r="L104" s="213"/>
      <c r="M104" s="213"/>
    </row>
  </sheetData>
  <mergeCells count="32">
    <mergeCell ref="C4:C6"/>
    <mergeCell ref="D4:G4"/>
    <mergeCell ref="H4:K4"/>
    <mergeCell ref="L4:M4"/>
    <mergeCell ref="D5:D6"/>
    <mergeCell ref="E5:F5"/>
    <mergeCell ref="H5:H6"/>
    <mergeCell ref="I5:I6"/>
    <mergeCell ref="J5:K5"/>
    <mergeCell ref="L5:M5"/>
    <mergeCell ref="C37:C39"/>
    <mergeCell ref="D37:G37"/>
    <mergeCell ref="H37:K37"/>
    <mergeCell ref="L37:M37"/>
    <mergeCell ref="D38:D39"/>
    <mergeCell ref="E38:F38"/>
    <mergeCell ref="H38:H39"/>
    <mergeCell ref="I38:I39"/>
    <mergeCell ref="J38:K38"/>
    <mergeCell ref="L38:M38"/>
    <mergeCell ref="C103:M103"/>
    <mergeCell ref="C104:M104"/>
    <mergeCell ref="C70:C72"/>
    <mergeCell ref="D70:G70"/>
    <mergeCell ref="H70:K70"/>
    <mergeCell ref="L70:M70"/>
    <mergeCell ref="D71:D72"/>
    <mergeCell ref="E71:F71"/>
    <mergeCell ref="H71:H72"/>
    <mergeCell ref="I71:I72"/>
    <mergeCell ref="J71:K71"/>
    <mergeCell ref="L71:M71"/>
  </mergeCells>
  <pageMargins left="0" right="0" top="0" bottom="0" header="0" footer="0"/>
  <pageSetup paperSize="9" scale="77" fitToWidth="2" orientation="portrait" r:id="rId1"/>
  <headerFooter alignWithMargins="0"/>
  <rowBreaks count="1" manualBreakCount="1">
    <brk id="36" min="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8C364-E390-4013-8014-56A4BC33709C}">
  <sheetPr>
    <tabColor rgb="FF0000FF"/>
    <pageSetUpPr fitToPage="1"/>
  </sheetPr>
  <dimension ref="A1:AO70"/>
  <sheetViews>
    <sheetView showGridLines="0" zoomScale="80" zoomScaleNormal="80" workbookViewId="0">
      <pane xSplit="3" topLeftCell="D1" activePane="topRight" state="frozen"/>
      <selection activeCell="K109" sqref="K109"/>
      <selection pane="topRight" activeCell="A2" sqref="A2"/>
    </sheetView>
  </sheetViews>
  <sheetFormatPr baseColWidth="10" defaultColWidth="11.42578125" defaultRowHeight="14.25" x14ac:dyDescent="0.2"/>
  <cols>
    <col min="1" max="1" width="3.28515625" style="100" customWidth="1"/>
    <col min="2" max="2" width="25.85546875" style="100" customWidth="1"/>
    <col min="3" max="3" width="20.85546875" style="100" customWidth="1"/>
    <col min="4" max="4" width="11.7109375" style="100" customWidth="1"/>
    <col min="5" max="5" width="11.42578125" style="100" customWidth="1"/>
    <col min="6" max="6" width="11.42578125" style="100"/>
    <col min="7" max="15" width="11.42578125" style="100" customWidth="1"/>
    <col min="16" max="17" width="12.28515625" style="100" customWidth="1"/>
    <col min="18" max="18" width="12.42578125" style="100" customWidth="1"/>
    <col min="19" max="19" width="15.5703125" style="100" customWidth="1"/>
    <col min="20" max="28" width="11.42578125" style="100"/>
    <col min="29" max="29" width="8.140625" style="100" bestFit="1" customWidth="1"/>
    <col min="30" max="30" width="14.85546875" style="100" customWidth="1"/>
    <col min="31" max="31" width="14.140625" style="100" customWidth="1"/>
    <col min="32" max="16384" width="11.42578125" style="100"/>
  </cols>
  <sheetData>
    <row r="1" spans="1:31" ht="26.25" customHeight="1" x14ac:dyDescent="0.2">
      <c r="A1" s="98" t="s">
        <v>39</v>
      </c>
      <c r="B1" s="99"/>
      <c r="C1" s="99"/>
      <c r="D1" s="99"/>
      <c r="E1" s="99"/>
      <c r="F1" s="99"/>
      <c r="G1" s="99"/>
      <c r="H1" s="99"/>
      <c r="I1" s="99"/>
      <c r="J1" s="99"/>
      <c r="K1" s="99"/>
      <c r="L1" s="99"/>
      <c r="M1" s="99"/>
      <c r="N1" s="99"/>
      <c r="O1" s="99"/>
      <c r="P1" s="99"/>
      <c r="Q1" s="99"/>
      <c r="R1" s="99"/>
      <c r="S1" s="99"/>
      <c r="T1" s="99"/>
      <c r="U1" s="99"/>
      <c r="AE1" s="101">
        <v>45597</v>
      </c>
    </row>
    <row r="2" spans="1:31" ht="24.75" customHeight="1" x14ac:dyDescent="0.2">
      <c r="S2" s="234" t="s">
        <v>40</v>
      </c>
    </row>
    <row r="3" spans="1:31" ht="30" x14ac:dyDescent="0.2">
      <c r="D3" s="102">
        <v>45292</v>
      </c>
      <c r="E3" s="102">
        <f t="shared" ref="E3:O3" si="0">EOMONTH(D3,0)+1</f>
        <v>45323</v>
      </c>
      <c r="F3" s="102">
        <f t="shared" si="0"/>
        <v>45352</v>
      </c>
      <c r="G3" s="102">
        <f t="shared" si="0"/>
        <v>45383</v>
      </c>
      <c r="H3" s="102">
        <f t="shared" si="0"/>
        <v>45413</v>
      </c>
      <c r="I3" s="102">
        <f t="shared" si="0"/>
        <v>45444</v>
      </c>
      <c r="J3" s="102">
        <f t="shared" si="0"/>
        <v>45474</v>
      </c>
      <c r="K3" s="102">
        <f t="shared" si="0"/>
        <v>45505</v>
      </c>
      <c r="L3" s="102">
        <f t="shared" si="0"/>
        <v>45536</v>
      </c>
      <c r="M3" s="102">
        <f t="shared" si="0"/>
        <v>45566</v>
      </c>
      <c r="N3" s="102">
        <f t="shared" si="0"/>
        <v>45597</v>
      </c>
      <c r="O3" s="102">
        <f t="shared" si="0"/>
        <v>45627</v>
      </c>
      <c r="P3" s="102" t="s">
        <v>41</v>
      </c>
      <c r="Q3" s="102">
        <f>EOMONTH(O3,0)+1</f>
        <v>45658</v>
      </c>
      <c r="S3" s="235"/>
    </row>
    <row r="4" spans="1:31" ht="15" x14ac:dyDescent="0.25">
      <c r="B4" s="103" t="s">
        <v>42</v>
      </c>
      <c r="C4" s="104"/>
      <c r="D4" s="105">
        <v>-5.0481852093997581E-5</v>
      </c>
      <c r="E4" s="105">
        <v>-3.8450329934325289E-5</v>
      </c>
      <c r="F4" s="105">
        <v>1.1064238412061833E-4</v>
      </c>
      <c r="G4" s="105">
        <v>1.9488986516824625E-4</v>
      </c>
      <c r="H4" s="105">
        <v>1.800938747049674E-4</v>
      </c>
      <c r="I4" s="105">
        <v>-6.0825863624214271E-5</v>
      </c>
      <c r="J4" s="105">
        <v>6.6380005924626673E-5</v>
      </c>
      <c r="K4" s="105">
        <v>-7.2486833721074895E-5</v>
      </c>
      <c r="L4" s="105">
        <v>-2.4047518890890629E-4</v>
      </c>
      <c r="M4" s="105">
        <v>-3.5728485243435859E-4</v>
      </c>
      <c r="N4" s="105">
        <v>-9.9228778175397547E-4</v>
      </c>
      <c r="O4" s="105">
        <v>-7.7821243918207994E-4</v>
      </c>
      <c r="P4" s="105">
        <v>-1.6939097961232719E-4</v>
      </c>
      <c r="Q4" s="105">
        <v>-2.6232269460758628E-3</v>
      </c>
      <c r="S4" s="106">
        <v>-1.2563674467302235</v>
      </c>
    </row>
    <row r="5" spans="1:31" ht="15" x14ac:dyDescent="0.25">
      <c r="B5" s="107" t="s">
        <v>43</v>
      </c>
      <c r="C5" s="108"/>
      <c r="D5" s="109">
        <v>-7.6535667492660941E-5</v>
      </c>
      <c r="E5" s="109">
        <v>-1.584727447943024E-4</v>
      </c>
      <c r="F5" s="109">
        <v>2.0277220339237623E-4</v>
      </c>
      <c r="G5" s="109">
        <v>2.3415897819423215E-4</v>
      </c>
      <c r="H5" s="109">
        <v>2.059825403573079E-4</v>
      </c>
      <c r="I5" s="109">
        <v>-2.7153863506146347E-4</v>
      </c>
      <c r="J5" s="109">
        <v>-1.1273420313695492E-4</v>
      </c>
      <c r="K5" s="109">
        <v>-1.6544694448172859E-4</v>
      </c>
      <c r="L5" s="109">
        <v>-4.3487039021428142E-4</v>
      </c>
      <c r="M5" s="109">
        <v>-7.5070510763708409E-4</v>
      </c>
      <c r="N5" s="109">
        <v>-1.2759603406109488E-3</v>
      </c>
      <c r="O5" s="109">
        <v>-1.6965938357639265E-3</v>
      </c>
      <c r="P5" s="109">
        <v>-3.5006264381698404E-4</v>
      </c>
      <c r="Q5" s="109">
        <v>-3.2880600042977104E-3</v>
      </c>
      <c r="S5" s="110">
        <v>-1.0053319388666182</v>
      </c>
    </row>
    <row r="6" spans="1:31" x14ac:dyDescent="0.2">
      <c r="B6" s="111" t="s">
        <v>44</v>
      </c>
      <c r="C6" s="112"/>
      <c r="D6" s="113">
        <v>-5.2895021979360024E-5</v>
      </c>
      <c r="E6" s="113">
        <v>-7.4210846646605155E-5</v>
      </c>
      <c r="F6" s="113">
        <v>3.9918845700537275E-5</v>
      </c>
      <c r="G6" s="113">
        <v>-1.0976731860390387E-4</v>
      </c>
      <c r="H6" s="113">
        <v>2.2038891752229617E-5</v>
      </c>
      <c r="I6" s="113">
        <v>-3.9032442385344979E-4</v>
      </c>
      <c r="J6" s="113">
        <v>-2.7338624546879853E-4</v>
      </c>
      <c r="K6" s="113">
        <v>-2.9782910577158539E-4</v>
      </c>
      <c r="L6" s="113">
        <v>8.5004671068755755E-6</v>
      </c>
      <c r="M6" s="113">
        <v>-6.3722207688998722E-4</v>
      </c>
      <c r="N6" s="113">
        <v>2.8319749880045819E-5</v>
      </c>
      <c r="O6" s="113">
        <v>-7.9298417618978156E-4</v>
      </c>
      <c r="P6" s="113">
        <v>-2.054408157133869E-4</v>
      </c>
      <c r="Q6" s="113">
        <v>-5.7359055589393249E-3</v>
      </c>
      <c r="S6" s="114">
        <v>-0.58509288611327293</v>
      </c>
    </row>
    <row r="7" spans="1:31" x14ac:dyDescent="0.2">
      <c r="B7" s="111" t="s">
        <v>45</v>
      </c>
      <c r="C7" s="112"/>
      <c r="D7" s="113">
        <v>-2.1252163830864923E-5</v>
      </c>
      <c r="E7" s="113">
        <v>-6.6472597587408089E-5</v>
      </c>
      <c r="F7" s="113">
        <v>-1.7575659231638951E-4</v>
      </c>
      <c r="G7" s="113">
        <v>-8.3929262385651349E-5</v>
      </c>
      <c r="H7" s="113">
        <v>-5.1126614197594122E-5</v>
      </c>
      <c r="I7" s="113">
        <v>-1.7055534666809979E-4</v>
      </c>
      <c r="J7" s="113">
        <v>-1.5250654222986881E-4</v>
      </c>
      <c r="K7" s="113">
        <v>-1.9131572501218663E-5</v>
      </c>
      <c r="L7" s="113">
        <v>-7.4061032773742319E-5</v>
      </c>
      <c r="M7" s="113">
        <v>-3.7213553549797496E-7</v>
      </c>
      <c r="N7" s="113">
        <v>-1.656385266864957E-4</v>
      </c>
      <c r="O7" s="113">
        <v>-7.8841327524870053E-4</v>
      </c>
      <c r="P7" s="113">
        <v>-1.4694613085908248E-4</v>
      </c>
      <c r="Q7" s="113">
        <v>-8.977790875856706E-3</v>
      </c>
      <c r="S7" s="114">
        <v>-0.24934598383072526</v>
      </c>
    </row>
    <row r="8" spans="1:31" x14ac:dyDescent="0.2">
      <c r="B8" s="111" t="s">
        <v>46</v>
      </c>
      <c r="C8" s="112"/>
      <c r="D8" s="113">
        <v>-9.0262635839999383E-5</v>
      </c>
      <c r="E8" s="113">
        <v>-9.5127287536689309E-5</v>
      </c>
      <c r="F8" s="113">
        <v>1.1956946460123241E-4</v>
      </c>
      <c r="G8" s="113">
        <v>-1.4017992977854998E-4</v>
      </c>
      <c r="H8" s="113">
        <v>5.7748266760970779E-5</v>
      </c>
      <c r="I8" s="113">
        <v>-5.8026575195291308E-4</v>
      </c>
      <c r="J8" s="113">
        <v>-3.6524511827340511E-4</v>
      </c>
      <c r="K8" s="113">
        <v>-6.1022242173225383E-4</v>
      </c>
      <c r="L8" s="113">
        <v>-3.2065007460890804E-5</v>
      </c>
      <c r="M8" s="113">
        <v>-1.0771403742272367E-3</v>
      </c>
      <c r="N8" s="113">
        <v>1.4348895557469987E-4</v>
      </c>
      <c r="O8" s="113">
        <v>-8.4724590023255164E-4</v>
      </c>
      <c r="P8" s="113">
        <v>-2.8060372192806327E-4</v>
      </c>
      <c r="Q8" s="113">
        <v>-5.4296973369675205E-3</v>
      </c>
      <c r="S8" s="114">
        <v>-0.31981210626922518</v>
      </c>
    </row>
    <row r="9" spans="1:31" x14ac:dyDescent="0.2">
      <c r="B9" s="111" t="s">
        <v>47</v>
      </c>
      <c r="C9" s="112"/>
      <c r="D9" s="113">
        <v>3.9615035307694058E-5</v>
      </c>
      <c r="E9" s="113">
        <v>-1.1524455913347609E-5</v>
      </c>
      <c r="F9" s="113">
        <v>1.1303059294776041E-4</v>
      </c>
      <c r="G9" s="113">
        <v>-5.431120396970357E-5</v>
      </c>
      <c r="H9" s="113">
        <v>-8.923902572677278E-6</v>
      </c>
      <c r="I9" s="113">
        <v>-8.1279988812688053E-5</v>
      </c>
      <c r="J9" s="113">
        <v>-1.7102826996839848E-4</v>
      </c>
      <c r="K9" s="113">
        <v>4.8248888747659535E-4</v>
      </c>
      <c r="L9" s="113">
        <v>3.3254960491335694E-4</v>
      </c>
      <c r="M9" s="113">
        <v>-1.0644474205745436E-4</v>
      </c>
      <c r="N9" s="113">
        <v>-7.0285277992354622E-5</v>
      </c>
      <c r="O9" s="113">
        <v>-6.6572163513567428E-4</v>
      </c>
      <c r="P9" s="113">
        <v>-3.5407652204111351E-5</v>
      </c>
      <c r="Q9" s="113">
        <v>-1.1174845687612622E-3</v>
      </c>
      <c r="S9" s="114">
        <v>-1.5673201400710823E-2</v>
      </c>
      <c r="X9" s="100" t="s">
        <v>48</v>
      </c>
    </row>
    <row r="10" spans="1:31" x14ac:dyDescent="0.2">
      <c r="B10" s="115" t="s">
        <v>49</v>
      </c>
      <c r="C10" s="116"/>
      <c r="D10" s="113">
        <v>-1.3439817363303241E-4</v>
      </c>
      <c r="E10" s="113">
        <v>-1.6117234289070304E-5</v>
      </c>
      <c r="F10" s="113">
        <v>1.1264103201447107E-4</v>
      </c>
      <c r="G10" s="113">
        <v>3.6130527062616657E-4</v>
      </c>
      <c r="H10" s="113">
        <v>5.0991083767026879E-4</v>
      </c>
      <c r="I10" s="113">
        <v>5.916359502964319E-4</v>
      </c>
      <c r="J10" s="113">
        <v>5.1854204263190873E-4</v>
      </c>
      <c r="K10" s="113">
        <v>4.2201575907929723E-4</v>
      </c>
      <c r="L10" s="113">
        <v>4.5022953731521653E-4</v>
      </c>
      <c r="M10" s="113">
        <v>1.488206262352243E-4</v>
      </c>
      <c r="N10" s="113">
        <v>2.118758563722789E-4</v>
      </c>
      <c r="O10" s="113">
        <v>-5.3864346570842159E-6</v>
      </c>
      <c r="P10" s="113">
        <v>2.6366096257768312E-4</v>
      </c>
      <c r="Q10" s="113">
        <v>-5.2461868231101771E-4</v>
      </c>
      <c r="S10" s="114">
        <v>-4.2477804390586016E-2</v>
      </c>
    </row>
    <row r="11" spans="1:31" x14ac:dyDescent="0.2">
      <c r="B11" s="111" t="s">
        <v>50</v>
      </c>
      <c r="C11" s="112"/>
      <c r="D11" s="113">
        <v>-1.7284595246624956E-4</v>
      </c>
      <c r="E11" s="113">
        <v>-2.3825586145431732E-4</v>
      </c>
      <c r="F11" s="113">
        <v>-1.5770766899025901E-4</v>
      </c>
      <c r="G11" s="113">
        <v>-1.8457387670756109E-4</v>
      </c>
      <c r="H11" s="113">
        <v>2.0760579651746269E-4</v>
      </c>
      <c r="I11" s="113">
        <v>5.9369530510533508E-4</v>
      </c>
      <c r="J11" s="113">
        <v>4.1825213716140119E-4</v>
      </c>
      <c r="K11" s="113">
        <v>4.6156620867798814E-4</v>
      </c>
      <c r="L11" s="113">
        <v>1.2416531847514456E-4</v>
      </c>
      <c r="M11" s="113">
        <v>6.18165863808251E-5</v>
      </c>
      <c r="N11" s="113">
        <v>2.0668414183777628E-4</v>
      </c>
      <c r="O11" s="113">
        <v>-3.9249093893534148E-4</v>
      </c>
      <c r="P11" s="113">
        <v>6.9752395822408886E-5</v>
      </c>
      <c r="Q11" s="113">
        <v>-2.6595003847065257E-3</v>
      </c>
      <c r="S11" s="114">
        <v>-5.5104306882803655E-2</v>
      </c>
    </row>
    <row r="12" spans="1:31" x14ac:dyDescent="0.2">
      <c r="B12" s="111" t="s">
        <v>51</v>
      </c>
      <c r="C12" s="112"/>
      <c r="D12" s="113">
        <v>-1.3569608848451598E-4</v>
      </c>
      <c r="E12" s="113">
        <v>6.0246511237371791E-5</v>
      </c>
      <c r="F12" s="113">
        <v>2.0442998514136335E-4</v>
      </c>
      <c r="G12" s="113">
        <v>5.6789345779417744E-4</v>
      </c>
      <c r="H12" s="113">
        <v>6.362302920699392E-4</v>
      </c>
      <c r="I12" s="113">
        <v>6.4119202502999073E-4</v>
      </c>
      <c r="J12" s="113">
        <v>6.0842511614245254E-4</v>
      </c>
      <c r="K12" s="113">
        <v>4.3551703693966992E-4</v>
      </c>
      <c r="L12" s="113">
        <v>5.927298609991194E-4</v>
      </c>
      <c r="M12" s="113">
        <v>1.8489996159054556E-4</v>
      </c>
      <c r="N12" s="113">
        <v>1.8122582867796666E-4</v>
      </c>
      <c r="O12" s="113">
        <v>6.1577169509163809E-5</v>
      </c>
      <c r="P12" s="113">
        <v>3.3780842318864579E-4</v>
      </c>
      <c r="Q12" s="113">
        <v>-1.4507750516123963E-4</v>
      </c>
      <c r="S12" s="114">
        <v>-8.1108764353103879E-3</v>
      </c>
    </row>
    <row r="13" spans="1:31" x14ac:dyDescent="0.2">
      <c r="B13" s="115" t="s">
        <v>52</v>
      </c>
      <c r="C13" s="116"/>
      <c r="D13" s="113">
        <v>3.4749447554327517E-5</v>
      </c>
      <c r="E13" s="113">
        <v>2.1799830703228551E-4</v>
      </c>
      <c r="F13" s="113">
        <v>4.882105941370618E-4</v>
      </c>
      <c r="G13" s="113">
        <v>-5.9811743398263673E-4</v>
      </c>
      <c r="H13" s="113">
        <v>-1.3072330114173303E-3</v>
      </c>
      <c r="I13" s="113">
        <v>-1.7575860487039074E-3</v>
      </c>
      <c r="J13" s="113">
        <v>-2.9937859461850458E-3</v>
      </c>
      <c r="K13" s="113">
        <v>-2.9620876788041262E-3</v>
      </c>
      <c r="L13" s="113">
        <v>-3.0935436276654515E-3</v>
      </c>
      <c r="M13" s="113">
        <v>-2.9993711413204283E-3</v>
      </c>
      <c r="N13" s="113">
        <v>-2.2393088684558027E-3</v>
      </c>
      <c r="O13" s="113">
        <v>-2.2212262397439675E-3</v>
      </c>
      <c r="P13" s="113">
        <v>-1.5251695503684104E-3</v>
      </c>
      <c r="Q13" s="113">
        <v>-2.0991325720053355E-3</v>
      </c>
      <c r="S13" s="114">
        <v>-2.4722075913990338E-2</v>
      </c>
    </row>
    <row r="14" spans="1:31" x14ac:dyDescent="0.2">
      <c r="B14" s="115" t="s">
        <v>53</v>
      </c>
      <c r="C14" s="116"/>
      <c r="D14" s="113">
        <v>7.0197160042306805E-5</v>
      </c>
      <c r="E14" s="113">
        <v>3.1192501593602096E-4</v>
      </c>
      <c r="F14" s="113">
        <v>3.6071215726241057E-4</v>
      </c>
      <c r="G14" s="113">
        <v>5.9387701613289323E-4</v>
      </c>
      <c r="H14" s="113">
        <v>-1.8649943685067338E-4</v>
      </c>
      <c r="I14" s="113">
        <v>-1.0850447105400507E-3</v>
      </c>
      <c r="J14" s="113">
        <v>-2.7315925928175222E-3</v>
      </c>
      <c r="K14" s="113">
        <v>-9.8086542053799075E-4</v>
      </c>
      <c r="L14" s="113">
        <v>-2.2370753798326426E-3</v>
      </c>
      <c r="M14" s="113">
        <v>-1.1316909000691489E-3</v>
      </c>
      <c r="N14" s="113">
        <v>-3.0613918577403476E-3</v>
      </c>
      <c r="O14" s="113">
        <v>-7.0895696876541736E-3</v>
      </c>
      <c r="P14" s="113">
        <v>-1.4087120875546644E-3</v>
      </c>
      <c r="Q14" s="113">
        <v>-7.9949939683412463E-3</v>
      </c>
      <c r="S14" s="114">
        <v>-0.22776572571279985</v>
      </c>
    </row>
    <row r="15" spans="1:31" x14ac:dyDescent="0.2">
      <c r="B15" s="115" t="s">
        <v>54</v>
      </c>
      <c r="C15" s="116"/>
      <c r="D15" s="113">
        <v>-1.3176015627636151E-4</v>
      </c>
      <c r="E15" s="113">
        <v>-7.7540009858145797E-4</v>
      </c>
      <c r="F15" s="113">
        <v>3.7496475326159739E-4</v>
      </c>
      <c r="G15" s="113">
        <v>5.5853863719246277E-4</v>
      </c>
      <c r="H15" s="113">
        <v>7.1450532767936004E-4</v>
      </c>
      <c r="I15" s="113">
        <v>-4.8147414548105338E-4</v>
      </c>
      <c r="J15" s="113">
        <v>1.0870491354812994E-3</v>
      </c>
      <c r="K15" s="113">
        <v>1.0113817046986107E-4</v>
      </c>
      <c r="L15" s="113">
        <v>-9.2961966781046623E-4</v>
      </c>
      <c r="M15" s="113">
        <v>-1.5102729756735211E-3</v>
      </c>
      <c r="N15" s="113">
        <v>-4.2259640051869329E-3</v>
      </c>
      <c r="O15" s="113">
        <v>-3.1556751955489348E-3</v>
      </c>
      <c r="P15" s="113">
        <v>-6.609187866498667E-4</v>
      </c>
      <c r="Q15" s="113">
        <v>-1.4582874616070329E-3</v>
      </c>
      <c r="S15" s="114">
        <v>-0.11335809083567483</v>
      </c>
    </row>
    <row r="16" spans="1:31" x14ac:dyDescent="0.2">
      <c r="B16" s="111" t="s">
        <v>55</v>
      </c>
      <c r="C16" s="112"/>
      <c r="D16" s="113">
        <v>-2.567140669866852E-4</v>
      </c>
      <c r="E16" s="113">
        <v>-3.0667454998722921E-4</v>
      </c>
      <c r="F16" s="113">
        <v>-1.677456424493684E-4</v>
      </c>
      <c r="G16" s="113">
        <v>5.950847918865243E-4</v>
      </c>
      <c r="H16" s="113">
        <v>-4.0850833253303076E-4</v>
      </c>
      <c r="I16" s="113">
        <v>-1.210299216052535E-3</v>
      </c>
      <c r="J16" s="113">
        <v>-9.8294467693516019E-4</v>
      </c>
      <c r="K16" s="113">
        <v>-1.5242912844236622E-3</v>
      </c>
      <c r="L16" s="113">
        <v>-1.6074606683665893E-3</v>
      </c>
      <c r="M16" s="113">
        <v>-2.3553303245615886E-3</v>
      </c>
      <c r="N16" s="113">
        <v>-4.5419639119337329E-3</v>
      </c>
      <c r="O16" s="113">
        <v>-5.6062078112295577E-3</v>
      </c>
      <c r="P16" s="113">
        <v>-1.489814056357841E-3</v>
      </c>
      <c r="Q16" s="113">
        <v>-8.2355223611221273E-3</v>
      </c>
      <c r="S16" s="114">
        <v>-0.40084609156601658</v>
      </c>
    </row>
    <row r="17" spans="1:41" x14ac:dyDescent="0.2">
      <c r="B17" s="111" t="s">
        <v>56</v>
      </c>
      <c r="C17" s="112"/>
      <c r="D17" s="117">
        <v>6.0161559340521364E-5</v>
      </c>
      <c r="E17" s="117">
        <v>-1.633597376410445E-3</v>
      </c>
      <c r="F17" s="117">
        <v>1.3564708068201092E-3</v>
      </c>
      <c r="G17" s="117">
        <v>4.9496311241981061E-4</v>
      </c>
      <c r="H17" s="117">
        <v>2.7132492674055708E-3</v>
      </c>
      <c r="I17" s="117">
        <v>8.699094291855225E-4</v>
      </c>
      <c r="J17" s="117">
        <v>4.7364652442654087E-3</v>
      </c>
      <c r="K17" s="117">
        <v>2.915048734634107E-3</v>
      </c>
      <c r="L17" s="117">
        <v>3.2865915799007439E-4</v>
      </c>
      <c r="M17" s="117">
        <v>2.1901590867567933E-5</v>
      </c>
      <c r="N17" s="117">
        <v>-3.6261000396458076E-3</v>
      </c>
      <c r="O17" s="117">
        <v>1.8587127108475876E-3</v>
      </c>
      <c r="P17" s="117">
        <v>8.2445713272316645E-4</v>
      </c>
      <c r="Q17" s="117">
        <v>9.8926089119837357E-3</v>
      </c>
      <c r="S17" s="114">
        <v>0.28748800073033465</v>
      </c>
    </row>
    <row r="18" spans="1:41" ht="15" x14ac:dyDescent="0.25">
      <c r="B18" s="118" t="s">
        <v>57</v>
      </c>
      <c r="C18" s="119"/>
      <c r="D18" s="120">
        <v>-5.3908324266771501E-6</v>
      </c>
      <c r="E18" s="120">
        <v>1.6772051585833836E-4</v>
      </c>
      <c r="F18" s="120">
        <v>-4.8529536389896322E-5</v>
      </c>
      <c r="G18" s="120">
        <v>1.266093683260916E-4</v>
      </c>
      <c r="H18" s="120">
        <v>1.3693712928986024E-4</v>
      </c>
      <c r="I18" s="120">
        <v>2.9861386863938577E-4</v>
      </c>
      <c r="J18" s="120">
        <v>3.5567525271051892E-4</v>
      </c>
      <c r="K18" s="120">
        <v>6.1792976270513833E-5</v>
      </c>
      <c r="L18" s="120">
        <v>8.5482191842345401E-5</v>
      </c>
      <c r="M18" s="120">
        <v>2.7488685042431626E-4</v>
      </c>
      <c r="N18" s="120">
        <v>-5.3507544337338953E-4</v>
      </c>
      <c r="O18" s="120">
        <v>6.0166129407845936E-4</v>
      </c>
      <c r="P18" s="120">
        <v>1.2777102494054837E-4</v>
      </c>
      <c r="Q18" s="120">
        <v>-1.4495024766256748E-3</v>
      </c>
      <c r="S18" s="121">
        <v>-0.25103550786360529</v>
      </c>
    </row>
    <row r="19" spans="1:41" x14ac:dyDescent="0.2">
      <c r="B19" s="115" t="s">
        <v>58</v>
      </c>
      <c r="C19" s="116"/>
      <c r="D19" s="113">
        <v>-3.8231541446109851E-5</v>
      </c>
      <c r="E19" s="113">
        <v>1.4619873431431785E-5</v>
      </c>
      <c r="F19" s="113">
        <v>-5.6508741033356458E-5</v>
      </c>
      <c r="G19" s="113">
        <v>4.1322980374625118E-5</v>
      </c>
      <c r="H19" s="113">
        <v>1.5125212015698608E-4</v>
      </c>
      <c r="I19" s="113">
        <v>1.6236463402985457E-4</v>
      </c>
      <c r="J19" s="113">
        <v>2.6916899932305505E-4</v>
      </c>
      <c r="K19" s="113">
        <v>-1.9688143001794778E-5</v>
      </c>
      <c r="L19" s="113">
        <v>-2.6420547248973136E-4</v>
      </c>
      <c r="M19" s="113">
        <v>-2.2712176039607623E-4</v>
      </c>
      <c r="N19" s="113">
        <v>-4.9018340454687337E-4</v>
      </c>
      <c r="O19" s="113">
        <v>-1.6796479497993566E-4</v>
      </c>
      <c r="P19" s="113">
        <v>-5.5773863220198727E-5</v>
      </c>
      <c r="Q19" s="113">
        <v>-8.4191767512875604E-4</v>
      </c>
      <c r="S19" s="114">
        <v>-0.10882021889469229</v>
      </c>
    </row>
    <row r="20" spans="1:41" ht="15" customHeight="1" x14ac:dyDescent="0.2">
      <c r="B20" s="111" t="s">
        <v>59</v>
      </c>
      <c r="C20" s="112"/>
      <c r="D20" s="113">
        <v>-1.0714730044325549E-5</v>
      </c>
      <c r="E20" s="113">
        <v>1.1360798426451879E-6</v>
      </c>
      <c r="F20" s="113">
        <v>9.9465674630039302E-7</v>
      </c>
      <c r="G20" s="113">
        <v>5.676418746913825E-5</v>
      </c>
      <c r="H20" s="113">
        <v>6.8914053863444735E-6</v>
      </c>
      <c r="I20" s="113">
        <v>-1.7809849591654547E-5</v>
      </c>
      <c r="J20" s="113">
        <v>3.6661402682991451E-5</v>
      </c>
      <c r="K20" s="113">
        <v>-1.2648672560788832E-5</v>
      </c>
      <c r="L20" s="113">
        <v>-4.830308967296304E-5</v>
      </c>
      <c r="M20" s="113">
        <v>-1.0293568461161584E-5</v>
      </c>
      <c r="N20" s="113">
        <v>3.9875943657730062E-5</v>
      </c>
      <c r="O20" s="113">
        <v>-3.0619310816160095E-5</v>
      </c>
      <c r="P20" s="113">
        <v>9.5719812365224755E-7</v>
      </c>
      <c r="Q20" s="113">
        <v>2.5573584613303169E-4</v>
      </c>
      <c r="S20" s="114">
        <v>3.1154977819795704E-2</v>
      </c>
    </row>
    <row r="21" spans="1:41" x14ac:dyDescent="0.2">
      <c r="B21" s="111" t="s">
        <v>60</v>
      </c>
      <c r="C21" s="112"/>
      <c r="D21" s="113">
        <v>-4.3813057930119914E-4</v>
      </c>
      <c r="E21" s="113">
        <v>2.1690067967261584E-4</v>
      </c>
      <c r="F21" s="113">
        <v>-9.9142704455235098E-4</v>
      </c>
      <c r="G21" s="113">
        <v>-2.1004635596533205E-4</v>
      </c>
      <c r="H21" s="113">
        <v>2.5228812982049931E-3</v>
      </c>
      <c r="I21" s="113">
        <v>3.1981002155976324E-3</v>
      </c>
      <c r="J21" s="113">
        <v>4.0975653838053461E-3</v>
      </c>
      <c r="K21" s="113">
        <v>-1.4050925027597749E-4</v>
      </c>
      <c r="L21" s="113">
        <v>-4.0899932295036523E-3</v>
      </c>
      <c r="M21" s="113">
        <v>-3.9475827343822267E-3</v>
      </c>
      <c r="N21" s="113">
        <v>-1.0319991728183209E-2</v>
      </c>
      <c r="O21" s="113">
        <v>-2.4791424122206918E-3</v>
      </c>
      <c r="P21" s="113">
        <v>-9.944124559293499E-4</v>
      </c>
      <c r="Q21" s="113">
        <v>-1.8844352788503715E-2</v>
      </c>
      <c r="S21" s="114">
        <v>-0.13997519671449066</v>
      </c>
    </row>
    <row r="22" spans="1:41" x14ac:dyDescent="0.2">
      <c r="B22" s="122" t="s">
        <v>61</v>
      </c>
      <c r="C22" s="123"/>
      <c r="D22" s="124">
        <v>9.4709228396050449E-5</v>
      </c>
      <c r="E22" s="124">
        <v>6.5093452793107964E-4</v>
      </c>
      <c r="F22" s="124">
        <v>-2.3990921023120393E-5</v>
      </c>
      <c r="G22" s="124">
        <v>3.9059444471667426E-4</v>
      </c>
      <c r="H22" s="124">
        <v>9.2379651642771066E-5</v>
      </c>
      <c r="I22" s="124">
        <v>7.1825674710668252E-4</v>
      </c>
      <c r="J22" s="124">
        <v>6.3457436594749339E-4</v>
      </c>
      <c r="K22" s="124">
        <v>3.2282969078023527E-4</v>
      </c>
      <c r="L22" s="124">
        <v>1.234749138028679E-3</v>
      </c>
      <c r="M22" s="124">
        <v>1.9645115552588965E-3</v>
      </c>
      <c r="N22" s="124">
        <v>-6.8541283585621393E-4</v>
      </c>
      <c r="O22" s="124">
        <v>3.2752140019061127E-3</v>
      </c>
      <c r="P22" s="124">
        <v>7.1588001610090046E-4</v>
      </c>
      <c r="Q22" s="124">
        <v>-3.2369800749879607E-3</v>
      </c>
      <c r="S22" s="125">
        <v>-0.1422152889689059</v>
      </c>
    </row>
    <row r="23" spans="1:41" x14ac:dyDescent="0.2">
      <c r="B23" s="126"/>
      <c r="C23" s="126"/>
    </row>
    <row r="24" spans="1:41" x14ac:dyDescent="0.2">
      <c r="D24" s="127"/>
      <c r="E24" s="127"/>
      <c r="F24" s="128"/>
      <c r="P24" s="129"/>
      <c r="Q24" s="129"/>
      <c r="R24" s="129"/>
      <c r="S24" s="129"/>
    </row>
    <row r="25" spans="1:41" ht="26.25" customHeight="1" x14ac:dyDescent="0.2">
      <c r="A25" s="98" t="s">
        <v>62</v>
      </c>
      <c r="B25" s="99"/>
      <c r="C25" s="99"/>
      <c r="D25" s="99"/>
      <c r="E25" s="99"/>
      <c r="F25" s="99"/>
      <c r="G25" s="99"/>
      <c r="H25" s="99"/>
      <c r="I25" s="99"/>
      <c r="J25" s="99"/>
      <c r="K25" s="99"/>
      <c r="L25" s="99"/>
      <c r="M25" s="99"/>
      <c r="N25" s="99"/>
      <c r="O25" s="99"/>
      <c r="P25" s="99"/>
      <c r="Q25" s="99"/>
      <c r="R25" s="99"/>
      <c r="S25" s="99"/>
      <c r="T25" s="99"/>
      <c r="U25" s="99"/>
    </row>
    <row r="27" spans="1:41" ht="13.5" customHeight="1" x14ac:dyDescent="0.25">
      <c r="B27" s="130" t="s">
        <v>63</v>
      </c>
      <c r="C27" s="131"/>
      <c r="D27" s="131"/>
      <c r="E27" s="131"/>
      <c r="F27" s="131"/>
      <c r="G27" s="131"/>
      <c r="H27" s="131"/>
      <c r="I27" s="131"/>
      <c r="J27" s="131"/>
      <c r="K27" s="131"/>
      <c r="L27" s="131"/>
      <c r="M27" s="131"/>
    </row>
    <row r="28" spans="1:41" ht="13.5" customHeight="1" thickBot="1" x14ac:dyDescent="0.3">
      <c r="B28" s="131"/>
      <c r="C28" s="131"/>
      <c r="D28" s="131"/>
      <c r="E28" s="131"/>
      <c r="F28" s="131"/>
      <c r="G28" s="131"/>
      <c r="H28" s="131"/>
      <c r="I28" s="131"/>
      <c r="J28" s="131"/>
      <c r="K28" s="131"/>
      <c r="L28" s="131"/>
      <c r="P28" s="131"/>
      <c r="Q28" s="131"/>
    </row>
    <row r="29" spans="1:41" ht="32.25" customHeight="1" thickBot="1" x14ac:dyDescent="0.25">
      <c r="D29" s="236" t="s">
        <v>64</v>
      </c>
      <c r="E29" s="237"/>
      <c r="F29" s="237"/>
      <c r="G29" s="237"/>
      <c r="H29" s="237"/>
      <c r="I29" s="237"/>
      <c r="J29" s="237"/>
      <c r="K29" s="237"/>
      <c r="L29" s="238"/>
      <c r="X29" s="132"/>
      <c r="Y29" s="132"/>
      <c r="Z29" s="132"/>
      <c r="AA29" s="132"/>
      <c r="AB29" s="132"/>
      <c r="AC29" s="132"/>
      <c r="AD29" s="132"/>
      <c r="AE29" s="132"/>
      <c r="AF29" s="132"/>
      <c r="AG29" s="132"/>
      <c r="AH29" s="132"/>
      <c r="AI29" s="132"/>
      <c r="AJ29" s="132"/>
      <c r="AK29" s="132"/>
      <c r="AL29" s="132"/>
      <c r="AM29" s="132"/>
      <c r="AN29" s="132"/>
      <c r="AO29" s="132"/>
    </row>
    <row r="30" spans="1:41" s="133" customFormat="1" ht="23.25" customHeight="1" thickBot="1" x14ac:dyDescent="0.25">
      <c r="B30" s="134" t="s">
        <v>65</v>
      </c>
      <c r="C30" s="135" t="s">
        <v>66</v>
      </c>
      <c r="D30" s="136" t="s">
        <v>67</v>
      </c>
      <c r="E30" s="136" t="s">
        <v>68</v>
      </c>
      <c r="F30" s="136" t="s">
        <v>69</v>
      </c>
      <c r="G30" s="137">
        <v>45658</v>
      </c>
      <c r="H30" s="137">
        <f>EOMONTH(G30,0)+1</f>
        <v>45689</v>
      </c>
      <c r="I30" s="137">
        <f>EOMONTH(H30,0)+1</f>
        <v>45717</v>
      </c>
      <c r="J30" s="137">
        <f>EOMONTH(I30,0)+1</f>
        <v>45748</v>
      </c>
      <c r="K30" s="136" t="s">
        <v>70</v>
      </c>
      <c r="L30" s="138" t="s">
        <v>71</v>
      </c>
      <c r="M30" s="139"/>
      <c r="N30" s="139"/>
      <c r="O30" s="139"/>
      <c r="P30" s="139"/>
      <c r="Q30" s="139"/>
      <c r="R30" s="139"/>
      <c r="S30" s="139"/>
      <c r="T30" s="139"/>
      <c r="U30" s="139"/>
      <c r="V30" s="139"/>
      <c r="W30" s="139"/>
      <c r="X30" s="139"/>
      <c r="Y30" s="139"/>
      <c r="Z30" s="139"/>
      <c r="AA30" s="139"/>
      <c r="AB30" s="139"/>
      <c r="AC30" s="139"/>
      <c r="AD30" s="139"/>
      <c r="AE30" s="139"/>
      <c r="AF30" s="139"/>
      <c r="AG30" s="139"/>
    </row>
    <row r="31" spans="1:41" x14ac:dyDescent="0.2">
      <c r="B31" s="140">
        <v>44562</v>
      </c>
      <c r="C31" s="141">
        <v>478.19876147709221</v>
      </c>
      <c r="D31" s="142">
        <v>5.9242646713593103</v>
      </c>
      <c r="E31" s="142">
        <v>1.3462381635308702</v>
      </c>
      <c r="F31" s="142">
        <v>0.16715993801801687</v>
      </c>
      <c r="G31" s="143">
        <v>2.5618330000042988E-2</v>
      </c>
      <c r="H31" s="143">
        <v>-4.4099799999344214E-3</v>
      </c>
      <c r="I31" s="143">
        <v>1.1397589999944557E-2</v>
      </c>
      <c r="J31" s="143">
        <v>4.392260000031456E-3</v>
      </c>
      <c r="K31" s="142">
        <f>SUM($G31:J31)</f>
        <v>3.699820000008458E-2</v>
      </c>
      <c r="L31" s="144">
        <f t="shared" ref="L31:L70" si="1">D31+E31+F31+K31</f>
        <v>7.474660972908282</v>
      </c>
    </row>
    <row r="32" spans="1:41" x14ac:dyDescent="0.2">
      <c r="B32" s="140">
        <v>44593</v>
      </c>
      <c r="C32" s="145">
        <v>397.07740198875302</v>
      </c>
      <c r="D32" s="142">
        <v>4.0233469580725796</v>
      </c>
      <c r="E32" s="142">
        <v>0.87828391783557436</v>
      </c>
      <c r="F32" s="142">
        <v>0.11709963533922974</v>
      </c>
      <c r="G32" s="143">
        <v>-3.4573000004911592E-4</v>
      </c>
      <c r="H32" s="143">
        <v>1.5159999999241336E-3</v>
      </c>
      <c r="I32" s="143">
        <v>4.3126800000550247E-3</v>
      </c>
      <c r="J32" s="143">
        <v>1.5702099999543861E-3</v>
      </c>
      <c r="K32" s="142">
        <f>SUM($G32:J32)</f>
        <v>7.0531599998844285E-3</v>
      </c>
      <c r="L32" s="144">
        <f t="shared" si="1"/>
        <v>5.0257836712472681</v>
      </c>
    </row>
    <row r="33" spans="2:12" x14ac:dyDescent="0.2">
      <c r="B33" s="140">
        <v>44621</v>
      </c>
      <c r="C33" s="145">
        <v>457.66042682481287</v>
      </c>
      <c r="D33" s="142">
        <v>4.1575962257055039</v>
      </c>
      <c r="E33" s="142">
        <v>1.5046422847087797</v>
      </c>
      <c r="F33" s="142">
        <v>8.1864824773447253E-2</v>
      </c>
      <c r="G33" s="143">
        <v>1.1650440000039453E-2</v>
      </c>
      <c r="H33" s="143">
        <v>1.2648819999981242E-2</v>
      </c>
      <c r="I33" s="143">
        <v>4.098535000002812E-2</v>
      </c>
      <c r="J33" s="143">
        <v>2.2910099999648992E-3</v>
      </c>
      <c r="K33" s="142">
        <f>SUM($G33:J33)</f>
        <v>6.7575620000013714E-2</v>
      </c>
      <c r="L33" s="144">
        <f t="shared" si="1"/>
        <v>5.8116789551877446</v>
      </c>
    </row>
    <row r="34" spans="2:12" x14ac:dyDescent="0.2">
      <c r="B34" s="140">
        <v>44652</v>
      </c>
      <c r="C34" s="145">
        <v>416.95341731130947</v>
      </c>
      <c r="D34" s="142">
        <v>3.4955392206950364</v>
      </c>
      <c r="E34" s="142">
        <v>1.2289986737230265</v>
      </c>
      <c r="F34" s="142">
        <v>4.301619427303649E-2</v>
      </c>
      <c r="G34" s="143">
        <v>1.436232999992626E-2</v>
      </c>
      <c r="H34" s="143">
        <v>1.195680000023458E-3</v>
      </c>
      <c r="I34" s="143">
        <v>6.3381900000649694E-3</v>
      </c>
      <c r="J34" s="143">
        <v>3.5762399999157424E-3</v>
      </c>
      <c r="K34" s="142">
        <f>SUM($G34:J34)</f>
        <v>2.547243999993043E-2</v>
      </c>
      <c r="L34" s="144">
        <f t="shared" si="1"/>
        <v>4.7930265286910299</v>
      </c>
    </row>
    <row r="35" spans="2:12" x14ac:dyDescent="0.2">
      <c r="B35" s="140">
        <v>44682</v>
      </c>
      <c r="C35" s="145">
        <v>424.82968189567652</v>
      </c>
      <c r="D35" s="142">
        <v>3.0674338900086582</v>
      </c>
      <c r="E35" s="142">
        <v>1.1398970560778139</v>
      </c>
      <c r="F35" s="142">
        <v>6.5712678238128319E-2</v>
      </c>
      <c r="G35" s="143">
        <v>1.1359760000175356E-2</v>
      </c>
      <c r="H35" s="143">
        <v>8.4679899999287045E-3</v>
      </c>
      <c r="I35" s="143">
        <v>8.3937000000560147E-3</v>
      </c>
      <c r="J35" s="143">
        <v>4.6242099999176389E-3</v>
      </c>
      <c r="K35" s="142">
        <f>SUM($G35:J35)</f>
        <v>3.2845660000077714E-2</v>
      </c>
      <c r="L35" s="144">
        <f t="shared" si="1"/>
        <v>4.3058892843246781</v>
      </c>
    </row>
    <row r="36" spans="2:12" x14ac:dyDescent="0.2">
      <c r="B36" s="140">
        <v>44713</v>
      </c>
      <c r="C36" s="145">
        <v>425.72672904521392</v>
      </c>
      <c r="D36" s="142">
        <v>1.718233139998631</v>
      </c>
      <c r="E36" s="142">
        <v>1.0302897733852205</v>
      </c>
      <c r="F36" s="142">
        <v>-7.6027398596579587E-2</v>
      </c>
      <c r="G36" s="143">
        <v>1.7630359999998291E-2</v>
      </c>
      <c r="H36" s="143">
        <v>2.0812400000522757E-3</v>
      </c>
      <c r="I36" s="143">
        <v>3.2188200000291545E-3</v>
      </c>
      <c r="J36" s="143">
        <v>1.6380299999241288E-3</v>
      </c>
      <c r="K36" s="142">
        <f>SUM($G36:J36)</f>
        <v>2.456845000000385E-2</v>
      </c>
      <c r="L36" s="144">
        <f t="shared" si="1"/>
        <v>2.6970639647872758</v>
      </c>
    </row>
    <row r="37" spans="2:12" x14ac:dyDescent="0.2">
      <c r="B37" s="140">
        <v>44743</v>
      </c>
      <c r="C37" s="145">
        <v>409.27213793989142</v>
      </c>
      <c r="D37" s="142">
        <v>9.7280747013996915E-2</v>
      </c>
      <c r="E37" s="142">
        <v>1.1785434529794543</v>
      </c>
      <c r="F37" s="142">
        <v>2.9646100116110574E-2</v>
      </c>
      <c r="G37" s="143">
        <v>1.2105840000003809E-2</v>
      </c>
      <c r="H37" s="143">
        <v>9.7375000001420631E-4</v>
      </c>
      <c r="I37" s="143">
        <v>1.6423279999969509E-2</v>
      </c>
      <c r="J37" s="143">
        <v>3.4075499999630665E-3</v>
      </c>
      <c r="K37" s="142">
        <f>SUM($G37:J37)</f>
        <v>3.2910419999950591E-2</v>
      </c>
      <c r="L37" s="144">
        <f t="shared" si="1"/>
        <v>1.3383807201095124</v>
      </c>
    </row>
    <row r="38" spans="2:12" x14ac:dyDescent="0.2">
      <c r="B38" s="140">
        <v>44774</v>
      </c>
      <c r="C38" s="145">
        <v>380.95671312844439</v>
      </c>
      <c r="D38" s="142">
        <v>-1.9961992735716194E-2</v>
      </c>
      <c r="E38" s="142">
        <v>0.92468054054779714</v>
      </c>
      <c r="F38" s="142">
        <v>3.5047993744626638E-2</v>
      </c>
      <c r="G38" s="143">
        <v>1.6515260000005583E-2</v>
      </c>
      <c r="H38" s="143">
        <v>3.4638399999948888E-3</v>
      </c>
      <c r="I38" s="143">
        <v>7.7269000000228516E-3</v>
      </c>
      <c r="J38" s="143">
        <v>2.7043599999956314E-3</v>
      </c>
      <c r="K38" s="142">
        <f>SUM($G38:J38)</f>
        <v>3.0410360000018954E-2</v>
      </c>
      <c r="L38" s="144">
        <f t="shared" si="1"/>
        <v>0.97017690155672653</v>
      </c>
    </row>
    <row r="39" spans="2:12" x14ac:dyDescent="0.2">
      <c r="B39" s="140">
        <v>44805</v>
      </c>
      <c r="C39" s="145">
        <v>425.09175656152632</v>
      </c>
      <c r="D39" s="142">
        <v>-0.39731724911501942</v>
      </c>
      <c r="E39" s="142">
        <v>0.62245712964590894</v>
      </c>
      <c r="F39" s="142">
        <v>-0.13152674205593939</v>
      </c>
      <c r="G39" s="143">
        <v>1.851096999996571E-2</v>
      </c>
      <c r="H39" s="143">
        <v>1.3693600001261075E-3</v>
      </c>
      <c r="I39" s="143">
        <v>8.6198099999705846E-3</v>
      </c>
      <c r="J39" s="143">
        <v>4.3540399999528745E-3</v>
      </c>
      <c r="K39" s="142">
        <f>SUM($G39:J39)</f>
        <v>3.2854180000015276E-2</v>
      </c>
      <c r="L39" s="144">
        <f t="shared" si="1"/>
        <v>0.1264673184749654</v>
      </c>
    </row>
    <row r="40" spans="2:12" x14ac:dyDescent="0.2">
      <c r="B40" s="140">
        <v>44835</v>
      </c>
      <c r="C40" s="145">
        <v>431.69773747737884</v>
      </c>
      <c r="D40" s="142"/>
      <c r="E40" s="142">
        <v>1.461736722553951</v>
      </c>
      <c r="F40" s="142">
        <v>2.6005980068703138E-2</v>
      </c>
      <c r="G40" s="143">
        <v>3.3212639999987914E-2</v>
      </c>
      <c r="H40" s="143">
        <v>6.7903499999601991E-3</v>
      </c>
      <c r="I40" s="143">
        <v>-1.2519499999825712E-3</v>
      </c>
      <c r="J40" s="143">
        <v>7.6340200000117875E-3</v>
      </c>
      <c r="K40" s="142">
        <f>SUM($G40:J40)</f>
        <v>4.6385059999977329E-2</v>
      </c>
      <c r="L40" s="144">
        <f t="shared" si="1"/>
        <v>1.5341277626226315</v>
      </c>
    </row>
    <row r="41" spans="2:12" x14ac:dyDescent="0.2">
      <c r="B41" s="140">
        <v>44866</v>
      </c>
      <c r="C41" s="145">
        <v>427.90160371903295</v>
      </c>
      <c r="D41" s="142"/>
      <c r="E41" s="142">
        <v>-0.19095001366690667</v>
      </c>
      <c r="F41" s="142">
        <v>9.9432817884348879E-2</v>
      </c>
      <c r="G41" s="143">
        <v>-9.7720833249070438E-2</v>
      </c>
      <c r="H41" s="143">
        <v>9.1329200000132005E-3</v>
      </c>
      <c r="I41" s="143">
        <v>5.2229300000021794E-3</v>
      </c>
      <c r="J41" s="143">
        <v>6.2759500000311164E-3</v>
      </c>
      <c r="K41" s="142">
        <f>SUM($G41:J41)</f>
        <v>-7.7089033249023942E-2</v>
      </c>
      <c r="L41" s="144">
        <f t="shared" si="1"/>
        <v>-0.16860622903158173</v>
      </c>
    </row>
    <row r="42" spans="2:12" ht="15" thickBot="1" x14ac:dyDescent="0.25">
      <c r="B42" s="140">
        <v>44896</v>
      </c>
      <c r="C42" s="145">
        <v>412.75227960030998</v>
      </c>
      <c r="D42" s="142"/>
      <c r="E42" s="142">
        <v>-0.89211283725444446</v>
      </c>
      <c r="F42" s="142">
        <v>2.704989624294285E-2</v>
      </c>
      <c r="G42" s="143">
        <v>1.0812201933447341E-2</v>
      </c>
      <c r="H42" s="143">
        <v>-9.750451123034054E-2</v>
      </c>
      <c r="I42" s="143">
        <v>2.5910299999623021E-3</v>
      </c>
      <c r="J42" s="143">
        <v>2.7304099999128084E-3</v>
      </c>
      <c r="K42" s="142">
        <f>SUM($G42:J42)</f>
        <v>-8.1370869297018089E-2</v>
      </c>
      <c r="L42" s="144">
        <f t="shared" si="1"/>
        <v>-0.9464338103085197</v>
      </c>
    </row>
    <row r="43" spans="2:12" s="149" customFormat="1" ht="19.5" customHeight="1" thickBot="1" x14ac:dyDescent="0.3">
      <c r="B43" s="236" t="s">
        <v>72</v>
      </c>
      <c r="C43" s="238"/>
      <c r="D43" s="146">
        <f t="shared" ref="D43:J43" si="2">SUM(D31:D42)</f>
        <v>22.066415611002981</v>
      </c>
      <c r="E43" s="146">
        <f t="shared" si="2"/>
        <v>10.232704864067045</v>
      </c>
      <c r="F43" s="146">
        <f t="shared" si="2"/>
        <v>0.48448191804607177</v>
      </c>
      <c r="G43" s="147">
        <f t="shared" si="2"/>
        <v>7.371156868447315E-2</v>
      </c>
      <c r="H43" s="147">
        <f t="shared" si="2"/>
        <v>-5.4274541230256546E-2</v>
      </c>
      <c r="I43" s="147">
        <f t="shared" si="2"/>
        <v>0.1139783300001227</v>
      </c>
      <c r="J43" s="147">
        <f t="shared" si="2"/>
        <v>4.5198289999575536E-2</v>
      </c>
      <c r="K43" s="146">
        <f>SUM($G43:J43)</f>
        <v>0.17861364745391484</v>
      </c>
      <c r="L43" s="148">
        <f t="shared" si="1"/>
        <v>32.962216040570013</v>
      </c>
    </row>
    <row r="44" spans="2:12" x14ac:dyDescent="0.2">
      <c r="B44" s="140">
        <v>44927</v>
      </c>
      <c r="C44" s="145">
        <v>457.90353666793322</v>
      </c>
      <c r="D44" s="142"/>
      <c r="E44" s="142">
        <v>-1.6040238828666702</v>
      </c>
      <c r="F44" s="142">
        <v>0.50806615773075237</v>
      </c>
      <c r="G44" s="143">
        <v>4.9265803780770057E-2</v>
      </c>
      <c r="H44" s="143">
        <v>-9.4626924868862261E-2</v>
      </c>
      <c r="I44" s="143">
        <v>-0.42181663170833872</v>
      </c>
      <c r="J44" s="143">
        <v>2.5038469999969948E-2</v>
      </c>
      <c r="K44" s="142">
        <f>SUM($G44:J44)</f>
        <v>-0.44213928279646098</v>
      </c>
      <c r="L44" s="144">
        <f t="shared" si="1"/>
        <v>-1.5380970079323788</v>
      </c>
    </row>
    <row r="45" spans="2:12" x14ac:dyDescent="0.2">
      <c r="B45" s="140">
        <v>44958</v>
      </c>
      <c r="C45" s="145">
        <v>394.26682268633789</v>
      </c>
      <c r="D45" s="142"/>
      <c r="E45" s="142">
        <v>-1.1582389003102662</v>
      </c>
      <c r="F45" s="142">
        <v>8.8129989586605006E-3</v>
      </c>
      <c r="G45" s="143">
        <v>1.0092481596927882E-2</v>
      </c>
      <c r="H45" s="143">
        <v>1.4230968654942444E-3</v>
      </c>
      <c r="I45" s="143">
        <v>-1.3650263181375522E-2</v>
      </c>
      <c r="J45" s="143">
        <v>-0.16459036026679996</v>
      </c>
      <c r="K45" s="142">
        <f>SUM($G45:J45)</f>
        <v>-0.16672504498575336</v>
      </c>
      <c r="L45" s="144">
        <f t="shared" si="1"/>
        <v>-1.3161509463373591</v>
      </c>
    </row>
    <row r="46" spans="2:12" x14ac:dyDescent="0.2">
      <c r="B46" s="140">
        <v>44987</v>
      </c>
      <c r="C46" s="145">
        <v>457.18177680293019</v>
      </c>
      <c r="D46" s="142"/>
      <c r="E46" s="142">
        <v>-0.20388889694129375</v>
      </c>
      <c r="F46" s="142">
        <v>-4.9653955520000181E-2</v>
      </c>
      <c r="G46" s="143">
        <v>1.9585584745982487E-3</v>
      </c>
      <c r="H46" s="143">
        <v>5.0826659303879751E-3</v>
      </c>
      <c r="I46" s="143">
        <v>1.390901281826018E-2</v>
      </c>
      <c r="J46" s="143">
        <v>-1.8899593656499292E-2</v>
      </c>
      <c r="K46" s="142">
        <f>SUM($G46:J46)</f>
        <v>2.0506435667471123E-3</v>
      </c>
      <c r="L46" s="144">
        <f t="shared" si="1"/>
        <v>-0.25149220889454682</v>
      </c>
    </row>
    <row r="47" spans="2:12" x14ac:dyDescent="0.2">
      <c r="B47" s="140">
        <v>45017</v>
      </c>
      <c r="C47" s="145">
        <v>406.90062734999998</v>
      </c>
      <c r="D47" s="142"/>
      <c r="E47" s="142">
        <v>-1.7301446175807769</v>
      </c>
      <c r="F47" s="142">
        <v>-0.11782828543380219</v>
      </c>
      <c r="G47" s="143">
        <v>2.1473853681527544E-2</v>
      </c>
      <c r="H47" s="143">
        <v>-1.9585456637571497E-2</v>
      </c>
      <c r="I47" s="143">
        <v>-3.3360270464299902E-3</v>
      </c>
      <c r="J47" s="143">
        <v>-5.1683777143693987E-3</v>
      </c>
      <c r="K47" s="142">
        <f>SUM($G47:J47)</f>
        <v>-6.6160077168433418E-3</v>
      </c>
      <c r="L47" s="144">
        <f t="shared" si="1"/>
        <v>-1.8545889107314224</v>
      </c>
    </row>
    <row r="48" spans="2:12" x14ac:dyDescent="0.2">
      <c r="B48" s="140">
        <v>45047</v>
      </c>
      <c r="C48" s="145">
        <v>426.61104816173099</v>
      </c>
      <c r="D48" s="142"/>
      <c r="E48" s="142">
        <v>-3.1847844819325246</v>
      </c>
      <c r="F48" s="142">
        <v>5.0163374728242616E-2</v>
      </c>
      <c r="G48" s="143">
        <v>-4.4189803268636751E-2</v>
      </c>
      <c r="H48" s="143">
        <v>2.4414072356194083E-2</v>
      </c>
      <c r="I48" s="143">
        <v>9.1333523877779044E-3</v>
      </c>
      <c r="J48" s="143">
        <v>-5.5392456275228596E-2</v>
      </c>
      <c r="K48" s="142">
        <f>SUM($G48:J48)</f>
        <v>-6.603483479989336E-2</v>
      </c>
      <c r="L48" s="144">
        <f t="shared" si="1"/>
        <v>-3.2006559420041754</v>
      </c>
    </row>
    <row r="49" spans="2:12" x14ac:dyDescent="0.2">
      <c r="B49" s="140">
        <v>45078</v>
      </c>
      <c r="C49" s="145">
        <v>439.35995922770923</v>
      </c>
      <c r="D49" s="142"/>
      <c r="E49" s="142">
        <v>-2.5380931206063337</v>
      </c>
      <c r="F49" s="142">
        <v>0.11173248011704118</v>
      </c>
      <c r="G49" s="143">
        <v>-9.3524441332419883E-3</v>
      </c>
      <c r="H49" s="143">
        <v>1.7883331071118391E-2</v>
      </c>
      <c r="I49" s="143">
        <v>1.6683138048335877E-2</v>
      </c>
      <c r="J49" s="143">
        <v>-1.4906838320996485E-2</v>
      </c>
      <c r="K49" s="142">
        <f>SUM($G49:J49)</f>
        <v>1.0307186665215795E-2</v>
      </c>
      <c r="L49" s="144">
        <f t="shared" si="1"/>
        <v>-2.4160534538240768</v>
      </c>
    </row>
    <row r="50" spans="2:12" x14ac:dyDescent="0.2">
      <c r="B50" s="140">
        <v>45108</v>
      </c>
      <c r="C50" s="145">
        <v>409.21754434427504</v>
      </c>
      <c r="D50" s="142"/>
      <c r="E50" s="142">
        <v>0.46251186912223829</v>
      </c>
      <c r="F50" s="142">
        <v>0.4657690897385578</v>
      </c>
      <c r="G50" s="143">
        <v>2.116074233214249E-2</v>
      </c>
      <c r="H50" s="143">
        <v>2.4460143889086794E-2</v>
      </c>
      <c r="I50" s="143">
        <v>5.0439398457967854E-2</v>
      </c>
      <c r="J50" s="143">
        <v>3.5270493683015047E-3</v>
      </c>
      <c r="K50" s="142">
        <f>SUM($G50:J50)</f>
        <v>9.9587334047498643E-2</v>
      </c>
      <c r="L50" s="144">
        <f t="shared" si="1"/>
        <v>1.0278682929082947</v>
      </c>
    </row>
    <row r="51" spans="2:12" x14ac:dyDescent="0.2">
      <c r="B51" s="140">
        <v>45139</v>
      </c>
      <c r="C51" s="145">
        <v>386.29831001622659</v>
      </c>
      <c r="D51" s="142"/>
      <c r="E51" s="142">
        <v>-1.149103258900368</v>
      </c>
      <c r="F51" s="142">
        <v>0.15193229084019322</v>
      </c>
      <c r="G51" s="143">
        <v>-3.8273658196601446E-2</v>
      </c>
      <c r="H51" s="143">
        <v>-4.9709094039485535E-2</v>
      </c>
      <c r="I51" s="143">
        <v>-1.2042929643257594E-2</v>
      </c>
      <c r="J51" s="143">
        <v>-2.3726364620870299E-2</v>
      </c>
      <c r="K51" s="142">
        <f>SUM($G51:J51)</f>
        <v>-0.12375204650021487</v>
      </c>
      <c r="L51" s="144">
        <f t="shared" si="1"/>
        <v>-1.1209230145603897</v>
      </c>
    </row>
    <row r="52" spans="2:12" x14ac:dyDescent="0.2">
      <c r="B52" s="140">
        <v>45170</v>
      </c>
      <c r="C52" s="145">
        <v>421.61626590115935</v>
      </c>
      <c r="D52" s="142"/>
      <c r="E52" s="142">
        <v>-1.4469201166922403</v>
      </c>
      <c r="F52" s="142">
        <v>-0.69235921149390833</v>
      </c>
      <c r="G52" s="143">
        <v>1.8142240718930225E-2</v>
      </c>
      <c r="H52" s="143">
        <v>-2.4189659978446798E-2</v>
      </c>
      <c r="I52" s="143">
        <v>2.3953492470127458E-2</v>
      </c>
      <c r="J52" s="143">
        <v>7.8290577964139629E-3</v>
      </c>
      <c r="K52" s="142">
        <f>SUM($G52:J52)</f>
        <v>2.5735131007024847E-2</v>
      </c>
      <c r="L52" s="144">
        <f t="shared" si="1"/>
        <v>-2.1135441971791238</v>
      </c>
    </row>
    <row r="53" spans="2:12" x14ac:dyDescent="0.2">
      <c r="B53" s="140">
        <v>45200</v>
      </c>
      <c r="C53" s="145">
        <v>445.19264227698881</v>
      </c>
      <c r="D53" s="142"/>
      <c r="E53" s="142"/>
      <c r="F53" s="142">
        <v>-1.3770878589821223</v>
      </c>
      <c r="G53" s="143">
        <v>-3.5968988252761847E-2</v>
      </c>
      <c r="H53" s="143">
        <v>-3.6653822234541167E-2</v>
      </c>
      <c r="I53" s="143">
        <v>-2.4909018501375613E-2</v>
      </c>
      <c r="J53" s="143">
        <v>-1.9859367131516592E-2</v>
      </c>
      <c r="K53" s="142">
        <f>SUM($G53:J53)</f>
        <v>-0.11739119612019522</v>
      </c>
      <c r="L53" s="144">
        <f t="shared" si="1"/>
        <v>-1.4944790551023175</v>
      </c>
    </row>
    <row r="54" spans="2:12" x14ac:dyDescent="0.2">
      <c r="B54" s="140">
        <v>45231</v>
      </c>
      <c r="C54" s="145">
        <v>438.84255118364467</v>
      </c>
      <c r="D54" s="142"/>
      <c r="E54" s="142"/>
      <c r="F54" s="142">
        <v>0.12399562781240547</v>
      </c>
      <c r="G54" s="143">
        <v>-1.166151157309514E-2</v>
      </c>
      <c r="H54" s="143">
        <v>-2.1326005143748716E-2</v>
      </c>
      <c r="I54" s="143">
        <v>-4.2335078099540624E-2</v>
      </c>
      <c r="J54" s="143">
        <v>-1.3521866343921829E-2</v>
      </c>
      <c r="K54" s="142">
        <f>SUM($G54:J54)</f>
        <v>-8.8844461160306309E-2</v>
      </c>
      <c r="L54" s="144">
        <f t="shared" si="1"/>
        <v>3.5151166652099164E-2</v>
      </c>
    </row>
    <row r="55" spans="2:12" ht="15" thickBot="1" x14ac:dyDescent="0.25">
      <c r="B55" s="140">
        <v>45261</v>
      </c>
      <c r="C55" s="150">
        <v>412.73761065297299</v>
      </c>
      <c r="D55" s="142"/>
      <c r="E55" s="142"/>
      <c r="F55" s="142">
        <v>-1.4839245039209459</v>
      </c>
      <c r="G55" s="143">
        <v>-2.6733802455964906E-3</v>
      </c>
      <c r="H55" s="143">
        <v>-5.4637732995615806E-2</v>
      </c>
      <c r="I55" s="143">
        <v>-4.2594513806250234E-2</v>
      </c>
      <c r="J55" s="143">
        <v>-2.946527621321593E-2</v>
      </c>
      <c r="K55" s="142">
        <f>SUM($G55:J55)</f>
        <v>-0.12937090326067846</v>
      </c>
      <c r="L55" s="144">
        <f t="shared" si="1"/>
        <v>-1.6132954071816243</v>
      </c>
    </row>
    <row r="56" spans="2:12" s="151" customFormat="1" ht="20.25" customHeight="1" thickBot="1" x14ac:dyDescent="0.3">
      <c r="B56" s="236" t="s">
        <v>73</v>
      </c>
      <c r="C56" s="239"/>
      <c r="D56" s="146"/>
      <c r="E56" s="146">
        <f t="shared" ref="E56:J56" si="3">SUM(E44:E55)</f>
        <v>-12.552685406708235</v>
      </c>
      <c r="F56" s="146">
        <f t="shared" si="3"/>
        <v>-2.3003817954249257</v>
      </c>
      <c r="G56" s="147">
        <f t="shared" si="3"/>
        <v>-2.0026105085037216E-2</v>
      </c>
      <c r="H56" s="147">
        <f t="shared" si="3"/>
        <v>-0.22746538578599029</v>
      </c>
      <c r="I56" s="147">
        <f t="shared" si="3"/>
        <v>-0.44656606780409902</v>
      </c>
      <c r="J56" s="147">
        <f t="shared" si="3"/>
        <v>-0.30913592337873297</v>
      </c>
      <c r="K56" s="146">
        <f>SUM($G56:J56)</f>
        <v>-1.0031934820538595</v>
      </c>
      <c r="L56" s="148">
        <f t="shared" si="1"/>
        <v>-15.856260684187021</v>
      </c>
    </row>
    <row r="57" spans="2:12" x14ac:dyDescent="0.2">
      <c r="B57" s="140">
        <v>45292</v>
      </c>
      <c r="C57" s="145">
        <v>464.33370802261686</v>
      </c>
      <c r="D57" s="142"/>
      <c r="E57" s="142"/>
      <c r="F57" s="142">
        <v>0.58131833660598886</v>
      </c>
      <c r="G57" s="143">
        <v>0.33813821315266068</v>
      </c>
      <c r="H57" s="143">
        <v>7.0409883747799995E-2</v>
      </c>
      <c r="I57" s="143">
        <v>5.1290944999948351E-2</v>
      </c>
      <c r="J57" s="143">
        <v>-2.3492985123425569E-2</v>
      </c>
      <c r="K57" s="142">
        <f>SUM($G57:J57)</f>
        <v>0.43634605677698346</v>
      </c>
      <c r="L57" s="144">
        <f t="shared" si="1"/>
        <v>1.0176643933829723</v>
      </c>
    </row>
    <row r="58" spans="2:12" x14ac:dyDescent="0.2">
      <c r="B58" s="140">
        <v>45323</v>
      </c>
      <c r="C58" s="145">
        <v>426.40132911541554</v>
      </c>
      <c r="D58" s="142"/>
      <c r="E58" s="142"/>
      <c r="F58" s="142">
        <v>0.60760472176076519</v>
      </c>
      <c r="G58" s="143">
        <v>-2.4505346184753307E-2</v>
      </c>
      <c r="H58" s="143">
        <v>3.2337246916767981E-2</v>
      </c>
      <c r="I58" s="143">
        <v>9.6484769818573568E-2</v>
      </c>
      <c r="J58" s="143">
        <v>-1.6422645401348746E-2</v>
      </c>
      <c r="K58" s="142">
        <f>SUM($G58:J58)</f>
        <v>8.7894025149239496E-2</v>
      </c>
      <c r="L58" s="144">
        <f t="shared" si="1"/>
        <v>0.69549874691000468</v>
      </c>
    </row>
    <row r="59" spans="2:12" x14ac:dyDescent="0.2">
      <c r="B59" s="140">
        <f t="shared" ref="B59:B68" si="4">EOMONTH(B58,0)+1</f>
        <v>45352</v>
      </c>
      <c r="C59" s="145">
        <v>443.02679271260985</v>
      </c>
      <c r="D59" s="142"/>
      <c r="E59" s="142"/>
      <c r="F59" s="142">
        <v>1.1891530970365807</v>
      </c>
      <c r="G59" s="143">
        <v>6.0079211041738745E-2</v>
      </c>
      <c r="H59" s="143">
        <v>-1.2119930113271948E-2</v>
      </c>
      <c r="I59" s="143">
        <v>0.1128297806747014</v>
      </c>
      <c r="J59" s="143">
        <v>4.9166901393846274E-2</v>
      </c>
      <c r="K59" s="142">
        <f>SUM($G59:J59)</f>
        <v>0.20995596299701447</v>
      </c>
      <c r="L59" s="144">
        <f t="shared" si="1"/>
        <v>1.3991090600335951</v>
      </c>
    </row>
    <row r="60" spans="2:12" x14ac:dyDescent="0.2">
      <c r="B60" s="140">
        <f t="shared" si="4"/>
        <v>45383</v>
      </c>
      <c r="C60" s="145">
        <v>434.11878047209206</v>
      </c>
      <c r="D60" s="142"/>
      <c r="E60" s="142"/>
      <c r="F60" s="142">
        <v>0.97485526710079284</v>
      </c>
      <c r="G60" s="143">
        <v>0.17861013581324414</v>
      </c>
      <c r="H60" s="143">
        <v>0.14844850413362565</v>
      </c>
      <c r="I60" s="143">
        <v>0.12319742779862963</v>
      </c>
      <c r="J60" s="143">
        <v>8.4883090349080703E-2</v>
      </c>
      <c r="K60" s="142">
        <f>SUM($G60:J60)</f>
        <v>0.53513915809458013</v>
      </c>
      <c r="L60" s="144">
        <f t="shared" si="1"/>
        <v>1.509994425195373</v>
      </c>
    </row>
    <row r="61" spans="2:12" x14ac:dyDescent="0.2">
      <c r="B61" s="140">
        <f t="shared" si="4"/>
        <v>45413</v>
      </c>
      <c r="C61" s="145">
        <v>424.01034776843397</v>
      </c>
      <c r="D61" s="142"/>
      <c r="E61" s="142"/>
      <c r="F61" s="142">
        <v>1.0023624137100455</v>
      </c>
      <c r="G61" s="143">
        <v>0.18492076725630113</v>
      </c>
      <c r="H61" s="143">
        <v>9.1653428953975435E-2</v>
      </c>
      <c r="I61" s="143">
        <v>0.18019831629226246</v>
      </c>
      <c r="J61" s="143">
        <v>7.6624447707217769E-2</v>
      </c>
      <c r="K61" s="142">
        <f>SUM($G61:J61)</f>
        <v>0.5333969602097568</v>
      </c>
      <c r="L61" s="144">
        <f t="shared" si="1"/>
        <v>1.5357593739198023</v>
      </c>
    </row>
    <row r="62" spans="2:12" x14ac:dyDescent="0.2">
      <c r="B62" s="140">
        <f t="shared" si="4"/>
        <v>45444</v>
      </c>
      <c r="C62" s="145">
        <v>420.63951242190632</v>
      </c>
      <c r="D62" s="142"/>
      <c r="E62" s="142"/>
      <c r="F62" s="142">
        <v>-1.2274781586266954</v>
      </c>
      <c r="G62" s="143">
        <v>4.8910193593201257E-2</v>
      </c>
      <c r="H62" s="143">
        <v>-3.5818949151689594E-2</v>
      </c>
      <c r="I62" s="143">
        <v>9.8393768761411593E-2</v>
      </c>
      <c r="J62" s="143">
        <v>-2.5517880370671264E-2</v>
      </c>
      <c r="K62" s="142">
        <f>SUM($G62:J62)</f>
        <v>8.5967132832251991E-2</v>
      </c>
      <c r="L62" s="144">
        <f t="shared" si="1"/>
        <v>-1.1415110257944434</v>
      </c>
    </row>
    <row r="63" spans="2:12" x14ac:dyDescent="0.2">
      <c r="B63" s="140">
        <f t="shared" si="4"/>
        <v>45474</v>
      </c>
      <c r="C63" s="145">
        <v>442.18284652949438</v>
      </c>
      <c r="D63" s="142"/>
      <c r="E63" s="142"/>
      <c r="F63" s="142">
        <v>-2.1277372465581266</v>
      </c>
      <c r="G63" s="143">
        <v>-6.4266153266714809E-2</v>
      </c>
      <c r="H63" s="143">
        <v>-6.5781858610932886E-2</v>
      </c>
      <c r="I63" s="143">
        <v>-9.0117444851216533E-2</v>
      </c>
      <c r="J63" s="143">
        <v>2.9196246177036755E-2</v>
      </c>
      <c r="K63" s="142">
        <f>SUM($G63:J63)</f>
        <v>-0.19096921055182747</v>
      </c>
      <c r="L63" s="144">
        <f t="shared" si="1"/>
        <v>-2.318706457109954</v>
      </c>
    </row>
    <row r="64" spans="2:12" x14ac:dyDescent="0.2">
      <c r="B64" s="140">
        <f t="shared" si="4"/>
        <v>45505</v>
      </c>
      <c r="C64" s="145">
        <v>386.22426193018191</v>
      </c>
      <c r="D64" s="142"/>
      <c r="E64" s="142"/>
      <c r="F64" s="142">
        <v>-0.92793338174101336</v>
      </c>
      <c r="G64" s="143">
        <v>0.13612098130903405</v>
      </c>
      <c r="H64" s="143">
        <v>-0.34329642062454013</v>
      </c>
      <c r="I64" s="143">
        <v>-2.8083216522986731E-2</v>
      </c>
      <c r="J64" s="143">
        <v>-2.7911857745777979E-2</v>
      </c>
      <c r="K64" s="142">
        <f>SUM($G64:J64)</f>
        <v>-0.26317051358427079</v>
      </c>
      <c r="L64" s="144">
        <f t="shared" si="1"/>
        <v>-1.1911038953252842</v>
      </c>
    </row>
    <row r="65" spans="2:12" x14ac:dyDescent="0.2">
      <c r="B65" s="140">
        <f t="shared" si="4"/>
        <v>45536</v>
      </c>
      <c r="C65" s="145">
        <v>425.98525891999594</v>
      </c>
      <c r="D65" s="142"/>
      <c r="E65" s="142"/>
      <c r="F65" s="142">
        <v>-0.30087723035165936</v>
      </c>
      <c r="G65" s="143">
        <v>-0.26669495430292045</v>
      </c>
      <c r="H65" s="143">
        <v>-0.3332982373814275</v>
      </c>
      <c r="I65" s="143">
        <v>0.16965960022344007</v>
      </c>
      <c r="J65" s="143">
        <v>-0.10226304755070714</v>
      </c>
      <c r="K65" s="142">
        <f>SUM($G65:J65)</f>
        <v>-0.53259663901161503</v>
      </c>
      <c r="L65" s="144">
        <f t="shared" si="1"/>
        <v>-0.83347386936327439</v>
      </c>
    </row>
    <row r="66" spans="2:12" x14ac:dyDescent="0.2">
      <c r="B66" s="140">
        <f t="shared" si="4"/>
        <v>45566</v>
      </c>
      <c r="C66" s="145">
        <v>461.18952351870996</v>
      </c>
      <c r="D66" s="142"/>
      <c r="E66" s="142"/>
      <c r="F66" s="142"/>
      <c r="G66" s="143">
        <v>-0.57196700970359871</v>
      </c>
      <c r="H66" s="143">
        <v>-0.34634933047806271</v>
      </c>
      <c r="I66" s="143">
        <v>0.10526172147029911</v>
      </c>
      <c r="J66" s="143">
        <v>-0.16448553875517291</v>
      </c>
      <c r="K66" s="142">
        <f>SUM($G66:J66)</f>
        <v>-0.97754015746653522</v>
      </c>
      <c r="L66" s="144">
        <f t="shared" si="1"/>
        <v>-0.97754015746653522</v>
      </c>
    </row>
    <row r="67" spans="2:12" x14ac:dyDescent="0.2">
      <c r="B67" s="140">
        <f t="shared" si="4"/>
        <v>45597</v>
      </c>
      <c r="C67" s="145">
        <v>433.78939001085615</v>
      </c>
      <c r="D67" s="142"/>
      <c r="E67" s="142"/>
      <c r="F67" s="142"/>
      <c r="G67" s="143"/>
      <c r="H67" s="143">
        <v>-1.2750640673701241</v>
      </c>
      <c r="I67" s="143">
        <v>-2.3256086822584621E-2</v>
      </c>
      <c r="J67" s="143">
        <v>-0.42915560433647215</v>
      </c>
      <c r="K67" s="142">
        <f>SUM($G67:J67)</f>
        <v>-1.7274757585291809</v>
      </c>
      <c r="L67" s="144">
        <f t="shared" si="1"/>
        <v>-1.7274757585291809</v>
      </c>
    </row>
    <row r="68" spans="2:12" ht="15" thickBot="1" x14ac:dyDescent="0.25">
      <c r="B68" s="140">
        <f t="shared" si="4"/>
        <v>45627</v>
      </c>
      <c r="C68" s="145">
        <v>421.68703802935329</v>
      </c>
      <c r="D68" s="142"/>
      <c r="E68" s="142"/>
      <c r="F68" s="142"/>
      <c r="G68" s="143"/>
      <c r="H68" s="143"/>
      <c r="I68" s="143">
        <v>0.42886892971745283</v>
      </c>
      <c r="J68" s="143">
        <v>-0.32849584957216393</v>
      </c>
      <c r="K68" s="142">
        <f>SUM($G68:J68)</f>
        <v>0.1003730801452889</v>
      </c>
      <c r="L68" s="144">
        <f t="shared" si="1"/>
        <v>0.1003730801452889</v>
      </c>
    </row>
    <row r="69" spans="2:12" ht="15.75" thickBot="1" x14ac:dyDescent="0.25">
      <c r="B69" s="236" t="s">
        <v>74</v>
      </c>
      <c r="C69" s="239"/>
      <c r="D69" s="146"/>
      <c r="E69" s="146"/>
      <c r="F69" s="146">
        <f t="shared" ref="F69:J69" si="5">SUM(F57:F68)</f>
        <v>-0.2287321810633216</v>
      </c>
      <c r="G69" s="147">
        <f t="shared" si="5"/>
        <v>1.9346038708192737E-2</v>
      </c>
      <c r="H69" s="147">
        <f t="shared" si="5"/>
        <v>-2.0688797299778798</v>
      </c>
      <c r="I69" s="147">
        <f t="shared" si="5"/>
        <v>1.2247285115599311</v>
      </c>
      <c r="J69" s="147">
        <f t="shared" si="5"/>
        <v>-0.8778747232285582</v>
      </c>
      <c r="K69" s="146">
        <f>SUM($G69:J69)</f>
        <v>-1.7026799029383142</v>
      </c>
      <c r="L69" s="148">
        <f t="shared" si="1"/>
        <v>-1.9314120840016358</v>
      </c>
    </row>
    <row r="70" spans="2:12" x14ac:dyDescent="0.2">
      <c r="B70" s="140">
        <f>EOMONTH(B68,0)+1</f>
        <v>45658</v>
      </c>
      <c r="C70" s="145">
        <v>478.93966955839028</v>
      </c>
      <c r="D70" s="142"/>
      <c r="E70" s="142"/>
      <c r="F70" s="142"/>
      <c r="G70" s="143"/>
      <c r="H70" s="143"/>
      <c r="I70" s="143"/>
      <c r="J70" s="143">
        <v>-1.2563674467302235</v>
      </c>
      <c r="K70" s="142">
        <f>SUM($G70:J70)</f>
        <v>-1.2563674467302235</v>
      </c>
      <c r="L70" s="144">
        <f t="shared" si="1"/>
        <v>-1.2563674467302235</v>
      </c>
    </row>
  </sheetData>
  <mergeCells count="5">
    <mergeCell ref="S2:S3"/>
    <mergeCell ref="D29:L29"/>
    <mergeCell ref="B43:C43"/>
    <mergeCell ref="B56:C56"/>
    <mergeCell ref="B69:C69"/>
  </mergeCells>
  <conditionalFormatting sqref="G31:G65 K32:K68">
    <cfRule type="cellIs" dxfId="103" priority="103" operator="greaterThan">
      <formula>0</formula>
    </cfRule>
    <cfRule type="cellIs" dxfId="102" priority="104" operator="lessThan">
      <formula>0</formula>
    </cfRule>
  </conditionalFormatting>
  <conditionalFormatting sqref="D31:D42">
    <cfRule type="cellIs" dxfId="101" priority="101" operator="greaterThan">
      <formula>0</formula>
    </cfRule>
    <cfRule type="cellIs" dxfId="100" priority="102" operator="lessThan">
      <formula>0</formula>
    </cfRule>
  </conditionalFormatting>
  <conditionalFormatting sqref="D43">
    <cfRule type="cellIs" dxfId="99" priority="99" operator="greaterThan">
      <formula>0</formula>
    </cfRule>
    <cfRule type="cellIs" dxfId="98" priority="100" operator="lessThan">
      <formula>0</formula>
    </cfRule>
  </conditionalFormatting>
  <conditionalFormatting sqref="D44:D55">
    <cfRule type="cellIs" dxfId="97" priority="97" operator="greaterThan">
      <formula>0</formula>
    </cfRule>
    <cfRule type="cellIs" dxfId="96" priority="98" operator="lessThan">
      <formula>0</formula>
    </cfRule>
  </conditionalFormatting>
  <conditionalFormatting sqref="D56">
    <cfRule type="cellIs" dxfId="95" priority="95" operator="greaterThan">
      <formula>0</formula>
    </cfRule>
    <cfRule type="cellIs" dxfId="94" priority="96" operator="lessThan">
      <formula>0</formula>
    </cfRule>
  </conditionalFormatting>
  <conditionalFormatting sqref="E31:E42">
    <cfRule type="cellIs" dxfId="93" priority="93" operator="greaterThan">
      <formula>0</formula>
    </cfRule>
    <cfRule type="cellIs" dxfId="92" priority="94" operator="lessThan">
      <formula>0</formula>
    </cfRule>
  </conditionalFormatting>
  <conditionalFormatting sqref="E43">
    <cfRule type="cellIs" dxfId="91" priority="91" operator="greaterThan">
      <formula>0</formula>
    </cfRule>
    <cfRule type="cellIs" dxfId="90" priority="92" operator="lessThan">
      <formula>0</formula>
    </cfRule>
  </conditionalFormatting>
  <conditionalFormatting sqref="D57:D58">
    <cfRule type="cellIs" dxfId="89" priority="85" operator="greaterThan">
      <formula>0</formula>
    </cfRule>
    <cfRule type="cellIs" dxfId="88" priority="86" operator="lessThan">
      <formula>0</formula>
    </cfRule>
  </conditionalFormatting>
  <conditionalFormatting sqref="E57:E58">
    <cfRule type="cellIs" dxfId="87" priority="83" operator="greaterThan">
      <formula>0</formula>
    </cfRule>
    <cfRule type="cellIs" dxfId="86" priority="84" operator="lessThan">
      <formula>0</formula>
    </cfRule>
  </conditionalFormatting>
  <conditionalFormatting sqref="E44:E55">
    <cfRule type="cellIs" dxfId="85" priority="89" operator="greaterThan">
      <formula>0</formula>
    </cfRule>
    <cfRule type="cellIs" dxfId="84" priority="90" operator="lessThan">
      <formula>0</formula>
    </cfRule>
  </conditionalFormatting>
  <conditionalFormatting sqref="E56">
    <cfRule type="cellIs" dxfId="83" priority="87" operator="greaterThan">
      <formula>0</formula>
    </cfRule>
    <cfRule type="cellIs" dxfId="82" priority="88" operator="lessThan">
      <formula>0</formula>
    </cfRule>
  </conditionalFormatting>
  <conditionalFormatting sqref="L31:L42">
    <cfRule type="cellIs" dxfId="81" priority="71" operator="greaterThan">
      <formula>0</formula>
    </cfRule>
    <cfRule type="cellIs" dxfId="80" priority="72" operator="lessThan">
      <formula>0</formula>
    </cfRule>
  </conditionalFormatting>
  <conditionalFormatting sqref="L43">
    <cfRule type="cellIs" dxfId="79" priority="69" operator="greaterThan">
      <formula>0</formula>
    </cfRule>
    <cfRule type="cellIs" dxfId="78" priority="70" operator="lessThan">
      <formula>0</formula>
    </cfRule>
  </conditionalFormatting>
  <conditionalFormatting sqref="L44:L55">
    <cfRule type="cellIs" dxfId="77" priority="67" operator="greaterThan">
      <formula>0</formula>
    </cfRule>
    <cfRule type="cellIs" dxfId="76" priority="68" operator="lessThan">
      <formula>0</formula>
    </cfRule>
  </conditionalFormatting>
  <conditionalFormatting sqref="L56">
    <cfRule type="cellIs" dxfId="75" priority="65" operator="greaterThan">
      <formula>0</formula>
    </cfRule>
    <cfRule type="cellIs" dxfId="74" priority="66" operator="lessThan">
      <formula>0</formula>
    </cfRule>
  </conditionalFormatting>
  <conditionalFormatting sqref="L57:L58">
    <cfRule type="cellIs" dxfId="73" priority="63" operator="greaterThan">
      <formula>0</formula>
    </cfRule>
    <cfRule type="cellIs" dxfId="72" priority="64" operator="lessThan">
      <formula>0</formula>
    </cfRule>
  </conditionalFormatting>
  <conditionalFormatting sqref="F31:F42">
    <cfRule type="cellIs" dxfId="71" priority="81" operator="greaterThan">
      <formula>0</formula>
    </cfRule>
    <cfRule type="cellIs" dxfId="70" priority="82" operator="lessThan">
      <formula>0</formula>
    </cfRule>
  </conditionalFormatting>
  <conditionalFormatting sqref="F43">
    <cfRule type="cellIs" dxfId="69" priority="79" operator="greaterThan">
      <formula>0</formula>
    </cfRule>
    <cfRule type="cellIs" dxfId="68" priority="80" operator="lessThan">
      <formula>0</formula>
    </cfRule>
  </conditionalFormatting>
  <conditionalFormatting sqref="F44:F55">
    <cfRule type="cellIs" dxfId="67" priority="77" operator="greaterThan">
      <formula>0</formula>
    </cfRule>
    <cfRule type="cellIs" dxfId="66" priority="78" operator="lessThan">
      <formula>0</formula>
    </cfRule>
  </conditionalFormatting>
  <conditionalFormatting sqref="F56">
    <cfRule type="cellIs" dxfId="65" priority="75" operator="greaterThan">
      <formula>0</formula>
    </cfRule>
    <cfRule type="cellIs" dxfId="64" priority="76" operator="lessThan">
      <formula>0</formula>
    </cfRule>
  </conditionalFormatting>
  <conditionalFormatting sqref="F57:F58">
    <cfRule type="cellIs" dxfId="63" priority="73" operator="greaterThan">
      <formula>0</formula>
    </cfRule>
    <cfRule type="cellIs" dxfId="62" priority="74" operator="lessThan">
      <formula>0</formula>
    </cfRule>
  </conditionalFormatting>
  <conditionalFormatting sqref="D59:D65">
    <cfRule type="cellIs" dxfId="61" priority="61" operator="greaterThan">
      <formula>0</formula>
    </cfRule>
    <cfRule type="cellIs" dxfId="60" priority="62" operator="lessThan">
      <formula>0</formula>
    </cfRule>
  </conditionalFormatting>
  <conditionalFormatting sqref="E59:E65">
    <cfRule type="cellIs" dxfId="59" priority="59" operator="greaterThan">
      <formula>0</formula>
    </cfRule>
    <cfRule type="cellIs" dxfId="58" priority="60" operator="lessThan">
      <formula>0</formula>
    </cfRule>
  </conditionalFormatting>
  <conditionalFormatting sqref="L59:L65">
    <cfRule type="cellIs" dxfId="57" priority="55" operator="greaterThan">
      <formula>0</formula>
    </cfRule>
    <cfRule type="cellIs" dxfId="56" priority="56" operator="lessThan">
      <formula>0</formula>
    </cfRule>
  </conditionalFormatting>
  <conditionalFormatting sqref="F59:F65">
    <cfRule type="cellIs" dxfId="55" priority="57" operator="greaterThan">
      <formula>0</formula>
    </cfRule>
    <cfRule type="cellIs" dxfId="54" priority="58" operator="lessThan">
      <formula>0</formula>
    </cfRule>
  </conditionalFormatting>
  <conditionalFormatting sqref="G66">
    <cfRule type="cellIs" dxfId="53" priority="53" operator="greaterThan">
      <formula>0</formula>
    </cfRule>
    <cfRule type="cellIs" dxfId="52" priority="54" operator="lessThan">
      <formula>0</formula>
    </cfRule>
  </conditionalFormatting>
  <conditionalFormatting sqref="D66">
    <cfRule type="cellIs" dxfId="51" priority="51" operator="greaterThan">
      <formula>0</formula>
    </cfRule>
    <cfRule type="cellIs" dxfId="50" priority="52" operator="lessThan">
      <formula>0</formula>
    </cfRule>
  </conditionalFormatting>
  <conditionalFormatting sqref="E66">
    <cfRule type="cellIs" dxfId="49" priority="49" operator="greaterThan">
      <formula>0</formula>
    </cfRule>
    <cfRule type="cellIs" dxfId="48" priority="50" operator="lessThan">
      <formula>0</formula>
    </cfRule>
  </conditionalFormatting>
  <conditionalFormatting sqref="L66">
    <cfRule type="cellIs" dxfId="47" priority="45" operator="greaterThan">
      <formula>0</formula>
    </cfRule>
    <cfRule type="cellIs" dxfId="46" priority="46" operator="lessThan">
      <formula>0</formula>
    </cfRule>
  </conditionalFormatting>
  <conditionalFormatting sqref="F66">
    <cfRule type="cellIs" dxfId="45" priority="47" operator="greaterThan">
      <formula>0</formula>
    </cfRule>
    <cfRule type="cellIs" dxfId="44" priority="48" operator="lessThan">
      <formula>0</formula>
    </cfRule>
  </conditionalFormatting>
  <conditionalFormatting sqref="H31:J65">
    <cfRule type="cellIs" dxfId="43" priority="43" operator="greaterThan">
      <formula>0</formula>
    </cfRule>
    <cfRule type="cellIs" dxfId="42" priority="44" operator="lessThan">
      <formula>0</formula>
    </cfRule>
  </conditionalFormatting>
  <conditionalFormatting sqref="H66:J66">
    <cfRule type="cellIs" dxfId="41" priority="41" operator="greaterThan">
      <formula>0</formula>
    </cfRule>
    <cfRule type="cellIs" dxfId="40" priority="42" operator="lessThan">
      <formula>0</formula>
    </cfRule>
  </conditionalFormatting>
  <conditionalFormatting sqref="G67:G68">
    <cfRule type="cellIs" dxfId="39" priority="39" operator="greaterThan">
      <formula>0</formula>
    </cfRule>
    <cfRule type="cellIs" dxfId="38" priority="40" operator="lessThan">
      <formula>0</formula>
    </cfRule>
  </conditionalFormatting>
  <conditionalFormatting sqref="D67:D68">
    <cfRule type="cellIs" dxfId="37" priority="37" operator="greaterThan">
      <formula>0</formula>
    </cfRule>
    <cfRule type="cellIs" dxfId="36" priority="38" operator="lessThan">
      <formula>0</formula>
    </cfRule>
  </conditionalFormatting>
  <conditionalFormatting sqref="E67:E68">
    <cfRule type="cellIs" dxfId="35" priority="35" operator="greaterThan">
      <formula>0</formula>
    </cfRule>
    <cfRule type="cellIs" dxfId="34" priority="36" operator="lessThan">
      <formula>0</formula>
    </cfRule>
  </conditionalFormatting>
  <conditionalFormatting sqref="L67:L68">
    <cfRule type="cellIs" dxfId="33" priority="31" operator="greaterThan">
      <formula>0</formula>
    </cfRule>
    <cfRule type="cellIs" dxfId="32" priority="32" operator="lessThan">
      <formula>0</formula>
    </cfRule>
  </conditionalFormatting>
  <conditionalFormatting sqref="F67:F68">
    <cfRule type="cellIs" dxfId="31" priority="33" operator="greaterThan">
      <formula>0</formula>
    </cfRule>
    <cfRule type="cellIs" dxfId="30" priority="34" operator="lessThan">
      <formula>0</formula>
    </cfRule>
  </conditionalFormatting>
  <conditionalFormatting sqref="H67:J68">
    <cfRule type="cellIs" dxfId="29" priority="29" operator="greaterThan">
      <formula>0</formula>
    </cfRule>
    <cfRule type="cellIs" dxfId="28" priority="30" operator="lessThan">
      <formula>0</formula>
    </cfRule>
  </conditionalFormatting>
  <conditionalFormatting sqref="K31">
    <cfRule type="cellIs" dxfId="27" priority="27" operator="greaterThan">
      <formula>0</formula>
    </cfRule>
    <cfRule type="cellIs" dxfId="26" priority="28" operator="lessThan">
      <formula>0</formula>
    </cfRule>
  </conditionalFormatting>
  <conditionalFormatting sqref="G69 K69">
    <cfRule type="cellIs" dxfId="25" priority="25" operator="greaterThan">
      <formula>0</formula>
    </cfRule>
    <cfRule type="cellIs" dxfId="24" priority="26" operator="lessThan">
      <formula>0</formula>
    </cfRule>
  </conditionalFormatting>
  <conditionalFormatting sqref="D69">
    <cfRule type="cellIs" dxfId="23" priority="23" operator="greaterThan">
      <formula>0</formula>
    </cfRule>
    <cfRule type="cellIs" dxfId="22" priority="24" operator="lessThan">
      <formula>0</formula>
    </cfRule>
  </conditionalFormatting>
  <conditionalFormatting sqref="E69">
    <cfRule type="cellIs" dxfId="21" priority="21" operator="greaterThan">
      <formula>0</formula>
    </cfRule>
    <cfRule type="cellIs" dxfId="20" priority="22" operator="lessThan">
      <formula>0</formula>
    </cfRule>
  </conditionalFormatting>
  <conditionalFormatting sqref="L69">
    <cfRule type="cellIs" dxfId="19" priority="17" operator="greaterThan">
      <formula>0</formula>
    </cfRule>
    <cfRule type="cellIs" dxfId="18" priority="18" operator="lessThan">
      <formula>0</formula>
    </cfRule>
  </conditionalFormatting>
  <conditionalFormatting sqref="F69">
    <cfRule type="cellIs" dxfId="17" priority="19" operator="greaterThan">
      <formula>0</formula>
    </cfRule>
    <cfRule type="cellIs" dxfId="16" priority="20" operator="lessThan">
      <formula>0</formula>
    </cfRule>
  </conditionalFormatting>
  <conditionalFormatting sqref="H69:J69">
    <cfRule type="cellIs" dxfId="15" priority="15" operator="greaterThan">
      <formula>0</formula>
    </cfRule>
    <cfRule type="cellIs" dxfId="14" priority="16" operator="lessThan">
      <formula>0</formula>
    </cfRule>
  </conditionalFormatting>
  <conditionalFormatting sqref="K70">
    <cfRule type="cellIs" dxfId="13" priority="13" operator="greaterThan">
      <formula>0</formula>
    </cfRule>
    <cfRule type="cellIs" dxfId="12" priority="14" operator="lessThan">
      <formula>0</formula>
    </cfRule>
  </conditionalFormatting>
  <conditionalFormatting sqref="G70">
    <cfRule type="cellIs" dxfId="11" priority="11" operator="greaterThan">
      <formula>0</formula>
    </cfRule>
    <cfRule type="cellIs" dxfId="10" priority="12" operator="lessThan">
      <formula>0</formula>
    </cfRule>
  </conditionalFormatting>
  <conditionalFormatting sqref="D70">
    <cfRule type="cellIs" dxfId="9" priority="9" operator="greaterThan">
      <formula>0</formula>
    </cfRule>
    <cfRule type="cellIs" dxfId="8" priority="10" operator="lessThan">
      <formula>0</formula>
    </cfRule>
  </conditionalFormatting>
  <conditionalFormatting sqref="E70">
    <cfRule type="cellIs" dxfId="7" priority="7" operator="greaterThan">
      <formula>0</formula>
    </cfRule>
    <cfRule type="cellIs" dxfId="6" priority="8" operator="lessThan">
      <formula>0</formula>
    </cfRule>
  </conditionalFormatting>
  <conditionalFormatting sqref="L70">
    <cfRule type="cellIs" dxfId="5" priority="3" operator="greaterThan">
      <formula>0</formula>
    </cfRule>
    <cfRule type="cellIs" dxfId="4" priority="4" operator="lessThan">
      <formula>0</formula>
    </cfRule>
  </conditionalFormatting>
  <conditionalFormatting sqref="F70">
    <cfRule type="cellIs" dxfId="3" priority="5" operator="greaterThan">
      <formula>0</formula>
    </cfRule>
    <cfRule type="cellIs" dxfId="2" priority="6" operator="lessThan">
      <formula>0</formula>
    </cfRule>
  </conditionalFormatting>
  <conditionalFormatting sqref="H70:J70">
    <cfRule type="cellIs" dxfId="1" priority="1" operator="greaterThan">
      <formula>0</formula>
    </cfRule>
    <cfRule type="cellIs" dxfId="0" priority="2" operator="lessThan">
      <formula>0</formula>
    </cfRule>
  </conditionalFormatting>
  <pageMargins left="0.17" right="0.17" top="0.18" bottom="0.17" header="0.17" footer="0.17"/>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62FC1-C0A5-4987-94B6-5013B99602A3}">
  <sheetPr>
    <tabColor rgb="FF0000FF"/>
  </sheetPr>
  <dimension ref="A1:GM108"/>
  <sheetViews>
    <sheetView zoomScaleNormal="100" workbookViewId="0"/>
  </sheetViews>
  <sheetFormatPr baseColWidth="10" defaultColWidth="11.42578125" defaultRowHeight="12" x14ac:dyDescent="0.2"/>
  <cols>
    <col min="1" max="2" width="2.42578125" style="21" customWidth="1"/>
    <col min="3" max="3" width="44.5703125" style="21" bestFit="1" customWidth="1"/>
    <col min="4" max="4" width="11.42578125" style="21" bestFit="1" customWidth="1"/>
    <col min="5" max="6" width="9.5703125" style="21" customWidth="1"/>
    <col min="7" max="7" width="10.5703125" style="21" customWidth="1"/>
    <col min="8" max="8" width="9.5703125" style="21" customWidth="1"/>
    <col min="9" max="9" width="10.42578125" style="21" customWidth="1"/>
    <col min="10" max="11" width="9.5703125" style="21" customWidth="1"/>
    <col min="12" max="12" width="9.7109375" style="21" bestFit="1" customWidth="1"/>
    <col min="13" max="13" width="10.28515625" style="21" bestFit="1" customWidth="1"/>
    <col min="14" max="15" width="2.42578125" style="21" customWidth="1"/>
    <col min="16" max="195" width="11.42578125" style="21"/>
    <col min="196" max="16384" width="11.42578125" style="97"/>
  </cols>
  <sheetData>
    <row r="1" spans="1:13" s="21" customFormat="1" x14ac:dyDescent="0.2"/>
    <row r="2" spans="1:13" s="23" customFormat="1" x14ac:dyDescent="0.2">
      <c r="A2" s="152"/>
    </row>
    <row r="3" spans="1:13" s="23" customFormat="1" x14ac:dyDescent="0.2">
      <c r="A3" s="152"/>
    </row>
    <row r="4" spans="1:13" s="23" customFormat="1" ht="24" customHeight="1" x14ac:dyDescent="0.2">
      <c r="A4" s="152"/>
      <c r="C4" s="241" t="s">
        <v>75</v>
      </c>
      <c r="D4" s="244" t="s">
        <v>5</v>
      </c>
      <c r="E4" s="245"/>
      <c r="F4" s="245"/>
      <c r="G4" s="246"/>
      <c r="H4" s="244" t="s">
        <v>7</v>
      </c>
      <c r="I4" s="245"/>
      <c r="J4" s="245"/>
      <c r="K4" s="246"/>
      <c r="L4" s="244" t="s">
        <v>8</v>
      </c>
      <c r="M4" s="246"/>
    </row>
    <row r="5" spans="1:13" s="23" customFormat="1" ht="53.25" customHeight="1" x14ac:dyDescent="0.2">
      <c r="A5" s="152"/>
      <c r="C5" s="242"/>
      <c r="D5" s="247" t="str">
        <f>"Données brutes  "&amp;[3]Titres!B7&amp;" "&amp;[3]Titres!A20</f>
        <v>Données brutes  fév. 2025</v>
      </c>
      <c r="E5" s="249" t="str">
        <f>"Taux de croissance  "&amp;[3]Titres!B7&amp;" "&amp;[3]Titres!A20&amp;" / "&amp;[3]Titres!B7&amp;" "&amp;[3]Titres!A20-1</f>
        <v>Taux de croissance  fév. 2025 / fév. 2024</v>
      </c>
      <c r="F5" s="256"/>
      <c r="G5" s="153" t="str">
        <f>"Taux de croissance  "&amp;[3]Titres!B7&amp;" "&amp;[3]Titres!A20&amp;" / "&amp;[3]Titres!B6&amp;" "&amp;[3]Titres!A24</f>
        <v>Taux de croissance  fév. 2025 / janv. 2025</v>
      </c>
      <c r="H5" s="251" t="str">
        <f>"Rappel :
Taux ACM CVS-CJO à fin "&amp;[3]Titres!B7&amp;" "&amp;[3]Titres!$A$20-1</f>
        <v>Rappel :
Taux ACM CVS-CJO à fin fév. 2024</v>
      </c>
      <c r="I5" s="253" t="str">
        <f>"Données brutes "&amp;[3]Titres!B8&amp; " "&amp;[3]Titres!A22&amp;" - "&amp;[3]Titres!B7&amp;" "&amp;[3]Titres!$A$20</f>
        <v>Données brutes mars 2024 - fév. 2025</v>
      </c>
      <c r="J5" s="249" t="str">
        <f>"Taux ACM ("&amp;[3]Titres!B8&amp; " "&amp;[3]Titres!A22&amp;" - "&amp;[3]Titres!B7&amp;" "&amp;[3]Titres!$A$20&amp;" / "&amp;[3]Titres!B8&amp; " "&amp;[3]Titres!A22-1&amp;" - "&amp;[3]Titres!B7&amp; " "&amp;[3]Titres!$A$20-1&amp;")"</f>
        <v>Taux ACM (mars 2024 - fév. 2025 / mars 2023 - fév. 2024)</v>
      </c>
      <c r="K5" s="257"/>
      <c r="L5" s="249" t="str">
        <f>"( janv à "&amp;[3]Titres!B7&amp;" "&amp;[3]Titres!$A$20&amp;" ) /
( janv à "&amp;[3]Titres!B7&amp;" "&amp;[3]Titres!$A$20-1&amp;" )"</f>
        <v>( janv à fév. 2025 ) /
( janv à fév. 2024 )</v>
      </c>
      <c r="M5" s="255"/>
    </row>
    <row r="6" spans="1:13" s="23" customFormat="1" ht="36" customHeight="1" x14ac:dyDescent="0.2">
      <c r="A6" s="154"/>
      <c r="C6" s="243"/>
      <c r="D6" s="248"/>
      <c r="E6" s="153" t="s">
        <v>9</v>
      </c>
      <c r="F6" s="155" t="s">
        <v>10</v>
      </c>
      <c r="G6" s="153" t="s">
        <v>10</v>
      </c>
      <c r="H6" s="252"/>
      <c r="I6" s="254"/>
      <c r="J6" s="153" t="s">
        <v>9</v>
      </c>
      <c r="K6" s="153" t="s">
        <v>10</v>
      </c>
      <c r="L6" s="153" t="s">
        <v>9</v>
      </c>
      <c r="M6" s="153" t="s">
        <v>10</v>
      </c>
    </row>
    <row r="7" spans="1:13" s="23" customFormat="1" ht="14.25" x14ac:dyDescent="0.2">
      <c r="A7" s="154"/>
      <c r="C7" s="156" t="s">
        <v>11</v>
      </c>
      <c r="D7" s="157">
        <f>[4]RA_DTS!$FD$5</f>
        <v>419.31596083181108</v>
      </c>
      <c r="E7" s="158">
        <f>[4]RA_DTS!$FD$55</f>
        <v>-1.905985546185085E-2</v>
      </c>
      <c r="F7" s="31">
        <f>[4]RA_DTS!$FD$80</f>
        <v>2.5185811048804796E-2</v>
      </c>
      <c r="G7" s="32">
        <f>[4]RA_DTS!$FD$305</f>
        <v>5.831268414393298E-3</v>
      </c>
      <c r="H7" s="159">
        <f>[4]RA_DTS!$FD$255</f>
        <v>7.8392981800119443E-3</v>
      </c>
      <c r="I7" s="160">
        <f>[4]RA_DTS!$FD$130</f>
        <v>5194.3463545722443</v>
      </c>
      <c r="J7" s="158">
        <f>[4]RA_DTS!$FD$155</f>
        <v>1.3050669605081833E-2</v>
      </c>
      <c r="K7" s="32">
        <f>[4]RA_DTS!$FD$180</f>
        <v>1.7252873216057063E-2</v>
      </c>
      <c r="L7" s="158">
        <f>[4]RA_DTS!$FD$205</f>
        <v>6.4976339522224702E-3</v>
      </c>
      <c r="M7" s="158">
        <f>[4]RA_DTS!$FD$230</f>
        <v>2.6848640032283377E-2</v>
      </c>
    </row>
    <row r="8" spans="1:13" s="23" customFormat="1" x14ac:dyDescent="0.2">
      <c r="A8" s="154"/>
      <c r="C8" s="35" t="s">
        <v>12</v>
      </c>
      <c r="D8" s="36">
        <f>[4]RA_DTS!$FD6</f>
        <v>264.3711435750638</v>
      </c>
      <c r="E8" s="37">
        <f>[4]RA_DTS!$FD56</f>
        <v>-2.1961666208606734E-2</v>
      </c>
      <c r="F8" s="38">
        <f>[4]RA_DTS!$FD81</f>
        <v>1.9652130385898303E-2</v>
      </c>
      <c r="G8" s="39">
        <f>[4]RA_DTS!$FD306</f>
        <v>3.0191640824905885E-3</v>
      </c>
      <c r="H8" s="161">
        <f>[4]RA_DTS!$FD256</f>
        <v>-3.3994117231973542E-3</v>
      </c>
      <c r="I8" s="162">
        <f>[4]RA_DTS!$FD131</f>
        <v>3234.2475794278644</v>
      </c>
      <c r="J8" s="163">
        <f>[4]RA_DTS!$FD156</f>
        <v>7.747690409080521E-3</v>
      </c>
      <c r="K8" s="164">
        <f>[4]RA_DTS!$FD181</f>
        <v>1.0058367811588864E-2</v>
      </c>
      <c r="L8" s="163">
        <f>[4]RA_DTS!$FD206</f>
        <v>9.284237814398244E-3</v>
      </c>
      <c r="M8" s="163">
        <f>[4]RA_DTS!$FD231</f>
        <v>2.795333077927098E-2</v>
      </c>
    </row>
    <row r="9" spans="1:13" s="23" customFormat="1" x14ac:dyDescent="0.2">
      <c r="A9" s="154"/>
      <c r="C9" s="42" t="s">
        <v>13</v>
      </c>
      <c r="D9" s="43">
        <f>[4]RA_DTS!$FD7</f>
        <v>90.363021940470446</v>
      </c>
      <c r="E9" s="44">
        <f>[4]RA_DTS!$FD58</f>
        <v>-2.0493514363092991E-2</v>
      </c>
      <c r="F9" s="45">
        <f>[4]RA_DTS!$FD82</f>
        <v>3.0998157020129424E-2</v>
      </c>
      <c r="G9" s="46">
        <f>[4]RA_DTS!$FD307</f>
        <v>-5.4695399578617021E-3</v>
      </c>
      <c r="H9" s="165">
        <f>[4]RA_DTS!$FD257</f>
        <v>1.4926828283204019E-2</v>
      </c>
      <c r="I9" s="69">
        <f>[4]RA_DTS!$FD132</f>
        <v>1033.126920384223</v>
      </c>
      <c r="J9" s="70">
        <f>[4]RA_DTS!$FD157</f>
        <v>2.8499100029926172E-3</v>
      </c>
      <c r="K9" s="71">
        <f>[4]RA_DTS!$FD182</f>
        <v>2.8304941744159429E-3</v>
      </c>
      <c r="L9" s="70">
        <f>[4]RA_DTS!$FD207</f>
        <v>3.3054605954480953E-2</v>
      </c>
      <c r="M9" s="70">
        <f>[4]RA_DTS!$FD232</f>
        <v>4.9362412462375493E-2</v>
      </c>
    </row>
    <row r="10" spans="1:13" s="23" customFormat="1" x14ac:dyDescent="0.2">
      <c r="A10" s="154"/>
      <c r="C10" s="49" t="s">
        <v>14</v>
      </c>
      <c r="D10" s="43">
        <f>[4]RA_DTS!$FD8</f>
        <v>23.300960385999904</v>
      </c>
      <c r="E10" s="44">
        <f>[4]RA_DTS!$FD58</f>
        <v>-2.0493514363092991E-2</v>
      </c>
      <c r="F10" s="45">
        <f>[4]RA_DTS!$FD83</f>
        <v>2.6614265402390203E-2</v>
      </c>
      <c r="G10" s="46">
        <f>[4]RA_DTS!$FD308</f>
        <v>-3.4868693606774581E-2</v>
      </c>
      <c r="H10" s="165">
        <f>[4]RA_DTS!$FD258</f>
        <v>-2.1299150898745678E-2</v>
      </c>
      <c r="I10" s="69">
        <f>[4]RA_DTS!$FD133</f>
        <v>269.3113650926789</v>
      </c>
      <c r="J10" s="70">
        <f>[4]RA_DTS!$FD158</f>
        <v>-1.2809754802136308E-2</v>
      </c>
      <c r="K10" s="71">
        <f>[4]RA_DTS!$FD183</f>
        <v>-1.0002577156602466E-2</v>
      </c>
      <c r="L10" s="70">
        <f>[4]RA_DTS!$FD208</f>
        <v>2.6118238021747509E-2</v>
      </c>
      <c r="M10" s="70">
        <f>[4]RA_DTS!$FD233</f>
        <v>4.6142579795756866E-2</v>
      </c>
    </row>
    <row r="11" spans="1:13" s="23" customFormat="1" x14ac:dyDescent="0.2">
      <c r="A11" s="154"/>
      <c r="C11" s="49" t="s">
        <v>15</v>
      </c>
      <c r="D11" s="43">
        <f>[4]RA_DTS!$FD9</f>
        <v>52.940220553619234</v>
      </c>
      <c r="E11" s="44">
        <f>[4]RA_DTS!$FD59</f>
        <v>-6.0265655227201842E-3</v>
      </c>
      <c r="F11" s="45">
        <f>[4]RA_DTS!$FD84</f>
        <v>2.8770582983192572E-2</v>
      </c>
      <c r="G11" s="46">
        <f>[4]RA_DTS!$FD309</f>
        <v>5.2678698431647408E-3</v>
      </c>
      <c r="H11" s="165">
        <f>[4]RA_DTS!$FD259</f>
        <v>3.9780482013612284E-2</v>
      </c>
      <c r="I11" s="69">
        <f>[4]RA_DTS!$FD134</f>
        <v>599.76039154343107</v>
      </c>
      <c r="J11" s="70">
        <f>[4]RA_DTS!$FD159</f>
        <v>2.1887534902448991E-2</v>
      </c>
      <c r="K11" s="71">
        <f>[4]RA_DTS!$FD184</f>
        <v>2.0628582817061591E-2</v>
      </c>
      <c r="L11" s="70">
        <f>[4]RA_DTS!$FD209</f>
        <v>3.1735203886394947E-2</v>
      </c>
      <c r="M11" s="70">
        <f>[4]RA_DTS!$FD234</f>
        <v>4.4193841597498507E-2</v>
      </c>
    </row>
    <row r="12" spans="1:13" s="23" customFormat="1" x14ac:dyDescent="0.2">
      <c r="A12" s="154"/>
      <c r="C12" s="49" t="s">
        <v>16</v>
      </c>
      <c r="D12" s="43">
        <f>[4]RA_DTS!$FD10</f>
        <v>12.98179740027502</v>
      </c>
      <c r="E12" s="44">
        <f>[4]RA_DTS!$FD60</f>
        <v>-3.7200101689021103E-3</v>
      </c>
      <c r="F12" s="45">
        <f>[4]RA_DTS!$FD85</f>
        <v>4.0603316037070902E-2</v>
      </c>
      <c r="G12" s="46">
        <f>[4]RA_DTS!$FD310</f>
        <v>9.7735443319000304E-3</v>
      </c>
      <c r="H12" s="165">
        <f>[4]RA_DTS!$FD260</f>
        <v>-1.1185654201361861E-2</v>
      </c>
      <c r="I12" s="69">
        <f>[4]RA_DTS!$FD135</f>
        <v>150.52149578403117</v>
      </c>
      <c r="J12" s="70">
        <f>[4]RA_DTS!$FD160</f>
        <v>-5.0750132329410391E-2</v>
      </c>
      <c r="K12" s="71">
        <f>[4]RA_DTS!$FD185</f>
        <v>-5.0404929783788854E-2</v>
      </c>
      <c r="L12" s="70">
        <f>[4]RA_DTS!$FD210</f>
        <v>4.214079717186503E-2</v>
      </c>
      <c r="M12" s="70">
        <f>[4]RA_DTS!$FD235</f>
        <v>6.6224110959038684E-2</v>
      </c>
    </row>
    <row r="13" spans="1:13" s="23" customFormat="1" ht="12.75" x14ac:dyDescent="0.2">
      <c r="A13" s="166"/>
      <c r="C13" s="167" t="s">
        <v>17</v>
      </c>
      <c r="D13" s="77">
        <f>[4]RA_DTS!$FD12</f>
        <v>73.729096371354373</v>
      </c>
      <c r="E13" s="168">
        <f>[4]RA_DTS!$FD62</f>
        <v>-4.5177675184951527E-2</v>
      </c>
      <c r="F13" s="169">
        <f>[4]RA_DTS!$FD87</f>
        <v>-8.2007428580084252E-3</v>
      </c>
      <c r="G13" s="79">
        <f>[4]RA_DTS!$FD312</f>
        <v>1.898388726368605E-3</v>
      </c>
      <c r="H13" s="170">
        <f>[4]RA_DTS!$FD262</f>
        <v>-4.2771723583042709E-3</v>
      </c>
      <c r="I13" s="171">
        <f>[4]RA_DTS!$FD137</f>
        <v>952.37690789596195</v>
      </c>
      <c r="J13" s="172">
        <f>[4]RA_DTS!$FD162</f>
        <v>6.9428317413779972E-3</v>
      </c>
      <c r="K13" s="173">
        <f>[4]RA_DTS!$FD187</f>
        <v>1.1295865318445619E-2</v>
      </c>
      <c r="L13" s="172">
        <f>[4]RA_DTS!$FD212</f>
        <v>-1.6727375916916198E-2</v>
      </c>
      <c r="M13" s="172">
        <f>[4]RA_DTS!$FD237</f>
        <v>7.0203162057591584E-4</v>
      </c>
    </row>
    <row r="14" spans="1:13" s="23" customFormat="1" ht="12" customHeight="1" x14ac:dyDescent="0.2">
      <c r="A14" s="174"/>
      <c r="C14" s="52" t="s">
        <v>18</v>
      </c>
      <c r="D14" s="43">
        <f>[4]RA_DTS!$FD13</f>
        <v>19.044013977764362</v>
      </c>
      <c r="E14" s="44">
        <f>[4]RA_DTS!$FD63</f>
        <v>-4.3514805512427701E-2</v>
      </c>
      <c r="F14" s="45">
        <f>[4]RA_DTS!$FD88</f>
        <v>4.7080781314099429E-3</v>
      </c>
      <c r="G14" s="46">
        <f>[4]RA_DTS!$FD313</f>
        <v>1.1137577433682155E-2</v>
      </c>
      <c r="H14" s="165">
        <f>[4]RA_DTS!$FD263</f>
        <v>3.0744758152201568E-2</v>
      </c>
      <c r="I14" s="69">
        <f>[4]RA_DTS!$FD138</f>
        <v>231.08231677201184</v>
      </c>
      <c r="J14" s="70">
        <f>[4]RA_DTS!$FD163</f>
        <v>1.4633519417240226E-2</v>
      </c>
      <c r="K14" s="71">
        <f>[4]RA_DTS!$FD188</f>
        <v>1.8701322262314246E-2</v>
      </c>
      <c r="L14" s="70">
        <f>[4]RA_DTS!$FD213</f>
        <v>-5.1721905848963745E-3</v>
      </c>
      <c r="M14" s="70">
        <f>[4]RA_DTS!$FD238</f>
        <v>2.0442926782712867E-2</v>
      </c>
    </row>
    <row r="15" spans="1:13" s="23" customFormat="1" x14ac:dyDescent="0.2">
      <c r="A15" s="154"/>
      <c r="C15" s="175" t="s">
        <v>19</v>
      </c>
      <c r="D15" s="84">
        <f>[4]RA_DTS!$FD14</f>
        <v>50.974794704828298</v>
      </c>
      <c r="E15" s="87">
        <f>[4]RA_DTS!$FD64</f>
        <v>-5.1172599760859416E-2</v>
      </c>
      <c r="F15" s="176">
        <f>[4]RA_DTS!$FD89</f>
        <v>-1.6337876608675361E-2</v>
      </c>
      <c r="G15" s="85">
        <f>[4]RA_DTS!$FD314</f>
        <v>-1.1942614977845656E-3</v>
      </c>
      <c r="H15" s="68">
        <f>[4]RA_DTS!$FD264</f>
        <v>-2.0576356858192923E-2</v>
      </c>
      <c r="I15" s="177">
        <f>[4]RA_DTS!$FD139</f>
        <v>677.64472626714701</v>
      </c>
      <c r="J15" s="178">
        <f>[4]RA_DTS!$FD164</f>
        <v>-2.0531648871964236E-3</v>
      </c>
      <c r="K15" s="179">
        <f>[4]RA_DTS!$FD189</f>
        <v>2.4101946870338509E-3</v>
      </c>
      <c r="L15" s="178">
        <f>[4]RA_DTS!$FD214</f>
        <v>-2.9672220589827214E-2</v>
      </c>
      <c r="M15" s="178">
        <f>[4]RA_DTS!$FD239</f>
        <v>-1.3721341605466675E-2</v>
      </c>
    </row>
    <row r="16" spans="1:13" s="23" customFormat="1" x14ac:dyDescent="0.2">
      <c r="A16" s="20"/>
      <c r="C16" s="180" t="s">
        <v>20</v>
      </c>
      <c r="D16" s="77">
        <f>[4]RA_DTS!$FD16</f>
        <v>10.563549867236841</v>
      </c>
      <c r="E16" s="168">
        <f>[4]RA_DTS!$FD66</f>
        <v>-0.18370529340184927</v>
      </c>
      <c r="F16" s="169">
        <f>[4]RA_DTS!$FD91</f>
        <v>-0.14420072680879237</v>
      </c>
      <c r="G16" s="79">
        <f>[4]RA_DTS!$FD316</f>
        <v>-4.8309741046146382E-3</v>
      </c>
      <c r="H16" s="170">
        <f>[4]RA_DTS!$FD266</f>
        <v>-0.19239423808188338</v>
      </c>
      <c r="I16" s="171">
        <f>[4]RA_DTS!$FD141</f>
        <v>137.52321942043326</v>
      </c>
      <c r="J16" s="172">
        <f>[4]RA_DTS!$FD166</f>
        <v>-0.12141174525006782</v>
      </c>
      <c r="K16" s="173">
        <f>[4]RA_DTS!$FD191</f>
        <v>-0.12022061985199139</v>
      </c>
      <c r="L16" s="172">
        <f>[4]RA_DTS!$FD216</f>
        <v>-0.16405400687058636</v>
      </c>
      <c r="M16" s="172">
        <f>[4]RA_DTS!$FD241</f>
        <v>-0.1445869493747769</v>
      </c>
    </row>
    <row r="17" spans="1:19" s="23" customFormat="1" x14ac:dyDescent="0.2">
      <c r="A17" s="20"/>
      <c r="C17" s="181" t="s">
        <v>21</v>
      </c>
      <c r="D17" s="84">
        <f>[4]RA_DTS!$FD17</f>
        <v>25.656486772720303</v>
      </c>
      <c r="E17" s="87">
        <f>[4]RA_DTS!$FD67</f>
        <v>9.5532871178134471E-3</v>
      </c>
      <c r="F17" s="176">
        <f>[4]RA_DTS!$FD92</f>
        <v>5.5970869815282098E-2</v>
      </c>
      <c r="G17" s="85">
        <f>[4]RA_DTS!$FD317</f>
        <v>1.0199838503937464E-2</v>
      </c>
      <c r="H17" s="182">
        <f>[4]RA_DTS!$FD267</f>
        <v>4.7527939310957779E-2</v>
      </c>
      <c r="I17" s="177">
        <f>[4]RA_DTS!$FD142</f>
        <v>324.6318068904576</v>
      </c>
      <c r="J17" s="183">
        <f>[4]RA_DTS!$FD167</f>
        <v>2.4893240124600258E-2</v>
      </c>
      <c r="K17" s="179">
        <f>[4]RA_DTS!$FD192</f>
        <v>2.7412211102216588E-2</v>
      </c>
      <c r="L17" s="178">
        <f>[4]RA_DTS!$FD217</f>
        <v>4.1619334852292633E-2</v>
      </c>
      <c r="M17" s="178">
        <f>[4]RA_DTS!$FD242</f>
        <v>6.5775928359600444E-2</v>
      </c>
    </row>
    <row r="18" spans="1:19" s="23" customFormat="1" x14ac:dyDescent="0.2">
      <c r="C18" s="42" t="s">
        <v>22</v>
      </c>
      <c r="D18" s="43">
        <f>[4]RA_DTS!$FD18</f>
        <v>59.432229758584633</v>
      </c>
      <c r="E18" s="44">
        <f>[4]RA_DTS!$FD68</f>
        <v>6.2564439294821028E-3</v>
      </c>
      <c r="F18" s="45">
        <f>[4]RA_DTS!$FD93</f>
        <v>5.7011548807818002E-2</v>
      </c>
      <c r="G18" s="46">
        <f>[4]RA_DTS!$FD318</f>
        <v>1.473121547741596E-2</v>
      </c>
      <c r="H18" s="165">
        <f>[4]RA_DTS!$FD268</f>
        <v>-3.7284795238591295E-3</v>
      </c>
      <c r="I18" s="69">
        <f>[4]RA_DTS!$FD143</f>
        <v>725.08164255539305</v>
      </c>
      <c r="J18" s="70">
        <f>[4]RA_DTS!$FD168</f>
        <v>3.4483163072765111E-2</v>
      </c>
      <c r="K18" s="71">
        <f>[4]RA_DTS!$FD193</f>
        <v>3.7437886009841215E-2</v>
      </c>
      <c r="L18" s="70">
        <f>[4]RA_DTS!$FD218</f>
        <v>2.6695006191951087E-2</v>
      </c>
      <c r="M18" s="70">
        <f>[4]RA_DTS!$FD243</f>
        <v>5.2462207434916808E-2</v>
      </c>
    </row>
    <row r="19" spans="1:19" s="23" customFormat="1" x14ac:dyDescent="0.2">
      <c r="A19" s="21"/>
      <c r="C19" s="49" t="s">
        <v>23</v>
      </c>
      <c r="D19" s="43">
        <f>[4]RA_DTS!$FD19</f>
        <v>39.239950691132456</v>
      </c>
      <c r="E19" s="44">
        <f>[4]RA_DTS!$FD69</f>
        <v>2.7244053083324005E-2</v>
      </c>
      <c r="F19" s="45">
        <f>[4]RA_DTS!$FD94</f>
        <v>7.5127334561623682E-2</v>
      </c>
      <c r="G19" s="46">
        <f>[4]RA_DTS!$FD319</f>
        <v>1.0526292568912687E-2</v>
      </c>
      <c r="H19" s="165">
        <f>[4]RA_DTS!$FD269</f>
        <v>-1.8231374085949659E-2</v>
      </c>
      <c r="I19" s="69">
        <f>[4]RA_DTS!$FD144</f>
        <v>467.66126555983567</v>
      </c>
      <c r="J19" s="70">
        <f>[4]RA_DTS!$FD169</f>
        <v>5.1826315031466397E-2</v>
      </c>
      <c r="K19" s="71">
        <f>[4]RA_DTS!$FD194</f>
        <v>5.1177473339626411E-2</v>
      </c>
      <c r="L19" s="70">
        <f>[4]RA_DTS!$FD219</f>
        <v>5.4819930381617255E-2</v>
      </c>
      <c r="M19" s="70">
        <f>[4]RA_DTS!$FD244</f>
        <v>7.4540683290537091E-2</v>
      </c>
    </row>
    <row r="20" spans="1:19" s="23" customFormat="1" x14ac:dyDescent="0.2">
      <c r="A20" s="21"/>
      <c r="C20" s="49" t="s">
        <v>24</v>
      </c>
      <c r="D20" s="43">
        <f>[4]RA_DTS!$FD20</f>
        <v>20.19227906745218</v>
      </c>
      <c r="E20" s="44">
        <f>[4]RA_DTS!$FD70</f>
        <v>-3.2170113142109269E-2</v>
      </c>
      <c r="F20" s="45">
        <f>[4]RA_DTS!$FD95</f>
        <v>2.4842464659182273E-2</v>
      </c>
      <c r="G20" s="46">
        <f>[4]RA_DTS!$FD320</f>
        <v>2.2658516906661763E-2</v>
      </c>
      <c r="H20" s="165">
        <f>[4]RA_DTS!$FD270</f>
        <v>2.2522845158045257E-2</v>
      </c>
      <c r="I20" s="69">
        <f>[4]RA_DTS!$FD145</f>
        <v>257.42037699555743</v>
      </c>
      <c r="J20" s="70">
        <f>[4]RA_DTS!$FD170</f>
        <v>4.3962548925713385E-3</v>
      </c>
      <c r="K20" s="71">
        <f>[4]RA_DTS!$FD195</f>
        <v>1.3559423921359004E-2</v>
      </c>
      <c r="L20" s="70">
        <f>[4]RA_DTS!$FD220</f>
        <v>-1.9947325504511615E-2</v>
      </c>
      <c r="M20" s="70">
        <f>[4]RA_DTS!$FD245</f>
        <v>1.3441128341680209E-2</v>
      </c>
    </row>
    <row r="21" spans="1:19" s="23" customFormat="1" x14ac:dyDescent="0.2">
      <c r="C21" s="184" t="s">
        <v>25</v>
      </c>
      <c r="D21" s="185">
        <f>[4]RA_DTS!$FD22</f>
        <v>154.94481725674729</v>
      </c>
      <c r="E21" s="186">
        <f>[4]RA_DTS!$FD72</f>
        <v>-1.4068748974385481E-2</v>
      </c>
      <c r="F21" s="187">
        <f>[4]RA_DTS!$FD97</f>
        <v>3.4409941752176376E-2</v>
      </c>
      <c r="G21" s="188">
        <f>[4]RA_DTS!$FD322</f>
        <v>1.0486307495536362E-2</v>
      </c>
      <c r="H21" s="161">
        <f>[4]RA_DTS!$FD272</f>
        <v>2.7238421018622505E-2</v>
      </c>
      <c r="I21" s="189">
        <f>[4]RA_DTS!$FD147</f>
        <v>1960.0987751443797</v>
      </c>
      <c r="J21" s="190">
        <f>[4]RA_DTS!$FD172</f>
        <v>2.1923904418690299E-2</v>
      </c>
      <c r="K21" s="191">
        <f>[4]RA_DTS!$FD197</f>
        <v>2.930091484885855E-2</v>
      </c>
      <c r="L21" s="190">
        <f>[4]RA_DTS!$FD222</f>
        <v>1.686081155235275E-3</v>
      </c>
      <c r="M21" s="190">
        <f>[4]RA_DTS!$FD247</f>
        <v>2.5031950942900227E-2</v>
      </c>
    </row>
    <row r="22" spans="1:19" s="23" customFormat="1" ht="12.75" customHeight="1" x14ac:dyDescent="0.2">
      <c r="C22" s="58" t="s">
        <v>26</v>
      </c>
      <c r="D22" s="43">
        <f>[4]RA_DTS!$FD23</f>
        <v>117.30978719401661</v>
      </c>
      <c r="E22" s="44">
        <f>[4]RA_DTS!$FD73</f>
        <v>-1.7039125947728162E-2</v>
      </c>
      <c r="F22" s="45">
        <f>[4]RA_DTS!$FD98</f>
        <v>3.400509677031871E-2</v>
      </c>
      <c r="G22" s="46">
        <f>[4]RA_DTS!$FD323</f>
        <v>1.4639549159238152E-2</v>
      </c>
      <c r="H22" s="165">
        <f>[4]RA_DTS!$FD273</f>
        <v>3.4624776214924102E-2</v>
      </c>
      <c r="I22" s="69">
        <f>[4]RA_DTS!$FD148</f>
        <v>1492.3460678317424</v>
      </c>
      <c r="J22" s="70">
        <f>[4]RA_DTS!$FD173</f>
        <v>2.1651138251251867E-2</v>
      </c>
      <c r="K22" s="71">
        <f>[4]RA_DTS!$FD198</f>
        <v>2.9551192377160307E-2</v>
      </c>
      <c r="L22" s="70">
        <f>[4]RA_DTS!$FD223</f>
        <v>-4.4594122216974341E-3</v>
      </c>
      <c r="M22" s="70">
        <f>[4]RA_DTS!$FD248</f>
        <v>2.1888801220441012E-2</v>
      </c>
    </row>
    <row r="23" spans="1:19" s="23" customFormat="1" ht="12.75" customHeight="1" x14ac:dyDescent="0.2">
      <c r="C23" s="59" t="s">
        <v>27</v>
      </c>
      <c r="D23" s="43">
        <f>[4]RA_DTS!$FD24</f>
        <v>110.3655945405591</v>
      </c>
      <c r="E23" s="44">
        <f>[4]RA_DTS!$FD74</f>
        <v>-1.3581501974054722E-2</v>
      </c>
      <c r="F23" s="45">
        <f>[4]RA_DTS!$FD99</f>
        <v>3.7038051955864848E-2</v>
      </c>
      <c r="G23" s="46">
        <f>[4]RA_DTS!$FD324</f>
        <v>1.4233450948707871E-2</v>
      </c>
      <c r="H23" s="165">
        <f>[4]RA_DTS!$FD274</f>
        <v>4.3232690977937249E-2</v>
      </c>
      <c r="I23" s="69">
        <f>[4]RA_DTS!$FD149</f>
        <v>1408.5742918287763</v>
      </c>
      <c r="J23" s="70">
        <f>[4]RA_DTS!$FD174</f>
        <v>2.6847826436166233E-2</v>
      </c>
      <c r="K23" s="71">
        <f>[4]RA_DTS!$FD199</f>
        <v>3.4871482064112946E-2</v>
      </c>
      <c r="L23" s="70">
        <f>[4]RA_DTS!$FD224</f>
        <v>1.0473864500533114E-3</v>
      </c>
      <c r="M23" s="70">
        <f>[4]RA_DTS!$FD249</f>
        <v>2.7938556033005213E-2</v>
      </c>
    </row>
    <row r="24" spans="1:19" s="23" customFormat="1" ht="12.75" customHeight="1" x14ac:dyDescent="0.2">
      <c r="A24" s="21"/>
      <c r="C24" s="52" t="s">
        <v>28</v>
      </c>
      <c r="D24" s="60">
        <f>[4]RA_DTS!$FD25</f>
        <v>6.9441926534575007</v>
      </c>
      <c r="E24" s="44">
        <f>[4]RA_DTS!$FD75</f>
        <v>-6.890961480330049E-2</v>
      </c>
      <c r="F24" s="45">
        <f>[4]RA_DTS!$FD100</f>
        <v>-1.4540855877912762E-2</v>
      </c>
      <c r="G24" s="46">
        <f>[4]RA_DTS!$FD325</f>
        <v>2.1529037428139386E-2</v>
      </c>
      <c r="H24" s="165">
        <f>[4]RA_DTS!$FD275</f>
        <v>-8.2166963003265425E-2</v>
      </c>
      <c r="I24" s="69">
        <f>[4]RA_DTS!$FD150</f>
        <v>83.771776002966178</v>
      </c>
      <c r="J24" s="70">
        <f>[4]RA_DTS!$FD175</f>
        <v>-5.8468241616704608E-2</v>
      </c>
      <c r="K24" s="71">
        <f>[4]RA_DTS!$FD200</f>
        <v>-5.2496609385897286E-2</v>
      </c>
      <c r="L24" s="70">
        <f>[4]RA_DTS!$FD225</f>
        <v>-8.5714185869585902E-2</v>
      </c>
      <c r="M24" s="70">
        <f>[4]RA_DTS!$FD250</f>
        <v>-7.0574793538759839E-2</v>
      </c>
    </row>
    <row r="25" spans="1:19" s="23" customFormat="1" ht="12.75" customHeight="1" x14ac:dyDescent="0.2">
      <c r="C25" s="192" t="s">
        <v>29</v>
      </c>
      <c r="D25" s="84">
        <f>[4]RA_DTS!$FD26</f>
        <v>37.635030062730699</v>
      </c>
      <c r="E25" s="87">
        <f>[4]RA_DTS!$FD76</f>
        <v>-4.6936885441777321E-3</v>
      </c>
      <c r="F25" s="176">
        <f>[4]RA_DTS!$FD101</f>
        <v>3.5703125699163341E-2</v>
      </c>
      <c r="G25" s="85">
        <f>[4]RA_DTS!$FD326</f>
        <v>-2.5343318316761732E-3</v>
      </c>
      <c r="H25" s="68">
        <f>[4]RA_DTS!$FD276</f>
        <v>4.3942356142461225E-3</v>
      </c>
      <c r="I25" s="177">
        <f>[4]RA_DTS!$FD151</f>
        <v>467.75270731263737</v>
      </c>
      <c r="J25" s="178">
        <f>[4]RA_DTS!$FD176</f>
        <v>2.2795128286885902E-2</v>
      </c>
      <c r="K25" s="179">
        <f>[4]RA_DTS!$FD201</f>
        <v>2.8503570339349027E-2</v>
      </c>
      <c r="L25" s="178">
        <f>[4]RA_DTS!$FD226</f>
        <v>2.0732290404616771E-2</v>
      </c>
      <c r="M25" s="178">
        <f>[4]RA_DTS!$FD251</f>
        <v>3.5099099999005512E-2</v>
      </c>
    </row>
    <row r="26" spans="1:19" s="23" customFormat="1" ht="12.75" customHeight="1" x14ac:dyDescent="0.2">
      <c r="C26" s="35" t="s">
        <v>30</v>
      </c>
      <c r="D26" s="84">
        <f>[4]RA_DTS!$FD27</f>
        <v>359.88373107322644</v>
      </c>
      <c r="E26" s="87">
        <f>[4]RA_DTS!$FD77</f>
        <v>-2.3118613791255571E-2</v>
      </c>
      <c r="F26" s="176">
        <f>[4]RA_DTS!$FD102</f>
        <v>2.0098699415650012E-2</v>
      </c>
      <c r="G26" s="85">
        <f>[4]RA_DTS!$FD327</f>
        <v>4.3722477811125593E-3</v>
      </c>
      <c r="H26" s="68">
        <f>[4]RA_DTS!$FD277</f>
        <v>9.697069194563479E-3</v>
      </c>
      <c r="I26" s="177">
        <f>[4]RA_DTS!$FD152</f>
        <v>4469.2647120168513</v>
      </c>
      <c r="J26" s="178">
        <f>[4]RA_DTS!$FD177</f>
        <v>9.6569656800957748E-3</v>
      </c>
      <c r="K26" s="179">
        <f>[4]RA_DTS!$FD202</f>
        <v>1.4054288207500543E-2</v>
      </c>
      <c r="L26" s="178">
        <f>[4]RA_DTS!$FD227</f>
        <v>2.9453087579003334E-3</v>
      </c>
      <c r="M26" s="178">
        <f>[4]RA_DTS!$FD252</f>
        <v>2.2747122509722661E-2</v>
      </c>
    </row>
    <row r="27" spans="1:19" s="23" customFormat="1" ht="12.75" hidden="1" customHeight="1" x14ac:dyDescent="0.2">
      <c r="C27" s="193"/>
      <c r="D27" s="48"/>
      <c r="E27" s="45"/>
      <c r="F27" s="194"/>
      <c r="G27" s="195"/>
      <c r="H27" s="194"/>
      <c r="I27" s="48"/>
      <c r="J27" s="45"/>
      <c r="K27" s="194"/>
      <c r="L27" s="45"/>
      <c r="M27" s="194"/>
    </row>
    <row r="28" spans="1:19" s="23" customFormat="1" ht="12.75" hidden="1" customHeight="1" x14ac:dyDescent="0.2">
      <c r="C28" s="193"/>
      <c r="D28" s="48"/>
      <c r="E28" s="45"/>
      <c r="F28" s="194"/>
      <c r="G28" s="195"/>
      <c r="H28" s="194"/>
      <c r="I28" s="48"/>
      <c r="J28" s="45"/>
      <c r="K28" s="194"/>
      <c r="L28" s="45"/>
      <c r="M28" s="194"/>
    </row>
    <row r="29" spans="1:19" s="23" customFormat="1" ht="12.75" hidden="1" customHeight="1" x14ac:dyDescent="0.2">
      <c r="C29" s="193"/>
      <c r="D29" s="48"/>
      <c r="E29" s="45"/>
      <c r="F29" s="194"/>
      <c r="G29" s="195"/>
      <c r="H29" s="194"/>
      <c r="I29" s="48"/>
      <c r="J29" s="45"/>
      <c r="K29" s="194"/>
      <c r="L29" s="45"/>
      <c r="M29" s="194"/>
    </row>
    <row r="30" spans="1:19" s="23" customFormat="1" ht="12.75" customHeight="1" x14ac:dyDescent="0.2">
      <c r="C30" s="196"/>
      <c r="D30" s="157"/>
      <c r="E30" s="158"/>
      <c r="F30" s="197"/>
      <c r="G30" s="158"/>
      <c r="H30" s="159"/>
      <c r="I30" s="198"/>
      <c r="J30" s="197"/>
      <c r="K30" s="158"/>
      <c r="L30" s="199"/>
      <c r="M30" s="158"/>
    </row>
    <row r="31" spans="1:19" s="23" customFormat="1" ht="12.75" customHeight="1" x14ac:dyDescent="0.2">
      <c r="C31" s="58" t="s">
        <v>31</v>
      </c>
      <c r="D31" s="77">
        <f>[11]Mois!$DS$5/1000000</f>
        <v>57.922682280000004</v>
      </c>
      <c r="E31" s="79">
        <f>'[11]Evo mois'!$DS$5</f>
        <v>-7.1911805060567158E-3</v>
      </c>
      <c r="F31" s="200">
        <f>'[12]Evo Mois'!$DS$5</f>
        <v>3.9764162292288852E-2</v>
      </c>
      <c r="G31" s="79">
        <f>'[12]Evo Mois-1'!$DS$5</f>
        <v>1.9653773533235386E-2</v>
      </c>
      <c r="H31" s="168">
        <f>'[12]Evo ACM'!$DG$5</f>
        <v>6.4059658601684388E-2</v>
      </c>
      <c r="I31" s="77">
        <f>'[11]Cumul ACM'!$DS$5/1000000</f>
        <v>57.922682280000004</v>
      </c>
      <c r="J31" s="169">
        <f>'[11]Evo ACM'!$DS$5</f>
        <v>-0.91440192382905094</v>
      </c>
      <c r="K31" s="79">
        <f>'[12]Evo ACM'!$DS$5</f>
        <v>9.0711289470823964E-3</v>
      </c>
      <c r="L31" s="169">
        <f>'[11]Evo PCAP'!$DS$5</f>
        <v>6.1928360866820853E-3</v>
      </c>
      <c r="M31" s="79">
        <f>'[12]Evo PCAP'!$DS$5</f>
        <v>3.3651635376073852E-2</v>
      </c>
      <c r="R31" s="81"/>
      <c r="S31" s="81"/>
    </row>
    <row r="32" spans="1:19" s="23" customFormat="1" ht="12.75" customHeight="1" x14ac:dyDescent="0.2">
      <c r="C32" s="82" t="s">
        <v>32</v>
      </c>
      <c r="D32" s="43">
        <f>[11]Mois!$DS$6/1000000</f>
        <v>46.165794590000004</v>
      </c>
      <c r="E32" s="46">
        <f>'[11]Evo mois'!$DS$6</f>
        <v>-9.8464671837467099E-3</v>
      </c>
      <c r="F32" s="78">
        <f>'[12]Evo Mois'!$DS$6</f>
        <v>3.1830523658242793E-2</v>
      </c>
      <c r="G32" s="46">
        <f>'[12]Evo Mois-1'!$DS$6</f>
        <v>2.255050450122642E-2</v>
      </c>
      <c r="H32" s="44">
        <f>'[12]Evo ACM'!$DG$6</f>
        <v>6.3484398987000201E-2</v>
      </c>
      <c r="I32" s="43">
        <f>'[11]Cumul ACM'!$DS$6/1000000</f>
        <v>46.165794590000004</v>
      </c>
      <c r="J32" s="45">
        <f>'[11]Evo ACM'!$DS$6</f>
        <v>-0.91506376523580923</v>
      </c>
      <c r="K32" s="46">
        <f>'[12]Evo ACM'!$DS$6</f>
        <v>-8.5698001461564921E-4</v>
      </c>
      <c r="L32" s="45">
        <f>'[11]Evo PCAP'!$DS$6</f>
        <v>-2.2557997217573789E-3</v>
      </c>
      <c r="M32" s="46">
        <f>'[12]Evo PCAP'!$DS$6</f>
        <v>2.3101108020623817E-2</v>
      </c>
      <c r="R32" s="81"/>
      <c r="S32" s="81"/>
    </row>
    <row r="33" spans="2:19" s="23" customFormat="1" ht="12.75" customHeight="1" x14ac:dyDescent="0.2">
      <c r="C33" s="82" t="s">
        <v>33</v>
      </c>
      <c r="D33" s="43">
        <f>[11]Mois!$DS$7/1000000</f>
        <v>5.7645824299999999</v>
      </c>
      <c r="E33" s="46">
        <f>'[11]Evo mois'!$DS$7</f>
        <v>3.2898646033926227E-2</v>
      </c>
      <c r="F33" s="78">
        <f>'[12]Evo Mois'!$DS$7</f>
        <v>9.6471307718475341E-2</v>
      </c>
      <c r="G33" s="46">
        <f>'[12]Evo Mois-1'!$DS$7</f>
        <v>-4.7228576709378856E-2</v>
      </c>
      <c r="H33" s="44">
        <f>'[12]Evo ACM'!$DG$7</f>
        <v>0.12880217488914236</v>
      </c>
      <c r="I33" s="43">
        <f>'[11]Cumul ACM'!$DS$7/1000000</f>
        <v>5.7645824299999999</v>
      </c>
      <c r="J33" s="45">
        <f>'[11]Evo ACM'!$DS$7</f>
        <v>-0.91147227808741904</v>
      </c>
      <c r="K33" s="46">
        <f>'[12]Evo ACM'!$DS$7</f>
        <v>0.12724626071096634</v>
      </c>
      <c r="L33" s="45">
        <f>'[11]Evo PCAP'!$DS$7</f>
        <v>9.7458424812879141E-2</v>
      </c>
      <c r="M33" s="46">
        <f>'[12]Evo PCAP'!$DS$7</f>
        <v>0.13289026746269017</v>
      </c>
      <c r="R33" s="81"/>
      <c r="S33" s="81"/>
    </row>
    <row r="34" spans="2:19" s="23" customFormat="1" ht="12.75" customHeight="1" x14ac:dyDescent="0.2">
      <c r="C34" s="83" t="s">
        <v>34</v>
      </c>
      <c r="D34" s="84">
        <f>[11]Mois!$DS$8/1000000</f>
        <v>5.9923052600000002</v>
      </c>
      <c r="E34" s="85">
        <f>'[11]Evo mois'!$DS$8</f>
        <v>-2.3477340539451386E-2</v>
      </c>
      <c r="F34" s="86">
        <f>'[12]Evo Mois'!$DS$8</f>
        <v>4.7252467386331487E-2</v>
      </c>
      <c r="G34" s="86">
        <f>'[12]Evo Mois-1'!$DS$8</f>
        <v>7.4105098112881462E-2</v>
      </c>
      <c r="H34" s="85">
        <f>'[12]Evo ACM'!$DG$8</f>
        <v>1.3077069588052215E-2</v>
      </c>
      <c r="I34" s="84">
        <f>'[11]Cumul ACM'!$DS$8/1000000</f>
        <v>5.9923052600000002</v>
      </c>
      <c r="J34" s="176">
        <f>'[11]Evo ACM'!$DS$8</f>
        <v>-0.9119182597417147</v>
      </c>
      <c r="K34" s="85">
        <f>'[12]Evo ACM'!$DS$8</f>
        <v>-2.3977787961071195E-2</v>
      </c>
      <c r="L34" s="176">
        <f>'[11]Evo PCAP'!$DS$8</f>
        <v>-9.546121310793243E-3</v>
      </c>
      <c r="M34" s="85">
        <f>'[12]Evo PCAP'!$DS$8</f>
        <v>2.0345974462713246E-2</v>
      </c>
      <c r="O34" s="81"/>
      <c r="P34" s="81"/>
      <c r="Q34" s="81"/>
      <c r="R34" s="81"/>
      <c r="S34" s="81"/>
    </row>
    <row r="35" spans="2:19" s="23" customFormat="1" ht="12.75" customHeight="1" x14ac:dyDescent="0.2">
      <c r="C35" s="201"/>
      <c r="D35" s="48"/>
      <c r="E35" s="71"/>
      <c r="F35" s="71"/>
      <c r="G35" s="71"/>
      <c r="H35" s="71"/>
      <c r="I35" s="48"/>
      <c r="J35" s="71"/>
      <c r="K35" s="71"/>
      <c r="L35" s="71"/>
      <c r="M35" s="71"/>
      <c r="O35" s="81"/>
      <c r="P35" s="81"/>
      <c r="Q35" s="81"/>
      <c r="R35" s="81"/>
      <c r="S35" s="81"/>
    </row>
    <row r="36" spans="2:19" s="23" customFormat="1" ht="12.75" customHeight="1" x14ac:dyDescent="0.2">
      <c r="B36" s="50"/>
      <c r="C36" s="90"/>
      <c r="D36" s="90"/>
      <c r="E36" s="90"/>
      <c r="F36" s="90"/>
      <c r="G36" s="90"/>
      <c r="H36" s="90"/>
      <c r="I36" s="90"/>
      <c r="J36" s="90"/>
      <c r="K36" s="90"/>
      <c r="L36" s="90"/>
      <c r="M36" s="90"/>
    </row>
    <row r="37" spans="2:19" s="23" customFormat="1" ht="40.5" customHeight="1" x14ac:dyDescent="0.2">
      <c r="B37" s="50"/>
      <c r="C37" s="241" t="s">
        <v>76</v>
      </c>
      <c r="D37" s="244" t="s">
        <v>5</v>
      </c>
      <c r="E37" s="245"/>
      <c r="F37" s="245"/>
      <c r="G37" s="246"/>
      <c r="H37" s="244" t="s">
        <v>7</v>
      </c>
      <c r="I37" s="245"/>
      <c r="J37" s="245"/>
      <c r="K37" s="246"/>
      <c r="L37" s="244" t="s">
        <v>8</v>
      </c>
      <c r="M37" s="246"/>
    </row>
    <row r="38" spans="2:19" s="23" customFormat="1" ht="53.25" customHeight="1" x14ac:dyDescent="0.2">
      <c r="B38" s="50"/>
      <c r="C38" s="242"/>
      <c r="D38" s="247" t="str">
        <f>D5</f>
        <v>Données brutes  fév. 2025</v>
      </c>
      <c r="E38" s="249" t="str">
        <f>E5</f>
        <v>Taux de croissance  fév. 2025 / fév. 2024</v>
      </c>
      <c r="F38" s="250"/>
      <c r="G38" s="153" t="str">
        <f>G5</f>
        <v>Taux de croissance  fév. 2025 / janv. 2025</v>
      </c>
      <c r="H38" s="251" t="str">
        <f>H5</f>
        <v>Rappel :
Taux ACM CVS-CJO à fin fév. 2024</v>
      </c>
      <c r="I38" s="253" t="str">
        <f>I5</f>
        <v>Données brutes mars 2024 - fév. 2025</v>
      </c>
      <c r="J38" s="249" t="str">
        <f>J5</f>
        <v>Taux ACM (mars 2024 - fév. 2025 / mars 2023 - fév. 2024)</v>
      </c>
      <c r="K38" s="255"/>
      <c r="L38" s="249" t="str">
        <f>L5</f>
        <v>( janv à fév. 2025 ) /
( janv à fév. 2024 )</v>
      </c>
      <c r="M38" s="255"/>
    </row>
    <row r="39" spans="2:19" s="23" customFormat="1" ht="40.5" customHeight="1" x14ac:dyDescent="0.2">
      <c r="B39" s="50"/>
      <c r="C39" s="243"/>
      <c r="D39" s="248"/>
      <c r="E39" s="153" t="s">
        <v>9</v>
      </c>
      <c r="F39" s="155" t="s">
        <v>10</v>
      </c>
      <c r="G39" s="153" t="s">
        <v>10</v>
      </c>
      <c r="H39" s="252"/>
      <c r="I39" s="254"/>
      <c r="J39" s="153" t="s">
        <v>9</v>
      </c>
      <c r="K39" s="153" t="s">
        <v>10</v>
      </c>
      <c r="L39" s="153" t="s">
        <v>9</v>
      </c>
      <c r="M39" s="153" t="s">
        <v>10</v>
      </c>
    </row>
    <row r="40" spans="2:19" s="23" customFormat="1" ht="12.75" customHeight="1" x14ac:dyDescent="0.2">
      <c r="B40" s="50"/>
      <c r="C40" s="156" t="s">
        <v>11</v>
      </c>
      <c r="D40" s="157">
        <v>182.303907215664</v>
      </c>
      <c r="E40" s="158">
        <v>-2.4135508163632302E-2</v>
      </c>
      <c r="F40" s="31">
        <v>-6.2286528290786958E-3</v>
      </c>
      <c r="G40" s="32">
        <v>7.5424507501014038E-3</v>
      </c>
      <c r="H40" s="159">
        <v>-1.3280432325338265E-2</v>
      </c>
      <c r="I40" s="160">
        <v>2395.2974039188589</v>
      </c>
      <c r="J40" s="158">
        <v>-3.0794477815726529E-3</v>
      </c>
      <c r="K40" s="32">
        <v>-4.9878104458150885E-3</v>
      </c>
      <c r="L40" s="158">
        <v>-4.3105815492250343E-4</v>
      </c>
      <c r="M40" s="158">
        <v>-4.9572903713708261E-3</v>
      </c>
    </row>
    <row r="41" spans="2:19" s="23" customFormat="1" ht="12.75" customHeight="1" x14ac:dyDescent="0.2">
      <c r="B41" s="50"/>
      <c r="C41" s="35" t="s">
        <v>12</v>
      </c>
      <c r="D41" s="36">
        <v>100.636147989702</v>
      </c>
      <c r="E41" s="37">
        <v>-4.1693793414940283E-2</v>
      </c>
      <c r="F41" s="38">
        <v>-2.1073448593775246E-2</v>
      </c>
      <c r="G41" s="39">
        <v>-7.9769141446888181E-3</v>
      </c>
      <c r="H41" s="161">
        <v>-2.1439857229116899E-2</v>
      </c>
      <c r="I41" s="162">
        <v>1398.0818393788797</v>
      </c>
      <c r="J41" s="163">
        <v>-1.6555433577380874E-2</v>
      </c>
      <c r="K41" s="164">
        <v>-1.8983034615865479E-2</v>
      </c>
      <c r="L41" s="163">
        <v>-1.4155115344061886E-2</v>
      </c>
      <c r="M41" s="163">
        <v>-1.8386671839234814E-2</v>
      </c>
    </row>
    <row r="42" spans="2:19" s="23" customFormat="1" ht="12.75" customHeight="1" x14ac:dyDescent="0.2">
      <c r="B42" s="50"/>
      <c r="C42" s="42" t="s">
        <v>13</v>
      </c>
      <c r="D42" s="60">
        <v>26.411133996062709</v>
      </c>
      <c r="E42" s="44">
        <v>-8.7743693040971737E-2</v>
      </c>
      <c r="F42" s="45">
        <v>-4.5742957152913544E-2</v>
      </c>
      <c r="G42" s="46">
        <v>-2.0527848874085985E-2</v>
      </c>
      <c r="H42" s="165">
        <v>4.2053855718571231E-3</v>
      </c>
      <c r="I42" s="69">
        <v>443.14433346542745</v>
      </c>
      <c r="J42" s="70">
        <v>-2.1845093989590336E-2</v>
      </c>
      <c r="K42" s="71">
        <v>-2.256269450493209E-2</v>
      </c>
      <c r="L42" s="70">
        <v>-2.5135327059078505E-2</v>
      </c>
      <c r="M42" s="70">
        <v>-2.993544562661099E-2</v>
      </c>
    </row>
    <row r="43" spans="2:19" s="23" customFormat="1" ht="12.75" customHeight="1" x14ac:dyDescent="0.2">
      <c r="B43" s="50"/>
      <c r="C43" s="49" t="s">
        <v>14</v>
      </c>
      <c r="D43" s="43">
        <v>8.22550604299383</v>
      </c>
      <c r="E43" s="44">
        <v>-0.10697892550825761</v>
      </c>
      <c r="F43" s="45">
        <v>-7.2361619463592985E-2</v>
      </c>
      <c r="G43" s="46">
        <v>-4.6288814001665846E-2</v>
      </c>
      <c r="H43" s="165">
        <v>-4.4308170026980731E-2</v>
      </c>
      <c r="I43" s="69">
        <v>122.37260300410095</v>
      </c>
      <c r="J43" s="70">
        <v>-2.9749543363869257E-2</v>
      </c>
      <c r="K43" s="71">
        <v>-3.3294171080611612E-2</v>
      </c>
      <c r="L43" s="70">
        <v>-2.2661623331023062E-2</v>
      </c>
      <c r="M43" s="70">
        <v>-2.81367662489167E-2</v>
      </c>
    </row>
    <row r="44" spans="2:19" s="23" customFormat="1" ht="12.75" customHeight="1" x14ac:dyDescent="0.2">
      <c r="B44" s="50"/>
      <c r="C44" s="49" t="s">
        <v>15</v>
      </c>
      <c r="D44" s="43">
        <v>15.541740176614137</v>
      </c>
      <c r="E44" s="44">
        <v>-5.7807635919542188E-2</v>
      </c>
      <c r="F44" s="45">
        <v>-1.0981605911408399E-2</v>
      </c>
      <c r="G44" s="46">
        <v>-1.0135840947100183E-2</v>
      </c>
      <c r="H44" s="165">
        <v>2.2955809776678437E-2</v>
      </c>
      <c r="I44" s="69">
        <v>258.36643015077959</v>
      </c>
      <c r="J44" s="70">
        <v>2.7743803654332044E-3</v>
      </c>
      <c r="K44" s="71">
        <v>3.7810497554251477E-3</v>
      </c>
      <c r="L44" s="70">
        <v>-1.4327881584554891E-3</v>
      </c>
      <c r="M44" s="70">
        <v>-5.5562373411940369E-3</v>
      </c>
    </row>
    <row r="45" spans="2:19" s="23" customFormat="1" ht="12.75" customHeight="1" x14ac:dyDescent="0.2">
      <c r="B45" s="50"/>
      <c r="C45" s="49" t="s">
        <v>16</v>
      </c>
      <c r="D45" s="43">
        <v>2.5071093883196198</v>
      </c>
      <c r="E45" s="44">
        <v>-0.19746029898382333</v>
      </c>
      <c r="F45" s="45">
        <v>-0.13785083755151051</v>
      </c>
      <c r="G45" s="46">
        <v>-1.4544979432049354E-2</v>
      </c>
      <c r="H45" s="165">
        <v>2.7100945045726466E-2</v>
      </c>
      <c r="I45" s="69">
        <v>60.408021104032898</v>
      </c>
      <c r="J45" s="70">
        <v>-0.10497863417945852</v>
      </c>
      <c r="K45" s="71">
        <v>-0.10672923975091408</v>
      </c>
      <c r="L45" s="70">
        <v>-0.12559729895887939</v>
      </c>
      <c r="M45" s="70">
        <v>-0.13066903985731393</v>
      </c>
    </row>
    <row r="46" spans="2:19" s="23" customFormat="1" ht="12.75" customHeight="1" x14ac:dyDescent="0.2">
      <c r="B46" s="50"/>
      <c r="C46" s="167" t="s">
        <v>17</v>
      </c>
      <c r="D46" s="77">
        <v>45.958328592236064</v>
      </c>
      <c r="E46" s="168">
        <v>-2.764893544515834E-2</v>
      </c>
      <c r="F46" s="169">
        <v>-1.500570723380823E-2</v>
      </c>
      <c r="G46" s="79">
        <v>2.3939947471094403E-3</v>
      </c>
      <c r="H46" s="170">
        <v>-2.8606017610645296E-2</v>
      </c>
      <c r="I46" s="171">
        <v>580.91434538111946</v>
      </c>
      <c r="J46" s="172">
        <v>-1.3697908285752236E-2</v>
      </c>
      <c r="K46" s="173">
        <v>-1.751523743630079E-2</v>
      </c>
      <c r="L46" s="172">
        <v>-9.518503758529917E-3</v>
      </c>
      <c r="M46" s="172">
        <v>-1.3204745083860936E-2</v>
      </c>
    </row>
    <row r="47" spans="2:19" s="23" customFormat="1" ht="12.75" customHeight="1" x14ac:dyDescent="0.2">
      <c r="B47" s="50"/>
      <c r="C47" s="52" t="s">
        <v>18</v>
      </c>
      <c r="D47" s="43">
        <v>8.3146610983467291</v>
      </c>
      <c r="E47" s="44">
        <v>-7.8448819376016887E-2</v>
      </c>
      <c r="F47" s="45">
        <v>-1.8879583876997175E-2</v>
      </c>
      <c r="G47" s="46">
        <v>1.5614999036299704E-3</v>
      </c>
      <c r="H47" s="165">
        <v>1.9707800827941657E-2</v>
      </c>
      <c r="I47" s="69">
        <v>122.05141038647292</v>
      </c>
      <c r="J47" s="70">
        <v>-6.7584040435956227E-3</v>
      </c>
      <c r="K47" s="71">
        <v>-8.2787838732162333E-3</v>
      </c>
      <c r="L47" s="70">
        <v>-9.4417482023207988E-3</v>
      </c>
      <c r="M47" s="70">
        <v>-1.6428441306751473E-2</v>
      </c>
    </row>
    <row r="48" spans="2:19" s="23" customFormat="1" ht="12.75" customHeight="1" x14ac:dyDescent="0.2">
      <c r="B48" s="50"/>
      <c r="C48" s="175" t="s">
        <v>19</v>
      </c>
      <c r="D48" s="84">
        <v>36.884634822259798</v>
      </c>
      <c r="E48" s="87">
        <v>-1.6350555659224719E-2</v>
      </c>
      <c r="F48" s="176">
        <v>-1.5796847241644874E-2</v>
      </c>
      <c r="G48" s="85">
        <v>2.8691343599036578E-3</v>
      </c>
      <c r="H48" s="68">
        <v>-4.4228575839859841E-2</v>
      </c>
      <c r="I48" s="177">
        <v>443.20146577372998</v>
      </c>
      <c r="J48" s="178">
        <v>-1.8171906805568794E-2</v>
      </c>
      <c r="K48" s="179">
        <v>-2.2687580333781043E-2</v>
      </c>
      <c r="L48" s="178">
        <v>-1.2124139543130186E-2</v>
      </c>
      <c r="M48" s="178">
        <v>-1.4842241354741215E-2</v>
      </c>
    </row>
    <row r="49" spans="2:19" s="23" customFormat="1" ht="12.75" customHeight="1" x14ac:dyDescent="0.2">
      <c r="B49" s="50"/>
      <c r="C49" s="180" t="s">
        <v>20</v>
      </c>
      <c r="D49" s="77">
        <v>4.6601089032867895</v>
      </c>
      <c r="E49" s="168">
        <v>-0.14304942507405394</v>
      </c>
      <c r="F49" s="169">
        <v>-0.12840514047102336</v>
      </c>
      <c r="G49" s="79">
        <v>-2.0199568475935958E-2</v>
      </c>
      <c r="H49" s="170">
        <v>-0.22014189479212987</v>
      </c>
      <c r="I49" s="171">
        <v>68.757811618573186</v>
      </c>
      <c r="J49" s="172">
        <v>-0.14156057106345921</v>
      </c>
      <c r="K49" s="173">
        <v>-0.14470720851684049</v>
      </c>
      <c r="L49" s="172">
        <v>-0.12118280355788313</v>
      </c>
      <c r="M49" s="172">
        <v>-0.12578514505080562</v>
      </c>
    </row>
    <row r="50" spans="2:19" s="23" customFormat="1" ht="12.75" customHeight="1" x14ac:dyDescent="0.2">
      <c r="B50" s="50"/>
      <c r="C50" s="181" t="s">
        <v>21</v>
      </c>
      <c r="D50" s="84">
        <v>12.310890397740501</v>
      </c>
      <c r="E50" s="87">
        <v>-2.029919833399163E-2</v>
      </c>
      <c r="F50" s="176">
        <v>1.3428190203548018E-2</v>
      </c>
      <c r="G50" s="85">
        <v>-3.529013384598878E-3</v>
      </c>
      <c r="H50" s="182">
        <v>3.136764924146207E-2</v>
      </c>
      <c r="I50" s="177">
        <v>164.12668627700651</v>
      </c>
      <c r="J50" s="183">
        <v>5.4304570881897885E-3</v>
      </c>
      <c r="K50" s="179">
        <v>2.9495312581493405E-3</v>
      </c>
      <c r="L50" s="178">
        <v>4.8803828456616127E-3</v>
      </c>
      <c r="M50" s="178">
        <v>3.3019864198990945E-4</v>
      </c>
    </row>
    <row r="51" spans="2:19" s="23" customFormat="1" ht="12.75" customHeight="1" x14ac:dyDescent="0.2">
      <c r="B51" s="50"/>
      <c r="C51" s="42" t="s">
        <v>22</v>
      </c>
      <c r="D51" s="43">
        <v>9.0601283590650183</v>
      </c>
      <c r="E51" s="44">
        <v>6.6771301402421601E-2</v>
      </c>
      <c r="F51" s="45">
        <v>6.6283370762880045E-2</v>
      </c>
      <c r="G51" s="46">
        <v>-6.7498108541699242E-3</v>
      </c>
      <c r="H51" s="165">
        <v>1.4071379009375162E-2</v>
      </c>
      <c r="I51" s="69">
        <v>112.77288857613549</v>
      </c>
      <c r="J51" s="70">
        <v>4.1165709721634913E-2</v>
      </c>
      <c r="K51" s="71">
        <v>4.0103234182430558E-2</v>
      </c>
      <c r="L51" s="70">
        <v>4.2283929150939814E-2</v>
      </c>
      <c r="M51" s="70">
        <v>4.1423078097435839E-2</v>
      </c>
    </row>
    <row r="52" spans="2:19" s="23" customFormat="1" ht="12.75" customHeight="1" x14ac:dyDescent="0.2">
      <c r="B52" s="50"/>
      <c r="C52" s="49" t="s">
        <v>23</v>
      </c>
      <c r="D52" s="43">
        <v>5.9429773418653493</v>
      </c>
      <c r="E52" s="44">
        <v>9.0840952019523913E-2</v>
      </c>
      <c r="F52" s="45">
        <v>9.0318618109944238E-2</v>
      </c>
      <c r="G52" s="46">
        <v>-9.6246324045665688E-3</v>
      </c>
      <c r="H52" s="165">
        <v>2.4043949226509653E-2</v>
      </c>
      <c r="I52" s="69">
        <v>73.496033101917462</v>
      </c>
      <c r="J52" s="70">
        <v>6.506951030026098E-2</v>
      </c>
      <c r="K52" s="71">
        <v>6.44477503668619E-2</v>
      </c>
      <c r="L52" s="70">
        <v>6.9926522856520679E-2</v>
      </c>
      <c r="M52" s="70">
        <v>6.941644103947664E-2</v>
      </c>
    </row>
    <row r="53" spans="2:19" s="23" customFormat="1" ht="12.75" customHeight="1" x14ac:dyDescent="0.2">
      <c r="B53" s="50"/>
      <c r="C53" s="49" t="s">
        <v>24</v>
      </c>
      <c r="D53" s="43">
        <v>3.1171510171996704</v>
      </c>
      <c r="E53" s="44">
        <v>2.3705777178191889E-2</v>
      </c>
      <c r="F53" s="45">
        <v>2.1477908793066991E-2</v>
      </c>
      <c r="G53" s="46">
        <v>-9.7959267723513044E-4</v>
      </c>
      <c r="H53" s="165">
        <v>-3.0422340601502507E-3</v>
      </c>
      <c r="I53" s="69">
        <v>39.276855474218017</v>
      </c>
      <c r="J53" s="70">
        <v>-7.9759323073635979E-4</v>
      </c>
      <c r="K53" s="71">
        <v>-2.8086504637038212E-3</v>
      </c>
      <c r="L53" s="70">
        <v>-5.7482701360270783E-3</v>
      </c>
      <c r="M53" s="70">
        <v>-7.8048628732573233E-3</v>
      </c>
    </row>
    <row r="54" spans="2:19" s="23" customFormat="1" ht="12.75" customHeight="1" x14ac:dyDescent="0.2">
      <c r="B54" s="50"/>
      <c r="C54" s="184" t="s">
        <v>25</v>
      </c>
      <c r="D54" s="185">
        <v>81.667759225962001</v>
      </c>
      <c r="E54" s="186">
        <v>-1.5937144438661344E-3</v>
      </c>
      <c r="F54" s="187">
        <v>1.4845637697651792E-2</v>
      </c>
      <c r="G54" s="188">
        <v>2.9599600184718522E-2</v>
      </c>
      <c r="H54" s="161">
        <v>-1.1829482722649498E-3</v>
      </c>
      <c r="I54" s="189">
        <v>997.21556453997948</v>
      </c>
      <c r="J54" s="190">
        <v>1.6447719708068131E-2</v>
      </c>
      <c r="K54" s="191">
        <v>1.5341232933525184E-2</v>
      </c>
      <c r="L54" s="190">
        <v>1.9533008941625241E-2</v>
      </c>
      <c r="M54" s="190">
        <v>1.440955656161691E-2</v>
      </c>
    </row>
    <row r="55" spans="2:19" s="23" customFormat="1" ht="12.75" customHeight="1" x14ac:dyDescent="0.2">
      <c r="B55" s="50"/>
      <c r="C55" s="58" t="s">
        <v>26</v>
      </c>
      <c r="D55" s="43">
        <v>61.367084367326704</v>
      </c>
      <c r="E55" s="44">
        <v>-8.9873984748785052E-3</v>
      </c>
      <c r="F55" s="45">
        <v>8.7758990273127946E-3</v>
      </c>
      <c r="G55" s="46">
        <v>1.5331808942876446E-2</v>
      </c>
      <c r="H55" s="165">
        <v>6.5603210393057054E-3</v>
      </c>
      <c r="I55" s="69">
        <v>748.64269997835402</v>
      </c>
      <c r="J55" s="70">
        <v>2.4546970338987784E-2</v>
      </c>
      <c r="K55" s="71">
        <v>2.3340846720809605E-2</v>
      </c>
      <c r="L55" s="70">
        <v>2.5952228954550627E-2</v>
      </c>
      <c r="M55" s="70">
        <v>2.095928263933744E-2</v>
      </c>
    </row>
    <row r="56" spans="2:19" s="23" customFormat="1" ht="12.75" customHeight="1" x14ac:dyDescent="0.2">
      <c r="B56" s="50"/>
      <c r="C56" s="59" t="s">
        <v>27</v>
      </c>
      <c r="D56" s="43">
        <v>58.953456081297503</v>
      </c>
      <c r="E56" s="44">
        <v>1.6621437826322971E-3</v>
      </c>
      <c r="F56" s="45">
        <v>1.7480497252703175E-2</v>
      </c>
      <c r="G56" s="46">
        <v>1.7393551732053147E-2</v>
      </c>
      <c r="H56" s="165">
        <v>1.4284259050175718E-2</v>
      </c>
      <c r="I56" s="69">
        <v>713.97039133113105</v>
      </c>
      <c r="J56" s="70">
        <v>3.3798858192914727E-2</v>
      </c>
      <c r="K56" s="71">
        <v>3.2224918418486626E-2</v>
      </c>
      <c r="L56" s="70">
        <v>3.4069033698521434E-2</v>
      </c>
      <c r="M56" s="70">
        <v>2.837255557275542E-2</v>
      </c>
    </row>
    <row r="57" spans="2:19" s="23" customFormat="1" ht="12.75" customHeight="1" x14ac:dyDescent="0.2">
      <c r="B57" s="50"/>
      <c r="C57" s="52" t="s">
        <v>28</v>
      </c>
      <c r="D57" s="60">
        <v>2.4136282860291973</v>
      </c>
      <c r="E57" s="44">
        <v>-0.21328601825974669</v>
      </c>
      <c r="F57" s="45">
        <v>-0.15448502978616618</v>
      </c>
      <c r="G57" s="46">
        <v>-2.9076950329565365E-2</v>
      </c>
      <c r="H57" s="165">
        <v>-0.11002819282196075</v>
      </c>
      <c r="I57" s="69">
        <v>34.672308647223005</v>
      </c>
      <c r="J57" s="70">
        <v>-0.13488195673582959</v>
      </c>
      <c r="K57" s="71">
        <v>-0.1294905133756411</v>
      </c>
      <c r="L57" s="70">
        <v>-0.11762485820655855</v>
      </c>
      <c r="M57" s="70">
        <v>-0.11169860578845137</v>
      </c>
    </row>
    <row r="58" spans="2:19" s="23" customFormat="1" ht="12.75" customHeight="1" x14ac:dyDescent="0.2">
      <c r="B58" s="50"/>
      <c r="C58" s="192" t="s">
        <v>29</v>
      </c>
      <c r="D58" s="84">
        <v>20.300674858635297</v>
      </c>
      <c r="E58" s="87">
        <v>2.144301747954902E-2</v>
      </c>
      <c r="F58" s="176">
        <v>3.322550427585802E-2</v>
      </c>
      <c r="G58" s="85">
        <v>7.4228627046825091E-2</v>
      </c>
      <c r="H58" s="68">
        <v>-2.3118827417114463E-2</v>
      </c>
      <c r="I58" s="177">
        <v>248.57286456162538</v>
      </c>
      <c r="J58" s="178">
        <v>-7.1897026286846799E-3</v>
      </c>
      <c r="K58" s="179">
        <v>-8.0093521777868659E-3</v>
      </c>
      <c r="L58" s="178">
        <v>1.0174046348563337E-3</v>
      </c>
      <c r="M58" s="178">
        <v>-4.8796315355962294E-3</v>
      </c>
    </row>
    <row r="59" spans="2:19" s="23" customFormat="1" ht="12.75" customHeight="1" x14ac:dyDescent="0.2">
      <c r="B59" s="50"/>
      <c r="C59" s="35" t="s">
        <v>30</v>
      </c>
      <c r="D59" s="84">
        <v>173.24377885659896</v>
      </c>
      <c r="E59" s="87">
        <v>-2.8465231459795404E-2</v>
      </c>
      <c r="F59" s="176">
        <v>-9.7271693540725845E-3</v>
      </c>
      <c r="G59" s="85">
        <v>8.2961916888206755E-3</v>
      </c>
      <c r="H59" s="68">
        <v>-1.4533833471289559E-2</v>
      </c>
      <c r="I59" s="177">
        <v>2282.5245153427236</v>
      </c>
      <c r="J59" s="178">
        <v>-5.1681898150979233E-3</v>
      </c>
      <c r="K59" s="179">
        <v>-7.1140936027204171E-3</v>
      </c>
      <c r="L59" s="178">
        <v>-2.5771312633928734E-3</v>
      </c>
      <c r="M59" s="178">
        <v>-7.1600438443920611E-3</v>
      </c>
    </row>
    <row r="60" spans="2:19" s="23" customFormat="1" ht="12.75" hidden="1" customHeight="1" x14ac:dyDescent="0.2">
      <c r="B60" s="50"/>
      <c r="C60" s="193"/>
      <c r="D60" s="48"/>
      <c r="E60" s="45"/>
      <c r="F60" s="194"/>
      <c r="G60" s="195"/>
      <c r="H60" s="194"/>
      <c r="I60" s="194"/>
      <c r="J60" s="45"/>
      <c r="K60" s="194"/>
      <c r="L60" s="194"/>
      <c r="M60" s="194"/>
    </row>
    <row r="61" spans="2:19" s="23" customFormat="1" ht="12.75" hidden="1" customHeight="1" x14ac:dyDescent="0.2">
      <c r="B61" s="50"/>
      <c r="C61" s="193"/>
      <c r="D61" s="48"/>
      <c r="E61" s="45"/>
      <c r="F61" s="194"/>
      <c r="G61" s="195"/>
      <c r="H61" s="194"/>
      <c r="I61" s="194"/>
      <c r="J61" s="45"/>
      <c r="K61" s="194"/>
      <c r="L61" s="194"/>
      <c r="M61" s="194"/>
    </row>
    <row r="62" spans="2:19" s="23" customFormat="1" ht="12.75" hidden="1" customHeight="1" x14ac:dyDescent="0.2">
      <c r="B62" s="50"/>
      <c r="C62" s="193"/>
      <c r="D62" s="48"/>
      <c r="E62" s="45"/>
      <c r="F62" s="194"/>
      <c r="G62" s="195"/>
      <c r="H62" s="194"/>
      <c r="I62" s="194"/>
      <c r="J62" s="45"/>
      <c r="K62" s="194"/>
      <c r="L62" s="194"/>
      <c r="M62" s="194"/>
    </row>
    <row r="63" spans="2:19" s="23" customFormat="1" ht="12.75" customHeight="1" x14ac:dyDescent="0.2">
      <c r="C63" s="196"/>
      <c r="D63" s="157"/>
      <c r="E63" s="158"/>
      <c r="F63" s="197"/>
      <c r="G63" s="158"/>
      <c r="H63" s="159"/>
      <c r="I63" s="198"/>
      <c r="J63" s="197"/>
      <c r="K63" s="158"/>
      <c r="L63" s="199"/>
      <c r="M63" s="158"/>
    </row>
    <row r="64" spans="2:19" s="23" customFormat="1" ht="12.75" customHeight="1" x14ac:dyDescent="0.2">
      <c r="C64" s="58" t="s">
        <v>31</v>
      </c>
      <c r="D64" s="77">
        <f>[13]Mois!$DS$5/1000000</f>
        <v>28.370880769999999</v>
      </c>
      <c r="E64" s="169">
        <f>'[13]Evo mois'!$DS$5</f>
        <v>-8.40089154190371E-3</v>
      </c>
      <c r="F64" s="200">
        <f>'[14]Evo Mois'!$DS$5</f>
        <v>4.3238004053621992E-2</v>
      </c>
      <c r="G64" s="79">
        <f>'[14]Evo Mois-1'!$DS$5</f>
        <v>2.6923640854253694E-2</v>
      </c>
      <c r="H64" s="169">
        <f>'[14]Evo ACM'!$DG$5</f>
        <v>2.6591197398679878E-2</v>
      </c>
      <c r="I64" s="77">
        <f>'[13]Cumul ACM'!$DS$5/1000000</f>
        <v>336.21042869000007</v>
      </c>
      <c r="J64" s="169">
        <f>'[13]Evo ACM'!$DS$5</f>
        <v>-1.4398514286872555E-2</v>
      </c>
      <c r="K64" s="79">
        <f>'[14]Evo ACM'!$DS$5</f>
        <v>-7.7605073392562618E-3</v>
      </c>
      <c r="L64" s="169">
        <f>'[13]Evo PCAP'!$DS$5</f>
        <v>-8.5034044192697777E-3</v>
      </c>
      <c r="M64" s="79">
        <f>'[14]Evo PCAP'!$DS$5</f>
        <v>2.6020189943376737E-2</v>
      </c>
      <c r="N64" s="20"/>
      <c r="O64" s="81"/>
      <c r="P64" s="81"/>
      <c r="Q64" s="81"/>
      <c r="R64" s="81"/>
      <c r="S64" s="81"/>
    </row>
    <row r="65" spans="2:19" s="23" customFormat="1" ht="12.75" customHeight="1" x14ac:dyDescent="0.2">
      <c r="C65" s="82" t="s">
        <v>32</v>
      </c>
      <c r="D65" s="43">
        <f>[13]Mois!$DS$6/1000000</f>
        <v>22.576349190000002</v>
      </c>
      <c r="E65" s="45">
        <f>'[13]Evo mois'!$DS$6</f>
        <v>0</v>
      </c>
      <c r="F65" s="78">
        <f>'[14]Evo Mois'!$DS$6</f>
        <v>4.0222121235121922E-2</v>
      </c>
      <c r="G65" s="46">
        <f>'[14]Evo Mois-1'!$DS$6</f>
        <v>2.8599786637168556E-2</v>
      </c>
      <c r="H65" s="45">
        <f>'[14]Evo ACM'!$DG$6</f>
        <v>3.0727646115057627E-2</v>
      </c>
      <c r="I65" s="43">
        <f>'[13]Cumul ACM'!$DS$6/1000000</f>
        <v>0</v>
      </c>
      <c r="J65" s="45">
        <f>'[13]Evo ACM'!$DS$6</f>
        <v>0</v>
      </c>
      <c r="K65" s="46">
        <f>'[14]Evo ACM'!$DS$6</f>
        <v>-1.9436533644870191E-2</v>
      </c>
      <c r="L65" s="45">
        <f>'[13]Evo PCAP'!$DS$6</f>
        <v>0</v>
      </c>
      <c r="M65" s="46">
        <f>'[14]Evo PCAP'!$DS$6</f>
        <v>2.1652548076481759E-2</v>
      </c>
      <c r="N65" s="20"/>
      <c r="O65" s="81"/>
      <c r="P65" s="81"/>
      <c r="Q65" s="81"/>
      <c r="R65" s="81"/>
      <c r="S65" s="81"/>
    </row>
    <row r="66" spans="2:19" s="23" customFormat="1" ht="12.75" customHeight="1" x14ac:dyDescent="0.2">
      <c r="C66" s="82" t="s">
        <v>33</v>
      </c>
      <c r="D66" s="43">
        <f>[13]Mois!$DS$7/1000000</f>
        <v>2.4421331500000001</v>
      </c>
      <c r="E66" s="45">
        <f>'[13]Evo mois'!$DS$7</f>
        <v>3.9570099987654261E-2</v>
      </c>
      <c r="F66" s="78">
        <f>'[14]Evo Mois'!$DS$7</f>
        <v>9.4495417911901303E-2</v>
      </c>
      <c r="G66" s="46">
        <f>'[14]Evo Mois-1'!$DS$7</f>
        <v>-8.7690140043341525E-2</v>
      </c>
      <c r="H66" s="45">
        <f>'[14]Evo ACM'!$DG$7</f>
        <v>5.0847605767488924E-2</v>
      </c>
      <c r="I66" s="43">
        <f>'[13]Cumul ACM'!$DS$7/1000000</f>
        <v>32.088881430000001</v>
      </c>
      <c r="J66" s="45">
        <f>'[13]Evo ACM'!$DS$7</f>
        <v>0.16941816695513712</v>
      </c>
      <c r="K66" s="46">
        <f>'[14]Evo ACM'!$DS$7</f>
        <v>0.17872232229187124</v>
      </c>
      <c r="L66" s="45">
        <f>'[13]Evo PCAP'!$DS$7</f>
        <v>0.12682468026989469</v>
      </c>
      <c r="M66" s="46">
        <f>'[14]Evo PCAP'!$DS$7</f>
        <v>0.16266612685189985</v>
      </c>
      <c r="N66" s="20"/>
      <c r="O66" s="81"/>
      <c r="P66" s="81"/>
      <c r="Q66" s="81"/>
      <c r="R66" s="81"/>
      <c r="S66" s="81"/>
    </row>
    <row r="67" spans="2:19" s="23" customFormat="1" ht="12.75" customHeight="1" x14ac:dyDescent="0.2">
      <c r="C67" s="202" t="s">
        <v>34</v>
      </c>
      <c r="D67" s="203">
        <f>[13]Mois!$DS$8/1000000</f>
        <v>3.35239843</v>
      </c>
      <c r="E67" s="204">
        <f>'[13]Evo mois'!$DS$8</f>
        <v>-4.1407213154463385E-2</v>
      </c>
      <c r="F67" s="205">
        <f>'[14]Evo Mois'!$DS$8</f>
        <v>2.6274878176452354E-2</v>
      </c>
      <c r="G67" s="206">
        <f>'[14]Evo Mois-1'!$DS$8</f>
        <v>0.1242849539838462</v>
      </c>
      <c r="H67" s="204">
        <f>'[14]Evo ACM'!$DG$8</f>
        <v>-1.5683988722374531E-2</v>
      </c>
      <c r="I67" s="203">
        <f>'[13]Cumul ACM'!$DS$8/1000000</f>
        <v>37.562946120000007</v>
      </c>
      <c r="J67" s="204">
        <f>'[13]Evo ACM'!$DS$8</f>
        <v>-6.5637624010801754E-2</v>
      </c>
      <c r="K67" s="206">
        <f>'[14]Evo ACM'!$DS$8</f>
        <v>-5.4975154040811658E-2</v>
      </c>
      <c r="L67" s="204">
        <f>'[13]Evo PCAP'!$DS$8</f>
        <v>-6.6146838329622759E-2</v>
      </c>
      <c r="M67" s="206">
        <f>'[14]Evo PCAP'!$DS$8</f>
        <v>-4.1843319455301398E-2</v>
      </c>
      <c r="N67" s="20"/>
      <c r="O67" s="81"/>
      <c r="P67" s="81"/>
      <c r="Q67" s="81"/>
      <c r="R67" s="81"/>
      <c r="S67" s="81"/>
    </row>
    <row r="68" spans="2:19" s="23" customFormat="1" ht="12.75" customHeight="1" x14ac:dyDescent="0.2">
      <c r="C68" s="201"/>
      <c r="D68" s="48"/>
      <c r="E68" s="71"/>
      <c r="F68" s="71"/>
      <c r="G68" s="71"/>
      <c r="H68" s="71"/>
      <c r="I68" s="48"/>
      <c r="J68" s="71"/>
      <c r="K68" s="71"/>
      <c r="L68" s="71"/>
      <c r="M68" s="71"/>
      <c r="O68" s="81"/>
      <c r="P68" s="81"/>
      <c r="Q68" s="81"/>
      <c r="R68" s="81"/>
      <c r="S68" s="81"/>
    </row>
    <row r="69" spans="2:19" s="23" customFormat="1" ht="12.75" customHeight="1" x14ac:dyDescent="0.2">
      <c r="B69" s="50"/>
      <c r="C69" s="90"/>
      <c r="D69" s="94"/>
      <c r="E69" s="91"/>
      <c r="F69" s="91"/>
      <c r="G69" s="91"/>
      <c r="H69" s="91"/>
      <c r="I69" s="92"/>
      <c r="J69" s="91"/>
      <c r="K69" s="91"/>
      <c r="L69" s="91"/>
      <c r="M69" s="91"/>
    </row>
    <row r="70" spans="2:19" s="23" customFormat="1" ht="38.25" customHeight="1" x14ac:dyDescent="0.2">
      <c r="B70" s="50"/>
      <c r="C70" s="241" t="s">
        <v>77</v>
      </c>
      <c r="D70" s="244" t="s">
        <v>5</v>
      </c>
      <c r="E70" s="245"/>
      <c r="F70" s="245"/>
      <c r="G70" s="246"/>
      <c r="H70" s="244" t="s">
        <v>7</v>
      </c>
      <c r="I70" s="245"/>
      <c r="J70" s="245"/>
      <c r="K70" s="246"/>
      <c r="L70" s="244" t="s">
        <v>8</v>
      </c>
      <c r="M70" s="246"/>
    </row>
    <row r="71" spans="2:19" s="23" customFormat="1" ht="53.25" customHeight="1" x14ac:dyDescent="0.2">
      <c r="B71" s="50"/>
      <c r="C71" s="242"/>
      <c r="D71" s="247" t="str">
        <f>D38</f>
        <v>Données brutes  fév. 2025</v>
      </c>
      <c r="E71" s="249" t="str">
        <f>E38</f>
        <v>Taux de croissance  fév. 2025 / fév. 2024</v>
      </c>
      <c r="F71" s="250"/>
      <c r="G71" s="153" t="str">
        <f>G5</f>
        <v>Taux de croissance  fév. 2025 / janv. 2025</v>
      </c>
      <c r="H71" s="251" t="str">
        <f>H38</f>
        <v>Rappel :
Taux ACM CVS-CJO à fin fév. 2024</v>
      </c>
      <c r="I71" s="253" t="str">
        <f>I38</f>
        <v>Données brutes mars 2024 - fév. 2025</v>
      </c>
      <c r="J71" s="249" t="str">
        <f>J38</f>
        <v>Taux ACM (mars 2024 - fév. 2025 / mars 2023 - fév. 2024)</v>
      </c>
      <c r="K71" s="255"/>
      <c r="L71" s="249" t="str">
        <f>L38</f>
        <v>( janv à fév. 2025 ) /
( janv à fév. 2024 )</v>
      </c>
      <c r="M71" s="255"/>
    </row>
    <row r="72" spans="2:19" s="23" customFormat="1" ht="38.25" customHeight="1" x14ac:dyDescent="0.2">
      <c r="B72" s="50"/>
      <c r="C72" s="243"/>
      <c r="D72" s="248"/>
      <c r="E72" s="153" t="s">
        <v>9</v>
      </c>
      <c r="F72" s="155" t="s">
        <v>10</v>
      </c>
      <c r="G72" s="153" t="s">
        <v>10</v>
      </c>
      <c r="H72" s="252"/>
      <c r="I72" s="254"/>
      <c r="J72" s="153" t="s">
        <v>9</v>
      </c>
      <c r="K72" s="153" t="s">
        <v>10</v>
      </c>
      <c r="L72" s="153" t="s">
        <v>9</v>
      </c>
      <c r="M72" s="153" t="s">
        <v>10</v>
      </c>
    </row>
    <row r="73" spans="2:19" s="23" customFormat="1" ht="12.75" customHeight="1" x14ac:dyDescent="0.2">
      <c r="B73" s="50"/>
      <c r="C73" s="156" t="s">
        <v>11</v>
      </c>
      <c r="D73" s="157">
        <f>[4]SA_DTS!$FD5</f>
        <v>232.73699176691267</v>
      </c>
      <c r="E73" s="158">
        <f>[4]SA_DTS!$FD55</f>
        <v>4.6902754340818475E-3</v>
      </c>
      <c r="F73" s="31">
        <f>[4]SA_DTS!$FD80</f>
        <v>5.100222240010388E-2</v>
      </c>
      <c r="G73" s="32">
        <f>[4]SA_DTS!$FD305</f>
        <v>7.8309833010243857E-3</v>
      </c>
      <c r="H73" s="159">
        <f>[4]SA_DTS!$FD255</f>
        <v>2.0971893611643644E-2</v>
      </c>
      <c r="I73" s="160">
        <f>[4]SA_DTS!$FD130</f>
        <v>2816.5542586714118</v>
      </c>
      <c r="J73" s="158">
        <f>[4]SA_DTS!$FD155</f>
        <v>3.5202486061066018E-2</v>
      </c>
      <c r="K73" s="32">
        <f>[4]SA_DTS!$FD180</f>
        <v>3.8565613897573403E-2</v>
      </c>
      <c r="L73" s="158">
        <f>[4]SA_DTS!$FD205</f>
        <v>3.0832264026054323E-2</v>
      </c>
      <c r="M73" s="158">
        <f>[4]SA_DTS!$FD230</f>
        <v>5.1589196530379189E-2</v>
      </c>
    </row>
    <row r="74" spans="2:19" s="23" customFormat="1" ht="12.75" customHeight="1" x14ac:dyDescent="0.2">
      <c r="B74" s="50"/>
      <c r="C74" s="35" t="s">
        <v>12</v>
      </c>
      <c r="D74" s="36">
        <f>[4]SA_DTS!$FD6</f>
        <v>155.12793943719677</v>
      </c>
      <c r="E74" s="37">
        <f>[4]SA_DTS!$FD56</f>
        <v>3.3944844859994383E-3</v>
      </c>
      <c r="F74" s="38">
        <f>[4]SA_DTS!$FD81</f>
        <v>4.8158533158775274E-2</v>
      </c>
      <c r="G74" s="39">
        <f>[4]SA_DTS!$FD306</f>
        <v>6.3129787818423377E-3</v>
      </c>
      <c r="H74" s="161">
        <f>[4]SA_DTS!$FD256</f>
        <v>9.7074349343027055E-3</v>
      </c>
      <c r="I74" s="162">
        <f>[4]SA_DTS!$FD131</f>
        <v>1852.6356079489422</v>
      </c>
      <c r="J74" s="163">
        <f>[4]SA_DTS!$FD156</f>
        <v>3.113236089339666E-2</v>
      </c>
      <c r="K74" s="164">
        <f>[4]SA_DTS!$FD181</f>
        <v>3.2611133312595353E-2</v>
      </c>
      <c r="L74" s="163">
        <f>[4]SA_DTS!$FD206</f>
        <v>3.3603340848448404E-2</v>
      </c>
      <c r="M74" s="163">
        <f>[4]SA_DTS!$FD231</f>
        <v>5.36797766648478E-2</v>
      </c>
    </row>
    <row r="75" spans="2:19" s="23" customFormat="1" ht="12.75" customHeight="1" x14ac:dyDescent="0.2">
      <c r="B75" s="50"/>
      <c r="C75" s="42" t="s">
        <v>13</v>
      </c>
      <c r="D75" s="43">
        <f>[4]SA_DTS!$FD7</f>
        <v>52.992000344699257</v>
      </c>
      <c r="E75" s="44">
        <f>[4]SA_DTS!$FD57</f>
        <v>2.0693773933155413E-2</v>
      </c>
      <c r="F75" s="45">
        <f>[4]SA_DTS!$FD82</f>
        <v>5.5102079748150512E-2</v>
      </c>
      <c r="G75" s="46">
        <f>[4]SA_DTS!$FD307</f>
        <v>-7.5409274678851501E-3</v>
      </c>
      <c r="H75" s="165">
        <f>[4]SA_DTS!$FD257</f>
        <v>3.1182381385373104E-2</v>
      </c>
      <c r="I75" s="69">
        <f>[4]SA_DTS!$FD132</f>
        <v>595.8839643769744</v>
      </c>
      <c r="J75" s="70">
        <f>[4]SA_DTS!$FD157</f>
        <v>2.9183153969566611E-2</v>
      </c>
      <c r="K75" s="71">
        <f>[4]SA_DTS!$FD182</f>
        <v>2.6749367901558019E-2</v>
      </c>
      <c r="L75" s="70">
        <f>[4]SA_DTS!$FD207</f>
        <v>6.2107261016609572E-2</v>
      </c>
      <c r="M75" s="70">
        <f>[4]SA_DTS!$FD232</f>
        <v>7.2349023940535773E-2</v>
      </c>
    </row>
    <row r="76" spans="2:19" s="23" customFormat="1" ht="12.75" customHeight="1" x14ac:dyDescent="0.2">
      <c r="B76" s="50"/>
      <c r="C76" s="49" t="s">
        <v>14</v>
      </c>
      <c r="D76" s="43">
        <f>[4]SA_DTS!$FD8</f>
        <v>13.39636746705709</v>
      </c>
      <c r="E76" s="44">
        <f>[4]SA_DTS!$FD58</f>
        <v>1.2729597963072603E-2</v>
      </c>
      <c r="F76" s="45">
        <f>[4]SA_DTS!$FD83</f>
        <v>6.650551587144693E-2</v>
      </c>
      <c r="G76" s="46">
        <f>[4]SA_DTS!$FD308</f>
        <v>-2.717289360117825E-2</v>
      </c>
      <c r="H76" s="165">
        <f>[4]SA_DTS!$FD258</f>
        <v>-3.9132848638654405E-3</v>
      </c>
      <c r="I76" s="69">
        <f>[4]SA_DTS!$FD133</f>
        <v>150.22575639388873</v>
      </c>
      <c r="J76" s="70">
        <f>[4]SA_DTS!$FD158</f>
        <v>1.4950483954295546E-2</v>
      </c>
      <c r="K76" s="71">
        <f>[4]SA_DTS!$FD183</f>
        <v>1.7752045972289077E-2</v>
      </c>
      <c r="L76" s="70">
        <f>[4]SA_DTS!$FD208</f>
        <v>6.1551663390760902E-2</v>
      </c>
      <c r="M76" s="70">
        <f>[4]SA_DTS!$FD233</f>
        <v>8.5479644317938641E-2</v>
      </c>
    </row>
    <row r="77" spans="2:19" s="23" customFormat="1" ht="12.75" customHeight="1" x14ac:dyDescent="0.2">
      <c r="B77" s="50"/>
      <c r="C77" s="49" t="s">
        <v>15</v>
      </c>
      <c r="D77" s="43">
        <f>[4]SA_DTS!$FD9</f>
        <v>30.057603765536641</v>
      </c>
      <c r="E77" s="44">
        <f>[4]SA_DTS!$FD59</f>
        <v>1.005719362017965E-2</v>
      </c>
      <c r="F77" s="45">
        <f>[4]SA_DTS!$FD84</f>
        <v>4.4112704296436656E-2</v>
      </c>
      <c r="G77" s="46">
        <f>[4]SA_DTS!$FD309</f>
        <v>-2.0828610087274546E-3</v>
      </c>
      <c r="H77" s="165">
        <f>[4]SA_DTS!$FD259</f>
        <v>5.7283089804045284E-2</v>
      </c>
      <c r="I77" s="69">
        <f>[4]SA_DTS!$FD134</f>
        <v>336.29896325230243</v>
      </c>
      <c r="J77" s="70">
        <f>[4]SA_DTS!$FD159</f>
        <v>4.0511363408333834E-2</v>
      </c>
      <c r="K77" s="71">
        <f>[4]SA_DTS!$FD184</f>
        <v>4.2997513168448576E-2</v>
      </c>
      <c r="L77" s="70">
        <f>[4]SA_DTS!$FD209</f>
        <v>4.6642165382293932E-2</v>
      </c>
      <c r="M77" s="70">
        <f>[4]SA_DTS!$FD234</f>
        <v>5.8114508866630388E-2</v>
      </c>
    </row>
    <row r="78" spans="2:19" s="23" customFormat="1" ht="12.75" customHeight="1" x14ac:dyDescent="0.2">
      <c r="B78" s="50"/>
      <c r="C78" s="49" t="s">
        <v>16</v>
      </c>
      <c r="D78" s="43">
        <f>[4]SA_DTS!$FD10</f>
        <v>7.9324239442886002</v>
      </c>
      <c r="E78" s="44">
        <f>[4]SA_DTS!$FD60</f>
        <v>2.9732144233878266E-2</v>
      </c>
      <c r="F78" s="45">
        <f>[4]SA_DTS!$FD85</f>
        <v>6.8745075484728746E-2</v>
      </c>
      <c r="G78" s="46">
        <f>[4]SA_DTS!$FD310</f>
        <v>9.3316989003622286E-3</v>
      </c>
      <c r="H78" s="165">
        <f>[4]SA_DTS!$FD260</f>
        <v>1.5042203429675993E-3</v>
      </c>
      <c r="I78" s="69">
        <f>[4]SA_DTS!$FD135</f>
        <v>91.260867943833574</v>
      </c>
      <c r="J78" s="70">
        <f>[4]SA_DTS!$FD160</f>
        <v>-2.823773389835682E-2</v>
      </c>
      <c r="K78" s="71">
        <f>[4]SA_DTS!$FD185</f>
        <v>-2.6454165070873503E-2</v>
      </c>
      <c r="L78" s="70">
        <f>[4]SA_DTS!$FD210</f>
        <v>7.175771709841583E-2</v>
      </c>
      <c r="M78" s="70">
        <f>[4]SA_DTS!$FD235</f>
        <v>9.1095326217729422E-2</v>
      </c>
    </row>
    <row r="79" spans="2:19" s="23" customFormat="1" ht="12.75" customHeight="1" x14ac:dyDescent="0.2">
      <c r="B79" s="50"/>
      <c r="C79" s="167" t="s">
        <v>17</v>
      </c>
      <c r="D79" s="77">
        <f>[4]SA_DTS!$FD12</f>
        <v>30.266645909175246</v>
      </c>
      <c r="E79" s="168">
        <f>[4]SA_DTS!$FD62</f>
        <v>-7.5433241682516528E-3</v>
      </c>
      <c r="F79" s="169">
        <f>[4]SA_DTS!$FD87</f>
        <v>3.0771659475392621E-2</v>
      </c>
      <c r="G79" s="79">
        <f>[4]SA_DTS!$FD312</f>
        <v>5.1825671972534071E-3</v>
      </c>
      <c r="H79" s="170">
        <f>[4]SA_DTS!$FD262</f>
        <v>3.2328933783401625E-2</v>
      </c>
      <c r="I79" s="171">
        <f>[4]SA_DTS!$FD137</f>
        <v>378.55243436903311</v>
      </c>
      <c r="J79" s="172">
        <f>[4]SA_DTS!$FD162</f>
        <v>4.9361105291809482E-2</v>
      </c>
      <c r="K79" s="173">
        <f>[4]SA_DTS!$FD187</f>
        <v>5.4154597137754168E-2</v>
      </c>
      <c r="L79" s="172">
        <f>[4]SA_DTS!$FD212</f>
        <v>2.4489156355364639E-2</v>
      </c>
      <c r="M79" s="172">
        <f>[4]SA_DTS!$FD237</f>
        <v>4.2737719304948074E-2</v>
      </c>
    </row>
    <row r="80" spans="2:19" s="23" customFormat="1" ht="12.75" customHeight="1" x14ac:dyDescent="0.2">
      <c r="B80" s="50"/>
      <c r="C80" s="52" t="s">
        <v>18</v>
      </c>
      <c r="D80" s="43">
        <f>[4]SA_DTS!$FD13</f>
        <v>9.2888932427586202</v>
      </c>
      <c r="E80" s="44">
        <f>[4]SA_DTS!$FD63</f>
        <v>-9.9099138218462501E-3</v>
      </c>
      <c r="F80" s="45">
        <f>[4]SA_DTS!$FD88</f>
        <v>4.3542893070710909E-2</v>
      </c>
      <c r="G80" s="46">
        <f>[4]SA_DTS!$FD313</f>
        <v>1.2583034412255056E-2</v>
      </c>
      <c r="H80" s="165">
        <f>[4]SA_DTS!$FD263</f>
        <v>5.7215202145999289E-2</v>
      </c>
      <c r="I80" s="69">
        <f>[4]SA_DTS!$FD138</f>
        <v>109.93430206863887</v>
      </c>
      <c r="J80" s="70">
        <f>[4]SA_DTS!$FD163</f>
        <v>4.8625862196514325E-2</v>
      </c>
      <c r="K80" s="71">
        <f>[4]SA_DTS!$FD188</f>
        <v>5.3447492355138904E-2</v>
      </c>
      <c r="L80" s="70">
        <f>[4]SA_DTS!$FD213</f>
        <v>2.8864197622503918E-2</v>
      </c>
      <c r="M80" s="70">
        <f>[4]SA_DTS!$FD238</f>
        <v>5.9015243174698861E-2</v>
      </c>
    </row>
    <row r="81" spans="2:13" s="23" customFormat="1" ht="12.75" customHeight="1" x14ac:dyDescent="0.2">
      <c r="B81" s="50"/>
      <c r="C81" s="175" t="s">
        <v>19</v>
      </c>
      <c r="D81" s="84">
        <f>[4]SA_DTS!$FD14</f>
        <v>18.630652766642996</v>
      </c>
      <c r="E81" s="87">
        <f>[4]SA_DTS!$FD64</f>
        <v>-1.4684211698032912E-2</v>
      </c>
      <c r="F81" s="176">
        <f>[4]SA_DTS!$FD89</f>
        <v>2.2187918319043654E-2</v>
      </c>
      <c r="G81" s="85">
        <f>[4]SA_DTS!$FD314</f>
        <v>2.892281796006424E-3</v>
      </c>
      <c r="H81" s="68">
        <f>[4]SA_DTS!$FD264</f>
        <v>1.4308555316907112E-2</v>
      </c>
      <c r="I81" s="177">
        <f>[4]SA_DTS!$FD139</f>
        <v>241.4120613386325</v>
      </c>
      <c r="J81" s="178">
        <f>[4]SA_DTS!$FD164</f>
        <v>4.0500616877726436E-2</v>
      </c>
      <c r="K81" s="179">
        <f>[4]SA_DTS!$FD189</f>
        <v>4.5651950634781002E-2</v>
      </c>
      <c r="L81" s="178">
        <f>[4]SA_DTS!$FD214</f>
        <v>7.3698794871845941E-3</v>
      </c>
      <c r="M81" s="178">
        <f>[4]SA_DTS!$FD239</f>
        <v>2.4444694283922486E-2</v>
      </c>
    </row>
    <row r="82" spans="2:13" s="23" customFormat="1" ht="12.75" customHeight="1" x14ac:dyDescent="0.2">
      <c r="B82" s="50"/>
      <c r="C82" s="180" t="s">
        <v>20</v>
      </c>
      <c r="D82" s="77">
        <f>[4]SA_DTS!$FD16</f>
        <v>5.9698191027876604</v>
      </c>
      <c r="E82" s="168">
        <f>[4]SA_DTS!$FD66</f>
        <v>-0.1468045278865201</v>
      </c>
      <c r="F82" s="169">
        <f>[4]SA_DTS!$FD91</f>
        <v>-9.7552965482425535E-2</v>
      </c>
      <c r="G82" s="79">
        <f>[4]SA_DTS!$FD316</f>
        <v>3.0555744106517402E-3</v>
      </c>
      <c r="H82" s="170">
        <f>[4]SA_DTS!$FD266</f>
        <v>-0.19573187125694258</v>
      </c>
      <c r="I82" s="171">
        <f>[4]SA_DTS!$FD141</f>
        <v>75.743332000479882</v>
      </c>
      <c r="J82" s="172">
        <f>[4]SA_DTS!$FD166</f>
        <v>-8.9913552514026329E-2</v>
      </c>
      <c r="K82" s="173">
        <f>[4]SA_DTS!$FD191</f>
        <v>-8.8837491009504443E-2</v>
      </c>
      <c r="L82" s="172">
        <f>[4]SA_DTS!$FD216</f>
        <v>-0.12951528508994703</v>
      </c>
      <c r="M82" s="172">
        <f>[4]SA_DTS!$FD241</f>
        <v>-0.10816614690016768</v>
      </c>
    </row>
    <row r="83" spans="2:13" s="23" customFormat="1" ht="12.75" customHeight="1" x14ac:dyDescent="0.2">
      <c r="B83" s="50"/>
      <c r="C83" s="181" t="s">
        <v>21</v>
      </c>
      <c r="D83" s="84">
        <f>[4]SA_DTS!$FD17</f>
        <v>12.822843297115101</v>
      </c>
      <c r="E83" s="87">
        <f>[4]SA_DTS!$FD67</f>
        <v>2.6772263945942898E-2</v>
      </c>
      <c r="F83" s="176">
        <f>[4]SA_DTS!$FD92</f>
        <v>7.06879483409939E-2</v>
      </c>
      <c r="G83" s="85">
        <f>[4]SA_DTS!$FD317</f>
        <v>1.117090330209547E-2</v>
      </c>
      <c r="H83" s="182">
        <f>[4]SA_DTS!$FD267</f>
        <v>8.2017008253451928E-2</v>
      </c>
      <c r="I83" s="177">
        <f>[4]SA_DTS!$FD142</f>
        <v>159.75518966313871</v>
      </c>
      <c r="J83" s="183">
        <f>[4]SA_DTS!$FD167</f>
        <v>4.6379172578864258E-2</v>
      </c>
      <c r="K83" s="179">
        <f>[4]SA_DTS!$FD192</f>
        <v>4.7965903230275497E-2</v>
      </c>
      <c r="L83" s="178">
        <f>[4]SA_DTS!$FD217</f>
        <v>5.9752113442012256E-2</v>
      </c>
      <c r="M83" s="178">
        <f>[4]SA_DTS!$FD242</f>
        <v>8.2072473674442037E-2</v>
      </c>
    </row>
    <row r="84" spans="2:13" s="23" customFormat="1" ht="12.75" customHeight="1" x14ac:dyDescent="0.2">
      <c r="B84" s="50"/>
      <c r="C84" s="42" t="s">
        <v>22</v>
      </c>
      <c r="D84" s="43">
        <f>[4]SA_DTS!$FD18</f>
        <v>50.509232608231699</v>
      </c>
      <c r="E84" s="44">
        <f>[4]SA_DTS!$FD68</f>
        <v>4.499997843390835E-3</v>
      </c>
      <c r="F84" s="45">
        <f>[4]SA_DTS!$FD93</f>
        <v>6.4482918596554084E-2</v>
      </c>
      <c r="G84" s="46">
        <f>[4]SA_DTS!$FD318</f>
        <v>1.9940572226442077E-2</v>
      </c>
      <c r="H84" s="165">
        <f>[4]SA_DTS!$FD268</f>
        <v>-9.9938095739022792E-3</v>
      </c>
      <c r="I84" s="69">
        <f>[4]SA_DTS!$FD143</f>
        <v>609.44114416810316</v>
      </c>
      <c r="J84" s="70">
        <f>[4]SA_DTS!$FD168</f>
        <v>3.2672844013794666E-2</v>
      </c>
      <c r="K84" s="71">
        <f>[4]SA_DTS!$FD193</f>
        <v>3.5919637183356334E-2</v>
      </c>
      <c r="L84" s="70">
        <f>[4]SA_DTS!$FD218</f>
        <v>2.4528154331935781E-2</v>
      </c>
      <c r="M84" s="70">
        <f>[4]SA_DTS!$FD243</f>
        <v>5.594313095351966E-2</v>
      </c>
    </row>
    <row r="85" spans="2:13" s="23" customFormat="1" ht="12.75" customHeight="1" x14ac:dyDescent="0.2">
      <c r="B85" s="50"/>
      <c r="C85" s="49" t="s">
        <v>23</v>
      </c>
      <c r="D85" s="43">
        <f>[4]SA_DTS!$FD19</f>
        <v>33.253334743471207</v>
      </c>
      <c r="E85" s="44">
        <f>[4]SA_DTS!$FD69</f>
        <v>2.648137620822677E-2</v>
      </c>
      <c r="F85" s="45">
        <f>[4]SA_DTS!$FD94</f>
        <v>8.3343840587279061E-2</v>
      </c>
      <c r="G85" s="46">
        <f>[4]SA_DTS!$FD319</f>
        <v>1.4320116778230751E-2</v>
      </c>
      <c r="H85" s="165">
        <f>[4]SA_DTS!$FD269</f>
        <v>-2.8953758778469174E-2</v>
      </c>
      <c r="I85" s="69">
        <f>[4]SA_DTS!$FD144</f>
        <v>392.03395661478606</v>
      </c>
      <c r="J85" s="70">
        <f>[4]SA_DTS!$FD169</f>
        <v>4.9096047407574117E-2</v>
      </c>
      <c r="K85" s="71">
        <f>[4]SA_DTS!$FD194</f>
        <v>4.8323255472317639E-2</v>
      </c>
      <c r="L85" s="70">
        <f>[4]SA_DTS!$FD219</f>
        <v>5.497219791223773E-2</v>
      </c>
      <c r="M85" s="70">
        <f>[4]SA_DTS!$FD244</f>
        <v>8.0376300878538531E-2</v>
      </c>
    </row>
    <row r="86" spans="2:13" s="23" customFormat="1" ht="12.75" customHeight="1" x14ac:dyDescent="0.2">
      <c r="B86" s="50"/>
      <c r="C86" s="49" t="s">
        <v>24</v>
      </c>
      <c r="D86" s="43">
        <f>[4]SA_DTS!$FD20</f>
        <v>17.255897864760499</v>
      </c>
      <c r="E86" s="44">
        <f>[4]SA_DTS!$FD70</f>
        <v>-3.5309745829048556E-2</v>
      </c>
      <c r="F86" s="45">
        <f>[4]SA_DTS!$FD95</f>
        <v>3.1161293716565286E-2</v>
      </c>
      <c r="G86" s="46">
        <f>[4]SA_DTS!$FD320</f>
        <v>3.0539552984979235E-2</v>
      </c>
      <c r="H86" s="165">
        <f>[4]SA_DTS!$FD270</f>
        <v>2.4594779824964386E-2</v>
      </c>
      <c r="I86" s="69">
        <f>[4]SA_DTS!$FD145</f>
        <v>217.40718755331696</v>
      </c>
      <c r="J86" s="70">
        <f>[4]SA_DTS!$FD170</f>
        <v>4.3220385915727633E-3</v>
      </c>
      <c r="K86" s="71">
        <f>[4]SA_DTS!$FD195</f>
        <v>1.4474350973859851E-2</v>
      </c>
      <c r="L86" s="70">
        <f>[4]SA_DTS!$FD220</f>
        <v>-2.5079715108474399E-2</v>
      </c>
      <c r="M86" s="70">
        <f>[4]SA_DTS!$FD245</f>
        <v>1.3082438419039999E-2</v>
      </c>
    </row>
    <row r="87" spans="2:13" s="23" customFormat="1" ht="12.75" customHeight="1" x14ac:dyDescent="0.2">
      <c r="B87" s="50"/>
      <c r="C87" s="184" t="s">
        <v>25</v>
      </c>
      <c r="D87" s="185">
        <f>[4]SA_DTS!$FD22</f>
        <v>77.609052329715894</v>
      </c>
      <c r="E87" s="186">
        <f>[4]SA_DTS!$FD72</f>
        <v>7.2904085007015063E-3</v>
      </c>
      <c r="F87" s="187">
        <f>[4]SA_DTS!$FD97</f>
        <v>5.6505691569057603E-2</v>
      </c>
      <c r="G87" s="188">
        <f>[4]SA_DTS!$FD322</f>
        <v>1.0758483423185305E-2</v>
      </c>
      <c r="H87" s="161">
        <f>[4]SA_DTS!$FD272</f>
        <v>4.3601625921979359E-2</v>
      </c>
      <c r="I87" s="189">
        <f>[4]SA_DTS!$FD147</f>
        <v>963.91865072246992</v>
      </c>
      <c r="J87" s="190">
        <f>[4]SA_DTS!$FD172</f>
        <v>4.3116113968846959E-2</v>
      </c>
      <c r="K87" s="191">
        <f>[4]SA_DTS!$FD197</f>
        <v>5.0139355477502034E-2</v>
      </c>
      <c r="L87" s="190">
        <f>[4]SA_DTS!$FD222</f>
        <v>2.5205318361428253E-2</v>
      </c>
      <c r="M87" s="190">
        <f>[4]SA_DTS!$FD247</f>
        <v>4.758963853046172E-2</v>
      </c>
    </row>
    <row r="88" spans="2:13" s="23" customFormat="1" ht="12.75" customHeight="1" x14ac:dyDescent="0.2">
      <c r="B88" s="50"/>
      <c r="C88" s="58" t="s">
        <v>26</v>
      </c>
      <c r="D88" s="43">
        <f>[4]SA_DTS!$FD23</f>
        <v>59.502528990792293</v>
      </c>
      <c r="E88" s="44">
        <f>[4]SA_DTS!$FD73</f>
        <v>8.1961649270079207E-4</v>
      </c>
      <c r="F88" s="45">
        <f>[4]SA_DTS!$FD98</f>
        <v>5.0980416876152956E-2</v>
      </c>
      <c r="G88" s="46">
        <f>[4]SA_DTS!$FD323</f>
        <v>1.319779100812779E-2</v>
      </c>
      <c r="H88" s="165">
        <f>[4]SA_DTS!$FD273</f>
        <v>4.564736937641567E-2</v>
      </c>
      <c r="I88" s="69">
        <f>[4]SA_DTS!$FD148</f>
        <v>743.10752428171304</v>
      </c>
      <c r="J88" s="70">
        <f>[4]SA_DTS!$FD173</f>
        <v>3.7427839514474481E-2</v>
      </c>
      <c r="K88" s="71">
        <f>[4]SA_DTS!$FD198</f>
        <v>4.5106783474820888E-2</v>
      </c>
      <c r="L88" s="70">
        <f>[4]SA_DTS!$FD223</f>
        <v>1.5293784014858369E-2</v>
      </c>
      <c r="M88" s="70">
        <f>[4]SA_DTS!$FD248</f>
        <v>4.019615850145386E-2</v>
      </c>
    </row>
    <row r="89" spans="2:13" s="23" customFormat="1" ht="12.75" customHeight="1" x14ac:dyDescent="0.2">
      <c r="B89" s="50"/>
      <c r="C89" s="59" t="s">
        <v>27</v>
      </c>
      <c r="D89" s="43">
        <f>[4]SA_DTS!$FD24</f>
        <v>55.035129560024593</v>
      </c>
      <c r="E89" s="44">
        <f>[4]SA_DTS!$FD74</f>
        <v>1.6719359403325473E-3</v>
      </c>
      <c r="F89" s="45">
        <f>[4]SA_DTS!$FD99</f>
        <v>5.0785363224846058E-2</v>
      </c>
      <c r="G89" s="46">
        <f>[4]SA_DTS!$FD324</f>
        <v>1.1205652595592142E-2</v>
      </c>
      <c r="H89" s="165">
        <f>[4]SA_DTS!$FD274</f>
        <v>5.3097561865319554E-2</v>
      </c>
      <c r="I89" s="69">
        <f>[4]SA_DTS!$FD149</f>
        <v>691.28066838241932</v>
      </c>
      <c r="J89" s="70">
        <f>[4]SA_DTS!$FD174</f>
        <v>4.0710658023823454E-2</v>
      </c>
      <c r="K89" s="71">
        <f>[4]SA_DTS!$FD199</f>
        <v>4.8412109773461109E-2</v>
      </c>
      <c r="L89" s="70">
        <f>[4]SA_DTS!$FD224</f>
        <v>1.9720312097901038E-2</v>
      </c>
      <c r="M89" s="70">
        <f>[4]SA_DTS!$FD249</f>
        <v>4.4868532303595332E-2</v>
      </c>
    </row>
    <row r="90" spans="2:13" s="23" customFormat="1" ht="12.75" customHeight="1" x14ac:dyDescent="0.2">
      <c r="B90" s="50"/>
      <c r="C90" s="52" t="s">
        <v>28</v>
      </c>
      <c r="D90" s="60">
        <f>[4]SA_DTS!$FD25</f>
        <v>4.4673994307677001</v>
      </c>
      <c r="E90" s="44">
        <f>[4]SA_DTS!$FD75</f>
        <v>-9.5625775531166246E-3</v>
      </c>
      <c r="F90" s="45">
        <f>[4]SA_DTS!$FD100</f>
        <v>5.3530020861673577E-2</v>
      </c>
      <c r="G90" s="46">
        <f>[4]SA_DTS!$FD325</f>
        <v>3.9906952046165678E-2</v>
      </c>
      <c r="H90" s="165">
        <f>[4]SA_DTS!$FD275</f>
        <v>-4.1022464003702352E-2</v>
      </c>
      <c r="I90" s="69">
        <f>[4]SA_DTS!$FD150</f>
        <v>51.826855899293683</v>
      </c>
      <c r="J90" s="70">
        <f>[4]SA_DTS!$FD175</f>
        <v>-4.4588128581229958E-3</v>
      </c>
      <c r="K90" s="71">
        <f>[4]SA_DTS!$FD200</f>
        <v>2.8812660173052063E-3</v>
      </c>
      <c r="L90" s="70">
        <f>[4]SA_DTS!$FD225</f>
        <v>-3.8002792166055399E-2</v>
      </c>
      <c r="M90" s="70">
        <f>[4]SA_DTS!$FD250</f>
        <v>-1.7858471944453558E-2</v>
      </c>
    </row>
    <row r="91" spans="2:13" s="23" customFormat="1" ht="12.75" customHeight="1" x14ac:dyDescent="0.2">
      <c r="B91" s="50"/>
      <c r="C91" s="192" t="s">
        <v>29</v>
      </c>
      <c r="D91" s="84">
        <f>[4]SA_DTS!$FD26</f>
        <v>18.106523338923598</v>
      </c>
      <c r="E91" s="87">
        <f>[4]SA_DTS!$FD76</f>
        <v>2.9157130032652745E-2</v>
      </c>
      <c r="F91" s="176">
        <f>[4]SA_DTS!$FD101</f>
        <v>7.5392218919968279E-2</v>
      </c>
      <c r="G91" s="85">
        <f>[4]SA_DTS!$FD326</f>
        <v>2.6941811430036822E-3</v>
      </c>
      <c r="H91" s="68">
        <f>[4]SA_DTS!$FD276</f>
        <v>3.6633862158339303E-2</v>
      </c>
      <c r="I91" s="177">
        <f>[4]SA_DTS!$FD151</f>
        <v>220.81112644075668</v>
      </c>
      <c r="J91" s="178">
        <f>[4]SA_DTS!$FD176</f>
        <v>6.2725980961684247E-2</v>
      </c>
      <c r="K91" s="179">
        <f>[4]SA_DTS!$FD201</f>
        <v>6.7429240402838264E-2</v>
      </c>
      <c r="L91" s="178">
        <f>[4]SA_DTS!$FD226</f>
        <v>5.8184852179502089E-2</v>
      </c>
      <c r="M91" s="178">
        <f>[4]SA_DTS!$FD251</f>
        <v>7.2933841834003754E-2</v>
      </c>
    </row>
    <row r="92" spans="2:13" s="23" customFormat="1" ht="12.75" customHeight="1" x14ac:dyDescent="0.2">
      <c r="B92" s="50"/>
      <c r="C92" s="35" t="s">
        <v>30</v>
      </c>
      <c r="D92" s="84">
        <f>[4]SA_DTS!$FD27</f>
        <v>182.22775915868095</v>
      </c>
      <c r="E92" s="87">
        <f>[4]SA_DTS!$FD77</f>
        <v>4.7430286500764751E-3</v>
      </c>
      <c r="F92" s="176">
        <f>[4]SA_DTS!$FD102</f>
        <v>4.7277460538940774E-2</v>
      </c>
      <c r="G92" s="85">
        <f>[4]SA_DTS!$FD327</f>
        <v>4.4816399832756648E-3</v>
      </c>
      <c r="H92" s="68">
        <f>[4]SA_DTS!$FD277</f>
        <v>2.990612589329178E-2</v>
      </c>
      <c r="I92" s="177">
        <f>[4]SA_DTS!$FD152</f>
        <v>2207.1131145033082</v>
      </c>
      <c r="J92" s="178">
        <f>[4]SA_DTS!$FD177</f>
        <v>3.5903170796743433E-2</v>
      </c>
      <c r="K92" s="179">
        <f>[4]SA_DTS!$FD202</f>
        <v>3.9299455923796467E-2</v>
      </c>
      <c r="L92" s="178">
        <f>[4]SA_DTS!$FD227</f>
        <v>3.271802227601639E-2</v>
      </c>
      <c r="M92" s="178">
        <f>[4]SA_DTS!$FD252</f>
        <v>5.0382062686336493E-2</v>
      </c>
    </row>
    <row r="93" spans="2:13" s="23" customFormat="1" ht="12.75" hidden="1" customHeight="1" x14ac:dyDescent="0.2">
      <c r="B93" s="50"/>
      <c r="C93" s="181"/>
      <c r="D93" s="84"/>
      <c r="E93" s="87"/>
      <c r="F93" s="176"/>
      <c r="G93" s="85"/>
      <c r="H93" s="68"/>
      <c r="I93" s="177"/>
      <c r="J93" s="178"/>
      <c r="K93" s="179"/>
      <c r="L93" s="178"/>
      <c r="M93" s="178"/>
    </row>
    <row r="94" spans="2:13" s="23" customFormat="1" ht="12.75" hidden="1" customHeight="1" x14ac:dyDescent="0.2">
      <c r="B94" s="50"/>
      <c r="C94" s="181"/>
      <c r="D94" s="84"/>
      <c r="E94" s="87"/>
      <c r="F94" s="176"/>
      <c r="G94" s="85"/>
      <c r="H94" s="68"/>
      <c r="I94" s="177"/>
      <c r="J94" s="178"/>
      <c r="K94" s="179"/>
      <c r="L94" s="178"/>
      <c r="M94" s="178"/>
    </row>
    <row r="95" spans="2:13" s="23" customFormat="1" ht="12.75" hidden="1" customHeight="1" x14ac:dyDescent="0.2">
      <c r="B95" s="50"/>
      <c r="C95" s="181"/>
      <c r="D95" s="84"/>
      <c r="E95" s="87"/>
      <c r="F95" s="176"/>
      <c r="G95" s="85"/>
      <c r="H95" s="68"/>
      <c r="I95" s="177"/>
      <c r="J95" s="178"/>
      <c r="K95" s="179"/>
      <c r="L95" s="178"/>
      <c r="M95" s="178"/>
    </row>
    <row r="96" spans="2:13" s="23" customFormat="1" ht="12.75" customHeight="1" x14ac:dyDescent="0.2">
      <c r="C96" s="196"/>
      <c r="D96" s="157"/>
      <c r="E96" s="158"/>
      <c r="F96" s="197"/>
      <c r="G96" s="158"/>
      <c r="H96" s="159"/>
      <c r="I96" s="198"/>
      <c r="J96" s="197"/>
      <c r="K96" s="158"/>
      <c r="L96" s="199"/>
      <c r="M96" s="158"/>
    </row>
    <row r="97" spans="2:19" s="23" customFormat="1" ht="12.75" customHeight="1" x14ac:dyDescent="0.2">
      <c r="C97" s="58" t="s">
        <v>31</v>
      </c>
      <c r="D97" s="77">
        <f>[15]Mois!$DS$5/1000000</f>
        <v>29.551801509999997</v>
      </c>
      <c r="E97" s="169">
        <f>'[15]Evo mois'!$DS$5</f>
        <v>-5.7017763892309725E-3</v>
      </c>
      <c r="F97" s="200">
        <f>'[16]Evo Mois'!$DS$5</f>
        <v>4.6949222192327555E-2</v>
      </c>
      <c r="G97" s="79">
        <f>'[16]Evo Mois-1'!$DS$5</f>
        <v>1.0471784707988929E-2</v>
      </c>
      <c r="H97" s="169">
        <f>'[16]Evo ACM'!$DG$5</f>
        <v>0.10338810704628654</v>
      </c>
      <c r="I97" s="77">
        <f>'[15]Cumul ACM'!$DS$5/1000000</f>
        <v>347.13103601</v>
      </c>
      <c r="J97" s="169">
        <f>'[15]Evo ACM'!$DS$5</f>
        <v>3.4497126268719258E-2</v>
      </c>
      <c r="K97" s="79">
        <f>'[16]Evo ACM'!$DS$5</f>
        <v>3.9938514420622351E-2</v>
      </c>
      <c r="L97" s="169">
        <f>'[15]Evo PCAP'!$DS$5</f>
        <v>1.9996173778362047E-2</v>
      </c>
      <c r="M97" s="79">
        <f>'[16]Evo PCAP'!$DS$5</f>
        <v>4.9526911798150053E-2</v>
      </c>
      <c r="O97" s="81"/>
      <c r="P97" s="81"/>
      <c r="Q97" s="81"/>
      <c r="R97" s="81"/>
      <c r="S97" s="81"/>
    </row>
    <row r="98" spans="2:19" s="23" customFormat="1" ht="12.75" customHeight="1" x14ac:dyDescent="0.2">
      <c r="C98" s="82" t="s">
        <v>32</v>
      </c>
      <c r="D98" s="43">
        <f>[15]Mois!$DS$6/1000000</f>
        <v>23.589445399999999</v>
      </c>
      <c r="E98" s="45">
        <f>'[15]Evo mois'!$DS$6</f>
        <v>-1.0854053850352097E-2</v>
      </c>
      <c r="F98" s="78">
        <f>'[16]Evo Mois'!$DS$6</f>
        <v>3.2216683464470597E-2</v>
      </c>
      <c r="G98" s="46">
        <f>'[16]Evo Mois-1'!$DS$6</f>
        <v>1.420779351148127E-2</v>
      </c>
      <c r="H98" s="45">
        <f>'[16]Evo ACM'!$DG$6</f>
        <v>9.7014682359403359E-2</v>
      </c>
      <c r="I98" s="43">
        <f>'[15]Cumul ACM'!$DS$6/1000000</f>
        <v>278.20438368000003</v>
      </c>
      <c r="J98" s="45">
        <f>'[15]Evo ACM'!$DS$6</f>
        <v>3.0071694344311783E-2</v>
      </c>
      <c r="K98" s="46">
        <f>'[16]Evo ACM'!$DS$6</f>
        <v>3.4509061500408666E-2</v>
      </c>
      <c r="L98" s="45">
        <f>'[15]Evo PCAP'!$DS$6</f>
        <v>7.609710044709006E-3</v>
      </c>
      <c r="M98" s="46">
        <f>'[16]Evo PCAP'!$DS$6</f>
        <v>3.236627225470734E-2</v>
      </c>
      <c r="O98" s="81"/>
      <c r="P98" s="81"/>
      <c r="Q98" s="81"/>
      <c r="R98" s="81"/>
      <c r="S98" s="81"/>
    </row>
    <row r="99" spans="2:19" s="23" customFormat="1" ht="12.75" customHeight="1" x14ac:dyDescent="0.2">
      <c r="C99" s="82" t="s">
        <v>33</v>
      </c>
      <c r="D99" s="43">
        <f>[15]Mois!$DS$7/1000000</f>
        <v>3.3224492799999998</v>
      </c>
      <c r="E99" s="45">
        <f>'[15]Evo mois'!$DS$7</f>
        <v>2.8072653990190322E-2</v>
      </c>
      <c r="F99" s="78">
        <f>'[16]Evo Mois'!$DS$7</f>
        <v>0.11050940089907368</v>
      </c>
      <c r="G99" s="46">
        <f>'[16]Evo Mois-1'!$DS$7</f>
        <v>-1.1419280570506007E-2</v>
      </c>
      <c r="H99" s="45">
        <f>'[16]Evo ACM'!$DG$7</f>
        <v>0.19191461435137991</v>
      </c>
      <c r="I99" s="43">
        <f>'[15]Cumul ACM'!$DS$7/1000000</f>
        <v>40.153423889999999</v>
      </c>
      <c r="J99" s="45">
        <f>'[15]Evo ACM'!$DS$7</f>
        <v>6.6949848565494907E-2</v>
      </c>
      <c r="K99" s="46">
        <f>'[16]Evo ACM'!$DS$7</f>
        <v>8.0040555264685675E-2</v>
      </c>
      <c r="L99" s="45">
        <f>'[15]Evo PCAP'!$DS$7</f>
        <v>6.975985979502819E-2</v>
      </c>
      <c r="M99" s="46">
        <f>'[16]Evo PCAP'!$DS$7</f>
        <v>0.12400855388118748</v>
      </c>
      <c r="O99" s="81"/>
      <c r="P99" s="81"/>
      <c r="Q99" s="81"/>
      <c r="R99" s="81"/>
      <c r="S99" s="81"/>
    </row>
    <row r="100" spans="2:19" s="23" customFormat="1" ht="12.75" customHeight="1" x14ac:dyDescent="0.2">
      <c r="C100" s="82" t="s">
        <v>34</v>
      </c>
      <c r="D100" s="43">
        <f>[15]Mois!$DS$8/1000000</f>
        <v>2.6399068300000001</v>
      </c>
      <c r="E100" s="45">
        <f>'[15]Evo mois'!$DS$8</f>
        <v>-5.0599276867813181E-4</v>
      </c>
      <c r="F100" s="78">
        <f>'[16]Evo Mois'!$DS$8</f>
        <v>0.10658708640867687</v>
      </c>
      <c r="G100" s="46">
        <f>'[16]Evo Mois-1'!$DS$8</f>
        <v>6.7940746925831963E-3</v>
      </c>
      <c r="H100" s="45">
        <f>'[16]Evo ACM'!$DG$8</f>
        <v>5.728960320562293E-2</v>
      </c>
      <c r="I100" s="43">
        <f>'[15]Cumul ACM'!$DS$8/1000000</f>
        <v>28.773228439999997</v>
      </c>
      <c r="J100" s="45">
        <f>'[15]Evo ACM'!$DS$8</f>
        <v>3.3559994489045675E-2</v>
      </c>
      <c r="K100" s="46">
        <f>'[16]Evo ACM'!$DS$8</f>
        <v>3.8807963180203631E-2</v>
      </c>
      <c r="L100" s="45">
        <f>'[15]Evo PCAP'!$DS$8</f>
        <v>7.4654398030208791E-2</v>
      </c>
      <c r="M100" s="85">
        <f>'[16]Evo PCAP'!$DS$8</f>
        <v>0.11878219587754346</v>
      </c>
      <c r="O100" s="81"/>
      <c r="P100" s="81"/>
      <c r="Q100" s="81"/>
      <c r="R100" s="81"/>
      <c r="S100" s="81"/>
    </row>
    <row r="101" spans="2:19" s="23" customFormat="1" ht="12.75" customHeight="1" x14ac:dyDescent="0.2">
      <c r="B101" s="50"/>
      <c r="C101" s="207"/>
      <c r="D101" s="208"/>
      <c r="E101" s="209"/>
      <c r="F101" s="209"/>
      <c r="G101" s="209"/>
      <c r="H101" s="209"/>
      <c r="I101" s="209"/>
      <c r="J101" s="209"/>
      <c r="K101" s="209"/>
      <c r="L101" s="209"/>
      <c r="M101" s="210" t="s">
        <v>78</v>
      </c>
    </row>
    <row r="102" spans="2:19" s="23" customFormat="1" ht="12.75" hidden="1" customHeight="1" x14ac:dyDescent="0.2">
      <c r="B102" s="50"/>
      <c r="C102" s="193"/>
      <c r="D102" s="48"/>
      <c r="E102" s="45"/>
      <c r="F102" s="194"/>
      <c r="G102" s="194"/>
      <c r="H102" s="194"/>
      <c r="I102" s="194"/>
      <c r="J102" s="45"/>
      <c r="K102" s="194"/>
      <c r="L102" s="194"/>
      <c r="M102" s="194"/>
    </row>
    <row r="103" spans="2:19" s="23" customFormat="1" ht="12.75" hidden="1" customHeight="1" x14ac:dyDescent="0.2">
      <c r="B103" s="50"/>
      <c r="C103" s="193"/>
      <c r="D103" s="48"/>
      <c r="E103" s="45"/>
      <c r="F103" s="194"/>
      <c r="G103" s="194"/>
      <c r="H103" s="194"/>
      <c r="I103" s="194"/>
      <c r="J103" s="45"/>
      <c r="K103" s="194"/>
      <c r="L103" s="194"/>
      <c r="M103" s="194"/>
    </row>
    <row r="104" spans="2:19" s="23" customFormat="1" ht="12.75" hidden="1" customHeight="1" x14ac:dyDescent="0.2">
      <c r="B104" s="50"/>
      <c r="C104" s="193"/>
      <c r="D104" s="48"/>
      <c r="E104" s="45"/>
      <c r="F104" s="194"/>
      <c r="G104" s="194"/>
      <c r="H104" s="194"/>
      <c r="I104" s="194"/>
      <c r="J104" s="45"/>
      <c r="K104" s="194"/>
      <c r="L104" s="194"/>
      <c r="M104" s="194"/>
    </row>
    <row r="105" spans="2:19" s="23" customFormat="1" ht="12.75" hidden="1" customHeight="1" x14ac:dyDescent="0.2">
      <c r="B105" s="50"/>
      <c r="C105" s="90"/>
      <c r="D105" s="94"/>
      <c r="E105" s="91"/>
      <c r="F105" s="91"/>
      <c r="G105" s="91"/>
      <c r="H105" s="91"/>
      <c r="I105" s="92"/>
      <c r="J105" s="91"/>
      <c r="K105" s="91"/>
      <c r="L105" s="91"/>
      <c r="M105" s="91"/>
    </row>
    <row r="106" spans="2:19" s="21" customFormat="1" x14ac:dyDescent="0.2">
      <c r="C106" s="211" t="s">
        <v>37</v>
      </c>
    </row>
    <row r="107" spans="2:19" s="21" customFormat="1" ht="48.75" customHeight="1" x14ac:dyDescent="0.2">
      <c r="C107" s="240" t="s">
        <v>38</v>
      </c>
      <c r="D107" s="240"/>
      <c r="E107" s="240"/>
      <c r="F107" s="240"/>
      <c r="G107" s="240"/>
      <c r="H107" s="240"/>
      <c r="I107" s="240"/>
      <c r="J107" s="240"/>
      <c r="K107" s="240"/>
      <c r="L107" s="240"/>
      <c r="M107" s="240"/>
    </row>
    <row r="108" spans="2:19" s="21" customFormat="1" ht="48.75" customHeight="1" x14ac:dyDescent="0.2">
      <c r="C108" s="240"/>
      <c r="D108" s="240"/>
      <c r="E108" s="240"/>
      <c r="F108" s="240"/>
      <c r="G108" s="240"/>
      <c r="H108" s="240"/>
      <c r="I108" s="240"/>
      <c r="J108" s="240"/>
      <c r="K108" s="240"/>
      <c r="L108" s="240"/>
      <c r="M108" s="240"/>
    </row>
  </sheetData>
  <mergeCells count="32">
    <mergeCell ref="C4:C6"/>
    <mergeCell ref="D4:G4"/>
    <mergeCell ref="H4:K4"/>
    <mergeCell ref="L4:M4"/>
    <mergeCell ref="D5:D6"/>
    <mergeCell ref="E5:F5"/>
    <mergeCell ref="H5:H6"/>
    <mergeCell ref="I5:I6"/>
    <mergeCell ref="J5:K5"/>
    <mergeCell ref="L5:M5"/>
    <mergeCell ref="C37:C39"/>
    <mergeCell ref="D37:G37"/>
    <mergeCell ref="H37:K37"/>
    <mergeCell ref="L37:M37"/>
    <mergeCell ref="D38:D39"/>
    <mergeCell ref="E38:F38"/>
    <mergeCell ref="H38:H39"/>
    <mergeCell ref="I38:I39"/>
    <mergeCell ref="J38:K38"/>
    <mergeCell ref="L38:M38"/>
    <mergeCell ref="C107:M107"/>
    <mergeCell ref="C108:M108"/>
    <mergeCell ref="C70:C72"/>
    <mergeCell ref="D70:G70"/>
    <mergeCell ref="H70:K70"/>
    <mergeCell ref="L70:M70"/>
    <mergeCell ref="D71:D72"/>
    <mergeCell ref="E71:F71"/>
    <mergeCell ref="H71:H72"/>
    <mergeCell ref="I71:I72"/>
    <mergeCell ref="J71:K71"/>
    <mergeCell ref="L71:M71"/>
  </mergeCells>
  <pageMargins left="0" right="0" top="0" bottom="0" header="0" footer="0"/>
  <pageSetup paperSize="9" scale="80" fitToWidth="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Graphs_DTR</vt:lpstr>
      <vt:lpstr>Date_rbts</vt:lpstr>
      <vt:lpstr>Révisions_date_soins</vt:lpstr>
      <vt:lpstr>Date_soins</vt:lpstr>
      <vt:lpstr>Date_rbts!Zone_d_impression</vt:lpstr>
      <vt:lpstr>Date_soins!Zone_d_impression</vt:lpstr>
      <vt:lpstr>Graphs_DTR!Zone_d_impression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Adriel Attal</dc:creator>
  <cp:lastModifiedBy>Claudine Gaillard</cp:lastModifiedBy>
  <dcterms:created xsi:type="dcterms:W3CDTF">2025-05-20T13:23:40Z</dcterms:created>
  <dcterms:modified xsi:type="dcterms:W3CDTF">2025-06-06T06:40:23Z</dcterms:modified>
</cp:coreProperties>
</file>