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8.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drawings/drawing9.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0.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1.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2.xml" ContentType="application/vnd.openxmlformats-officedocument.drawingml.chartshapes+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13.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14.xml" ContentType="application/vnd.openxmlformats-officedocument.drawingml.chartshapes+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15.xml" ContentType="application/vnd.openxmlformats-officedocument.drawingml.chartshapes+xml"/>
  <Override PartName="/xl/charts/chart41.xml" ContentType="application/vnd.openxmlformats-officedocument.drawingml.chart+xml"/>
  <Override PartName="/xl/charts/chart4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21-STATISTIQUES\04_STATS_PRESTATIONS_MALADIE\01_CONJONCTURE\03_ANALYSE\2025\202503\"/>
    </mc:Choice>
  </mc:AlternateContent>
  <xr:revisionPtr revIDLastSave="0" documentId="8_{619C2025-7647-4050-87EB-227E0A12F5DA}" xr6:coauthVersionLast="47" xr6:coauthVersionMax="47" xr10:uidLastSave="{00000000-0000-0000-0000-000000000000}"/>
  <bookViews>
    <workbookView xWindow="-110" yWindow="-110" windowWidth="19420" windowHeight="10300" activeTab="3" xr2:uid="{41EDF418-278B-49E8-9BB4-4E8D2765CE14}"/>
  </bookViews>
  <sheets>
    <sheet name="Graphs_DTR" sheetId="1" r:id="rId1"/>
    <sheet name="Date_rbts" sheetId="2" r:id="rId2"/>
    <sheet name="Date_soins" sheetId="3" r:id="rId3"/>
    <sheet name="Révisions_date_soins"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1">Date_rbts!$C$4:$M$104</definedName>
    <definedName name="_xlnm.Print_Area" localSheetId="2">Date_soins!$C$4:$M$105</definedName>
    <definedName name="_xlnm.Print_Area" localSheetId="0">Graphs_DTR!$A$1:$L$211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7" i="4" l="1"/>
  <c r="K67" i="4"/>
  <c r="B59" i="4"/>
  <c r="B60" i="4"/>
  <c r="B61" i="4"/>
  <c r="B62" i="4"/>
  <c r="B63" i="4"/>
  <c r="B64" i="4"/>
  <c r="B65" i="4"/>
  <c r="B66" i="4"/>
  <c r="B67" i="4"/>
  <c r="J66" i="4"/>
  <c r="K66" i="4"/>
  <c r="J65" i="4"/>
  <c r="K65" i="4"/>
  <c r="J64" i="4"/>
  <c r="K64" i="4"/>
  <c r="J63" i="4"/>
  <c r="K63" i="4"/>
  <c r="J62" i="4"/>
  <c r="K62" i="4"/>
  <c r="J61" i="4"/>
  <c r="K61" i="4"/>
  <c r="J60" i="4"/>
  <c r="K60" i="4"/>
  <c r="J59" i="4"/>
  <c r="K59" i="4"/>
  <c r="J58" i="4"/>
  <c r="K58" i="4"/>
  <c r="J57" i="4"/>
  <c r="K57" i="4"/>
  <c r="E56" i="4"/>
  <c r="G56" i="4"/>
  <c r="H56" i="4"/>
  <c r="I56" i="4"/>
  <c r="J56" i="4"/>
  <c r="K56" i="4"/>
  <c r="J55" i="4"/>
  <c r="K55" i="4"/>
  <c r="J54" i="4"/>
  <c r="K54" i="4"/>
  <c r="J53" i="4"/>
  <c r="K53" i="4"/>
  <c r="J52" i="4"/>
  <c r="K52" i="4"/>
  <c r="J51" i="4"/>
  <c r="K51" i="4"/>
  <c r="J50" i="4"/>
  <c r="K50" i="4"/>
  <c r="J49" i="4"/>
  <c r="K49" i="4"/>
  <c r="J48" i="4"/>
  <c r="K48" i="4"/>
  <c r="J47" i="4"/>
  <c r="K47" i="4"/>
  <c r="J46" i="4"/>
  <c r="K46" i="4"/>
  <c r="J45" i="4"/>
  <c r="K45" i="4"/>
  <c r="J44" i="4"/>
  <c r="K44" i="4"/>
  <c r="D43" i="4"/>
  <c r="E43" i="4"/>
  <c r="G43" i="4"/>
  <c r="H43" i="4"/>
  <c r="I43" i="4"/>
  <c r="J43" i="4"/>
  <c r="K43" i="4"/>
  <c r="J42" i="4"/>
  <c r="K42" i="4"/>
  <c r="J41" i="4"/>
  <c r="K41" i="4"/>
  <c r="J40" i="4"/>
  <c r="K40" i="4"/>
  <c r="J39" i="4"/>
  <c r="K39" i="4"/>
  <c r="J38" i="4"/>
  <c r="K38" i="4"/>
  <c r="J37" i="4"/>
  <c r="K37" i="4"/>
  <c r="J36" i="4"/>
  <c r="K36" i="4"/>
  <c r="J35" i="4"/>
  <c r="K35" i="4"/>
  <c r="J34" i="4"/>
  <c r="K34" i="4"/>
  <c r="J33" i="4"/>
  <c r="K33" i="4"/>
  <c r="J32" i="4"/>
  <c r="K32" i="4"/>
  <c r="J31" i="4"/>
  <c r="K31" i="4"/>
  <c r="H30" i="4"/>
  <c r="I30" i="4"/>
  <c r="E3" i="4"/>
  <c r="F3" i="4"/>
  <c r="G3" i="4"/>
  <c r="H3" i="4"/>
  <c r="I3" i="4"/>
  <c r="J3" i="4"/>
  <c r="K3" i="4"/>
  <c r="L3" i="4"/>
  <c r="M3" i="4"/>
  <c r="N3" i="4"/>
  <c r="O3" i="4"/>
  <c r="M100" i="3"/>
  <c r="L100" i="3"/>
  <c r="K100" i="3"/>
  <c r="J100" i="3"/>
  <c r="I100" i="3"/>
  <c r="H100" i="3"/>
  <c r="G100" i="3"/>
  <c r="F100" i="3"/>
  <c r="E100" i="3"/>
  <c r="D100" i="3"/>
  <c r="M99" i="3"/>
  <c r="L99" i="3"/>
  <c r="K99" i="3"/>
  <c r="J99" i="3"/>
  <c r="I99" i="3"/>
  <c r="H99" i="3"/>
  <c r="G99" i="3"/>
  <c r="F99" i="3"/>
  <c r="E99" i="3"/>
  <c r="D99" i="3"/>
  <c r="M98" i="3"/>
  <c r="L98" i="3"/>
  <c r="K98" i="3"/>
  <c r="J98" i="3"/>
  <c r="I98" i="3"/>
  <c r="H98" i="3"/>
  <c r="G98" i="3"/>
  <c r="F98" i="3"/>
  <c r="E98" i="3"/>
  <c r="D98" i="3"/>
  <c r="M97" i="3"/>
  <c r="L97" i="3"/>
  <c r="K97" i="3"/>
  <c r="J97" i="3"/>
  <c r="I97" i="3"/>
  <c r="H97" i="3"/>
  <c r="G97" i="3"/>
  <c r="F97" i="3"/>
  <c r="E97" i="3"/>
  <c r="D97" i="3"/>
  <c r="M92" i="3"/>
  <c r="L92" i="3"/>
  <c r="K92" i="3"/>
  <c r="J92" i="3"/>
  <c r="I92" i="3"/>
  <c r="H92" i="3"/>
  <c r="G92" i="3"/>
  <c r="F92" i="3"/>
  <c r="E92" i="3"/>
  <c r="D92" i="3"/>
  <c r="M91" i="3"/>
  <c r="L91" i="3"/>
  <c r="K91" i="3"/>
  <c r="J91" i="3"/>
  <c r="I91" i="3"/>
  <c r="H91" i="3"/>
  <c r="G91" i="3"/>
  <c r="F91" i="3"/>
  <c r="E91" i="3"/>
  <c r="D91" i="3"/>
  <c r="M90" i="3"/>
  <c r="L90" i="3"/>
  <c r="K90" i="3"/>
  <c r="J90" i="3"/>
  <c r="I90" i="3"/>
  <c r="H90" i="3"/>
  <c r="G90" i="3"/>
  <c r="F90" i="3"/>
  <c r="E90" i="3"/>
  <c r="D90" i="3"/>
  <c r="M89" i="3"/>
  <c r="L89" i="3"/>
  <c r="K89" i="3"/>
  <c r="J89" i="3"/>
  <c r="I89" i="3"/>
  <c r="H89" i="3"/>
  <c r="G89" i="3"/>
  <c r="F89" i="3"/>
  <c r="E89" i="3"/>
  <c r="D89" i="3"/>
  <c r="M88" i="3"/>
  <c r="L88" i="3"/>
  <c r="K88" i="3"/>
  <c r="J88" i="3"/>
  <c r="I88" i="3"/>
  <c r="H88" i="3"/>
  <c r="G88" i="3"/>
  <c r="F88" i="3"/>
  <c r="E88" i="3"/>
  <c r="D88" i="3"/>
  <c r="M87" i="3"/>
  <c r="L87" i="3"/>
  <c r="K87" i="3"/>
  <c r="J87" i="3"/>
  <c r="I87" i="3"/>
  <c r="H87" i="3"/>
  <c r="G87" i="3"/>
  <c r="F87" i="3"/>
  <c r="E87" i="3"/>
  <c r="D87" i="3"/>
  <c r="M86" i="3"/>
  <c r="L86" i="3"/>
  <c r="K86" i="3"/>
  <c r="J86" i="3"/>
  <c r="I86" i="3"/>
  <c r="H86" i="3"/>
  <c r="G86" i="3"/>
  <c r="F86" i="3"/>
  <c r="E86" i="3"/>
  <c r="D86" i="3"/>
  <c r="M85" i="3"/>
  <c r="L85" i="3"/>
  <c r="K85" i="3"/>
  <c r="J85" i="3"/>
  <c r="I85" i="3"/>
  <c r="H85" i="3"/>
  <c r="G85" i="3"/>
  <c r="F85" i="3"/>
  <c r="E85" i="3"/>
  <c r="D85" i="3"/>
  <c r="M84" i="3"/>
  <c r="L84" i="3"/>
  <c r="K84" i="3"/>
  <c r="J84" i="3"/>
  <c r="I84" i="3"/>
  <c r="H84" i="3"/>
  <c r="G84" i="3"/>
  <c r="F84" i="3"/>
  <c r="E84" i="3"/>
  <c r="D84" i="3"/>
  <c r="M83" i="3"/>
  <c r="L83" i="3"/>
  <c r="K83" i="3"/>
  <c r="J83" i="3"/>
  <c r="I83" i="3"/>
  <c r="H83" i="3"/>
  <c r="G83" i="3"/>
  <c r="F83" i="3"/>
  <c r="E83" i="3"/>
  <c r="D83" i="3"/>
  <c r="M82" i="3"/>
  <c r="L82" i="3"/>
  <c r="K82" i="3"/>
  <c r="J82" i="3"/>
  <c r="I82" i="3"/>
  <c r="H82" i="3"/>
  <c r="G82" i="3"/>
  <c r="F82" i="3"/>
  <c r="E82" i="3"/>
  <c r="D82" i="3"/>
  <c r="M81" i="3"/>
  <c r="L81" i="3"/>
  <c r="K81" i="3"/>
  <c r="J81" i="3"/>
  <c r="I81" i="3"/>
  <c r="H81" i="3"/>
  <c r="G81" i="3"/>
  <c r="F81" i="3"/>
  <c r="E81" i="3"/>
  <c r="D81" i="3"/>
  <c r="M80" i="3"/>
  <c r="L80" i="3"/>
  <c r="K80" i="3"/>
  <c r="J80" i="3"/>
  <c r="I80" i="3"/>
  <c r="H80" i="3"/>
  <c r="G80" i="3"/>
  <c r="F80" i="3"/>
  <c r="E80" i="3"/>
  <c r="D80" i="3"/>
  <c r="M79" i="3"/>
  <c r="L79" i="3"/>
  <c r="K79" i="3"/>
  <c r="J79" i="3"/>
  <c r="I79" i="3"/>
  <c r="H79" i="3"/>
  <c r="G79" i="3"/>
  <c r="F79" i="3"/>
  <c r="E79" i="3"/>
  <c r="D79" i="3"/>
  <c r="M78" i="3"/>
  <c r="L78" i="3"/>
  <c r="K78" i="3"/>
  <c r="J78" i="3"/>
  <c r="I78" i="3"/>
  <c r="H78" i="3"/>
  <c r="G78" i="3"/>
  <c r="F78" i="3"/>
  <c r="E78" i="3"/>
  <c r="D78" i="3"/>
  <c r="M77" i="3"/>
  <c r="L77" i="3"/>
  <c r="K77" i="3"/>
  <c r="J77" i="3"/>
  <c r="I77" i="3"/>
  <c r="H77" i="3"/>
  <c r="G77" i="3"/>
  <c r="F77" i="3"/>
  <c r="E77" i="3"/>
  <c r="D77" i="3"/>
  <c r="M76" i="3"/>
  <c r="L76" i="3"/>
  <c r="K76" i="3"/>
  <c r="J76" i="3"/>
  <c r="I76" i="3"/>
  <c r="H76" i="3"/>
  <c r="G76" i="3"/>
  <c r="F76" i="3"/>
  <c r="E76" i="3"/>
  <c r="D76" i="3"/>
  <c r="M75" i="3"/>
  <c r="L75" i="3"/>
  <c r="K75" i="3"/>
  <c r="J75" i="3"/>
  <c r="I75" i="3"/>
  <c r="H75" i="3"/>
  <c r="G75" i="3"/>
  <c r="F75" i="3"/>
  <c r="E75" i="3"/>
  <c r="D75" i="3"/>
  <c r="M74" i="3"/>
  <c r="L74" i="3"/>
  <c r="K74" i="3"/>
  <c r="J74" i="3"/>
  <c r="I74" i="3"/>
  <c r="H74" i="3"/>
  <c r="G74" i="3"/>
  <c r="F74" i="3"/>
  <c r="E74" i="3"/>
  <c r="D74" i="3"/>
  <c r="M73" i="3"/>
  <c r="L73" i="3"/>
  <c r="K73" i="3"/>
  <c r="J73" i="3"/>
  <c r="I73" i="3"/>
  <c r="H73" i="3"/>
  <c r="G73" i="3"/>
  <c r="F73" i="3"/>
  <c r="E73" i="3"/>
  <c r="D73" i="3"/>
  <c r="L5" i="3"/>
  <c r="L38" i="3"/>
  <c r="L71" i="3"/>
  <c r="J5" i="3"/>
  <c r="J38" i="3"/>
  <c r="J71" i="3"/>
  <c r="I5" i="3"/>
  <c r="I38" i="3"/>
  <c r="I71" i="3"/>
  <c r="H5" i="3"/>
  <c r="H38" i="3"/>
  <c r="H71" i="3"/>
  <c r="G5" i="3"/>
  <c r="G71" i="3"/>
  <c r="E5" i="3"/>
  <c r="E38" i="3"/>
  <c r="E71" i="3"/>
  <c r="D5" i="3"/>
  <c r="D38" i="3"/>
  <c r="D71" i="3"/>
  <c r="M67" i="3"/>
  <c r="L67" i="3"/>
  <c r="K67" i="3"/>
  <c r="J67" i="3"/>
  <c r="I67" i="3"/>
  <c r="H67" i="3"/>
  <c r="G67" i="3"/>
  <c r="F67" i="3"/>
  <c r="E67" i="3"/>
  <c r="D67" i="3"/>
  <c r="M66" i="3"/>
  <c r="L66" i="3"/>
  <c r="K66" i="3"/>
  <c r="J66" i="3"/>
  <c r="I66" i="3"/>
  <c r="H66" i="3"/>
  <c r="G66" i="3"/>
  <c r="F66" i="3"/>
  <c r="E66" i="3"/>
  <c r="D66" i="3"/>
  <c r="M65" i="3"/>
  <c r="L65" i="3"/>
  <c r="K65" i="3"/>
  <c r="J65" i="3"/>
  <c r="I65" i="3"/>
  <c r="H65" i="3"/>
  <c r="G65" i="3"/>
  <c r="F65" i="3"/>
  <c r="E65" i="3"/>
  <c r="D65" i="3"/>
  <c r="M64" i="3"/>
  <c r="L64" i="3"/>
  <c r="K64" i="3"/>
  <c r="J64" i="3"/>
  <c r="I64" i="3"/>
  <c r="H64" i="3"/>
  <c r="G64" i="3"/>
  <c r="F64" i="3"/>
  <c r="E64" i="3"/>
  <c r="D64" i="3"/>
  <c r="G38" i="3"/>
  <c r="M34" i="3"/>
  <c r="L34" i="3"/>
  <c r="K34" i="3"/>
  <c r="J34" i="3"/>
  <c r="I34" i="3"/>
  <c r="H34" i="3"/>
  <c r="G34" i="3"/>
  <c r="F34" i="3"/>
  <c r="E34" i="3"/>
  <c r="D34" i="3"/>
  <c r="M33" i="3"/>
  <c r="L33" i="3"/>
  <c r="K33" i="3"/>
  <c r="J33" i="3"/>
  <c r="I33" i="3"/>
  <c r="H33" i="3"/>
  <c r="G33" i="3"/>
  <c r="F33" i="3"/>
  <c r="E33" i="3"/>
  <c r="D33" i="3"/>
  <c r="M32" i="3"/>
  <c r="L32" i="3"/>
  <c r="K32" i="3"/>
  <c r="J32" i="3"/>
  <c r="I32" i="3"/>
  <c r="H32" i="3"/>
  <c r="G32" i="3"/>
  <c r="F32" i="3"/>
  <c r="E32" i="3"/>
  <c r="D32" i="3"/>
  <c r="M31" i="3"/>
  <c r="L31" i="3"/>
  <c r="K31" i="3"/>
  <c r="J31" i="3"/>
  <c r="I31" i="3"/>
  <c r="H31" i="3"/>
  <c r="G31" i="3"/>
  <c r="F31" i="3"/>
  <c r="E31" i="3"/>
  <c r="D31" i="3"/>
  <c r="M26" i="3"/>
  <c r="L26" i="3"/>
  <c r="K26" i="3"/>
  <c r="J26" i="3"/>
  <c r="I26" i="3"/>
  <c r="H26" i="3"/>
  <c r="G26" i="3"/>
  <c r="F26" i="3"/>
  <c r="E26" i="3"/>
  <c r="D26" i="3"/>
  <c r="M25" i="3"/>
  <c r="L25" i="3"/>
  <c r="K25" i="3"/>
  <c r="J25" i="3"/>
  <c r="I25" i="3"/>
  <c r="H25" i="3"/>
  <c r="G25" i="3"/>
  <c r="F25" i="3"/>
  <c r="E25" i="3"/>
  <c r="D25" i="3"/>
  <c r="M24" i="3"/>
  <c r="L24" i="3"/>
  <c r="K24" i="3"/>
  <c r="J24" i="3"/>
  <c r="I24" i="3"/>
  <c r="H24" i="3"/>
  <c r="G24" i="3"/>
  <c r="F24" i="3"/>
  <c r="E24" i="3"/>
  <c r="D24" i="3"/>
  <c r="M23" i="3"/>
  <c r="L23" i="3"/>
  <c r="K23" i="3"/>
  <c r="J23" i="3"/>
  <c r="I23" i="3"/>
  <c r="H23" i="3"/>
  <c r="G23" i="3"/>
  <c r="F23" i="3"/>
  <c r="E23" i="3"/>
  <c r="D23" i="3"/>
  <c r="M22" i="3"/>
  <c r="L22" i="3"/>
  <c r="K22" i="3"/>
  <c r="J22" i="3"/>
  <c r="I22" i="3"/>
  <c r="H22" i="3"/>
  <c r="G22" i="3"/>
  <c r="F22" i="3"/>
  <c r="E22" i="3"/>
  <c r="D22" i="3"/>
  <c r="M21" i="3"/>
  <c r="L21" i="3"/>
  <c r="K21" i="3"/>
  <c r="J21" i="3"/>
  <c r="I21" i="3"/>
  <c r="H21" i="3"/>
  <c r="G21" i="3"/>
  <c r="F21" i="3"/>
  <c r="E21" i="3"/>
  <c r="D21" i="3"/>
  <c r="M20" i="3"/>
  <c r="L20" i="3"/>
  <c r="K20" i="3"/>
  <c r="J20" i="3"/>
  <c r="I20" i="3"/>
  <c r="H20" i="3"/>
  <c r="G20" i="3"/>
  <c r="F20" i="3"/>
  <c r="E20" i="3"/>
  <c r="D20" i="3"/>
  <c r="M19" i="3"/>
  <c r="L19" i="3"/>
  <c r="K19" i="3"/>
  <c r="J19" i="3"/>
  <c r="I19" i="3"/>
  <c r="H19" i="3"/>
  <c r="G19" i="3"/>
  <c r="F19" i="3"/>
  <c r="E19" i="3"/>
  <c r="D19" i="3"/>
  <c r="M18" i="3"/>
  <c r="L18" i="3"/>
  <c r="K18" i="3"/>
  <c r="J18" i="3"/>
  <c r="I18" i="3"/>
  <c r="H18" i="3"/>
  <c r="G18" i="3"/>
  <c r="F18" i="3"/>
  <c r="E18" i="3"/>
  <c r="D18" i="3"/>
  <c r="M17" i="3"/>
  <c r="L17" i="3"/>
  <c r="K17" i="3"/>
  <c r="J17" i="3"/>
  <c r="I17" i="3"/>
  <c r="H17" i="3"/>
  <c r="G17" i="3"/>
  <c r="F17" i="3"/>
  <c r="E17" i="3"/>
  <c r="D17" i="3"/>
  <c r="M16" i="3"/>
  <c r="L16" i="3"/>
  <c r="K16" i="3"/>
  <c r="J16" i="3"/>
  <c r="I16" i="3"/>
  <c r="H16" i="3"/>
  <c r="G16" i="3"/>
  <c r="F16" i="3"/>
  <c r="E16" i="3"/>
  <c r="D16" i="3"/>
  <c r="M15" i="3"/>
  <c r="L15" i="3"/>
  <c r="K15" i="3"/>
  <c r="J15" i="3"/>
  <c r="I15" i="3"/>
  <c r="H15" i="3"/>
  <c r="G15" i="3"/>
  <c r="F15" i="3"/>
  <c r="E15" i="3"/>
  <c r="D15" i="3"/>
  <c r="M14" i="3"/>
  <c r="L14" i="3"/>
  <c r="K14" i="3"/>
  <c r="J14" i="3"/>
  <c r="I14" i="3"/>
  <c r="H14" i="3"/>
  <c r="G14" i="3"/>
  <c r="F14" i="3"/>
  <c r="E14" i="3"/>
  <c r="D14" i="3"/>
  <c r="M13" i="3"/>
  <c r="L13" i="3"/>
  <c r="K13" i="3"/>
  <c r="J13" i="3"/>
  <c r="I13" i="3"/>
  <c r="H13" i="3"/>
  <c r="G13" i="3"/>
  <c r="F13" i="3"/>
  <c r="E13" i="3"/>
  <c r="D13" i="3"/>
  <c r="M12" i="3"/>
  <c r="L12" i="3"/>
  <c r="K12" i="3"/>
  <c r="J12" i="3"/>
  <c r="I12" i="3"/>
  <c r="H12" i="3"/>
  <c r="G12" i="3"/>
  <c r="F12" i="3"/>
  <c r="E12" i="3"/>
  <c r="D12" i="3"/>
  <c r="M11" i="3"/>
  <c r="L11" i="3"/>
  <c r="K11" i="3"/>
  <c r="J11" i="3"/>
  <c r="I11" i="3"/>
  <c r="H11" i="3"/>
  <c r="G11" i="3"/>
  <c r="F11" i="3"/>
  <c r="E11" i="3"/>
  <c r="D11" i="3"/>
  <c r="M10" i="3"/>
  <c r="L10" i="3"/>
  <c r="K10" i="3"/>
  <c r="J10" i="3"/>
  <c r="I10" i="3"/>
  <c r="H10" i="3"/>
  <c r="G10" i="3"/>
  <c r="F10" i="3"/>
  <c r="E10" i="3"/>
  <c r="D10" i="3"/>
  <c r="M9" i="3"/>
  <c r="L9" i="3"/>
  <c r="K9" i="3"/>
  <c r="J9" i="3"/>
  <c r="I9" i="3"/>
  <c r="H9" i="3"/>
  <c r="G9" i="3"/>
  <c r="F9" i="3"/>
  <c r="E9" i="3"/>
  <c r="D9" i="3"/>
  <c r="M8" i="3"/>
  <c r="L8" i="3"/>
  <c r="K8" i="3"/>
  <c r="J8" i="3"/>
  <c r="I8" i="3"/>
  <c r="H8" i="3"/>
  <c r="G8" i="3"/>
  <c r="F8" i="3"/>
  <c r="E8" i="3"/>
  <c r="D8" i="3"/>
  <c r="M7" i="3"/>
  <c r="L7" i="3"/>
  <c r="K7" i="3"/>
  <c r="J7" i="3"/>
  <c r="I7" i="3"/>
  <c r="H7" i="3"/>
  <c r="G7" i="3"/>
  <c r="F7" i="3"/>
  <c r="E7" i="3"/>
  <c r="D7" i="3"/>
  <c r="M100" i="2"/>
  <c r="L100" i="2"/>
  <c r="K100" i="2"/>
  <c r="J100" i="2"/>
  <c r="I100" i="2"/>
  <c r="H100" i="2"/>
  <c r="G100" i="2"/>
  <c r="F100" i="2"/>
  <c r="E100" i="2"/>
  <c r="D100" i="2"/>
  <c r="M99" i="2"/>
  <c r="L99" i="2"/>
  <c r="K99" i="2"/>
  <c r="J99" i="2"/>
  <c r="I99" i="2"/>
  <c r="H99" i="2"/>
  <c r="G99" i="2"/>
  <c r="F99" i="2"/>
  <c r="E99" i="2"/>
  <c r="D99" i="2"/>
  <c r="M98" i="2"/>
  <c r="L98" i="2"/>
  <c r="K98" i="2"/>
  <c r="J98" i="2"/>
  <c r="I98" i="2"/>
  <c r="H98" i="2"/>
  <c r="G98" i="2"/>
  <c r="F98" i="2"/>
  <c r="E98" i="2"/>
  <c r="D98" i="2"/>
  <c r="M97" i="2"/>
  <c r="L97" i="2"/>
  <c r="K97" i="2"/>
  <c r="J97" i="2"/>
  <c r="I97" i="2"/>
  <c r="H97" i="2"/>
  <c r="G97" i="2"/>
  <c r="F97" i="2"/>
  <c r="E97" i="2"/>
  <c r="D97" i="2"/>
  <c r="M92" i="2"/>
  <c r="L92" i="2"/>
  <c r="K92" i="2"/>
  <c r="J92" i="2"/>
  <c r="I92" i="2"/>
  <c r="H92" i="2"/>
  <c r="G92" i="2"/>
  <c r="F92" i="2"/>
  <c r="E92" i="2"/>
  <c r="D92" i="2"/>
  <c r="M91" i="2"/>
  <c r="L91" i="2"/>
  <c r="K91" i="2"/>
  <c r="J91" i="2"/>
  <c r="I91" i="2"/>
  <c r="H91" i="2"/>
  <c r="G91" i="2"/>
  <c r="F91" i="2"/>
  <c r="E91" i="2"/>
  <c r="D91" i="2"/>
  <c r="M90" i="2"/>
  <c r="L90" i="2"/>
  <c r="K90" i="2"/>
  <c r="J90" i="2"/>
  <c r="I90" i="2"/>
  <c r="H90" i="2"/>
  <c r="G90" i="2"/>
  <c r="F90" i="2"/>
  <c r="E90" i="2"/>
  <c r="D90" i="2"/>
  <c r="M89" i="2"/>
  <c r="L89" i="2"/>
  <c r="K89" i="2"/>
  <c r="J89" i="2"/>
  <c r="I89" i="2"/>
  <c r="H89" i="2"/>
  <c r="G89" i="2"/>
  <c r="F89" i="2"/>
  <c r="E89" i="2"/>
  <c r="D89" i="2"/>
  <c r="M88" i="2"/>
  <c r="L88" i="2"/>
  <c r="K88" i="2"/>
  <c r="J88" i="2"/>
  <c r="I88" i="2"/>
  <c r="H88" i="2"/>
  <c r="G88" i="2"/>
  <c r="F88" i="2"/>
  <c r="E88" i="2"/>
  <c r="D88" i="2"/>
  <c r="M87" i="2"/>
  <c r="L87" i="2"/>
  <c r="K87" i="2"/>
  <c r="J87" i="2"/>
  <c r="I87" i="2"/>
  <c r="H87" i="2"/>
  <c r="G87" i="2"/>
  <c r="F87" i="2"/>
  <c r="E87" i="2"/>
  <c r="D87" i="2"/>
  <c r="M86" i="2"/>
  <c r="L86" i="2"/>
  <c r="K86" i="2"/>
  <c r="J86" i="2"/>
  <c r="I86" i="2"/>
  <c r="H86" i="2"/>
  <c r="G86" i="2"/>
  <c r="F86" i="2"/>
  <c r="E86" i="2"/>
  <c r="D86" i="2"/>
  <c r="M85" i="2"/>
  <c r="L85" i="2"/>
  <c r="K85" i="2"/>
  <c r="J85" i="2"/>
  <c r="I85" i="2"/>
  <c r="H85" i="2"/>
  <c r="G85" i="2"/>
  <c r="F85" i="2"/>
  <c r="E85" i="2"/>
  <c r="D85" i="2"/>
  <c r="M84" i="2"/>
  <c r="L84" i="2"/>
  <c r="K84" i="2"/>
  <c r="J84" i="2"/>
  <c r="I84" i="2"/>
  <c r="H84" i="2"/>
  <c r="G84" i="2"/>
  <c r="F84" i="2"/>
  <c r="E84" i="2"/>
  <c r="D84" i="2"/>
  <c r="M83" i="2"/>
  <c r="L83" i="2"/>
  <c r="K83" i="2"/>
  <c r="J83" i="2"/>
  <c r="I83" i="2"/>
  <c r="H83" i="2"/>
  <c r="G83" i="2"/>
  <c r="F83" i="2"/>
  <c r="E83" i="2"/>
  <c r="D83" i="2"/>
  <c r="M82" i="2"/>
  <c r="L82" i="2"/>
  <c r="K82" i="2"/>
  <c r="J82" i="2"/>
  <c r="I82" i="2"/>
  <c r="H82" i="2"/>
  <c r="G82" i="2"/>
  <c r="F82" i="2"/>
  <c r="E82" i="2"/>
  <c r="D82" i="2"/>
  <c r="M81" i="2"/>
  <c r="L81" i="2"/>
  <c r="K81" i="2"/>
  <c r="J81" i="2"/>
  <c r="I81" i="2"/>
  <c r="H81" i="2"/>
  <c r="G81" i="2"/>
  <c r="F81" i="2"/>
  <c r="E81" i="2"/>
  <c r="D81" i="2"/>
  <c r="M80" i="2"/>
  <c r="L80" i="2"/>
  <c r="K80" i="2"/>
  <c r="J80" i="2"/>
  <c r="I80" i="2"/>
  <c r="H80" i="2"/>
  <c r="G80" i="2"/>
  <c r="F80" i="2"/>
  <c r="E80" i="2"/>
  <c r="D80" i="2"/>
  <c r="M79" i="2"/>
  <c r="L79" i="2"/>
  <c r="K79" i="2"/>
  <c r="J79" i="2"/>
  <c r="I79" i="2"/>
  <c r="H79" i="2"/>
  <c r="G79" i="2"/>
  <c r="F79" i="2"/>
  <c r="E79" i="2"/>
  <c r="D79" i="2"/>
  <c r="M78" i="2"/>
  <c r="L78" i="2"/>
  <c r="K78" i="2"/>
  <c r="J78" i="2"/>
  <c r="I78" i="2"/>
  <c r="H78" i="2"/>
  <c r="G78" i="2"/>
  <c r="F78" i="2"/>
  <c r="E78" i="2"/>
  <c r="D78" i="2"/>
  <c r="M77" i="2"/>
  <c r="L77" i="2"/>
  <c r="K77" i="2"/>
  <c r="J77" i="2"/>
  <c r="I77" i="2"/>
  <c r="H77" i="2"/>
  <c r="G77" i="2"/>
  <c r="F77" i="2"/>
  <c r="E77" i="2"/>
  <c r="D77" i="2"/>
  <c r="M76" i="2"/>
  <c r="L76" i="2"/>
  <c r="K76" i="2"/>
  <c r="J76" i="2"/>
  <c r="I76" i="2"/>
  <c r="H76" i="2"/>
  <c r="G76" i="2"/>
  <c r="F76" i="2"/>
  <c r="E76" i="2"/>
  <c r="D76" i="2"/>
  <c r="M75" i="2"/>
  <c r="L75" i="2"/>
  <c r="K75" i="2"/>
  <c r="J75" i="2"/>
  <c r="I75" i="2"/>
  <c r="H75" i="2"/>
  <c r="G75" i="2"/>
  <c r="F75" i="2"/>
  <c r="E75" i="2"/>
  <c r="D75" i="2"/>
  <c r="M74" i="2"/>
  <c r="L74" i="2"/>
  <c r="K74" i="2"/>
  <c r="J74" i="2"/>
  <c r="I74" i="2"/>
  <c r="H74" i="2"/>
  <c r="G74" i="2"/>
  <c r="F74" i="2"/>
  <c r="E74" i="2"/>
  <c r="D74" i="2"/>
  <c r="M73" i="2"/>
  <c r="L73" i="2"/>
  <c r="K73" i="2"/>
  <c r="J73" i="2"/>
  <c r="I73" i="2"/>
  <c r="H73" i="2"/>
  <c r="G73" i="2"/>
  <c r="F73" i="2"/>
  <c r="E73" i="2"/>
  <c r="D73" i="2"/>
  <c r="L5" i="2"/>
  <c r="L38" i="2"/>
  <c r="L71" i="2"/>
  <c r="J5" i="2"/>
  <c r="J38" i="2"/>
  <c r="J71" i="2"/>
  <c r="I5" i="2"/>
  <c r="I38" i="2"/>
  <c r="I71" i="2"/>
  <c r="H5" i="2"/>
  <c r="H38" i="2"/>
  <c r="H71" i="2"/>
  <c r="G5" i="2"/>
  <c r="G71" i="2"/>
  <c r="E5" i="2"/>
  <c r="E38" i="2"/>
  <c r="E71" i="2"/>
  <c r="D5" i="2"/>
  <c r="D38" i="2"/>
  <c r="D71" i="2"/>
  <c r="M67" i="2"/>
  <c r="L67" i="2"/>
  <c r="K67" i="2"/>
  <c r="J67" i="2"/>
  <c r="I67" i="2"/>
  <c r="H67" i="2"/>
  <c r="G67" i="2"/>
  <c r="F67" i="2"/>
  <c r="E67" i="2"/>
  <c r="D67" i="2"/>
  <c r="M66" i="2"/>
  <c r="L66" i="2"/>
  <c r="K66" i="2"/>
  <c r="J66" i="2"/>
  <c r="I66" i="2"/>
  <c r="H66" i="2"/>
  <c r="G66" i="2"/>
  <c r="F66" i="2"/>
  <c r="E66" i="2"/>
  <c r="D66" i="2"/>
  <c r="M65" i="2"/>
  <c r="L65" i="2"/>
  <c r="K65" i="2"/>
  <c r="J65" i="2"/>
  <c r="I65" i="2"/>
  <c r="H65" i="2"/>
  <c r="G65" i="2"/>
  <c r="F65" i="2"/>
  <c r="E65" i="2"/>
  <c r="D65" i="2"/>
  <c r="M64" i="2"/>
  <c r="L64" i="2"/>
  <c r="K64" i="2"/>
  <c r="J64" i="2"/>
  <c r="I64" i="2"/>
  <c r="H64" i="2"/>
  <c r="G64" i="2"/>
  <c r="F64" i="2"/>
  <c r="E64" i="2"/>
  <c r="D64" i="2"/>
  <c r="M59" i="2"/>
  <c r="L59" i="2"/>
  <c r="K59" i="2"/>
  <c r="J59" i="2"/>
  <c r="I59" i="2"/>
  <c r="H59" i="2"/>
  <c r="G59" i="2"/>
  <c r="F59" i="2"/>
  <c r="E59" i="2"/>
  <c r="D59" i="2"/>
  <c r="M58" i="2"/>
  <c r="L58" i="2"/>
  <c r="K58" i="2"/>
  <c r="J58" i="2"/>
  <c r="I58" i="2"/>
  <c r="H58" i="2"/>
  <c r="G58" i="2"/>
  <c r="F58" i="2"/>
  <c r="E58" i="2"/>
  <c r="D58" i="2"/>
  <c r="M57" i="2"/>
  <c r="L57" i="2"/>
  <c r="K57" i="2"/>
  <c r="J57" i="2"/>
  <c r="I57" i="2"/>
  <c r="H57" i="2"/>
  <c r="G57" i="2"/>
  <c r="F57" i="2"/>
  <c r="E57" i="2"/>
  <c r="D57" i="2"/>
  <c r="M56" i="2"/>
  <c r="L56" i="2"/>
  <c r="K56" i="2"/>
  <c r="J56" i="2"/>
  <c r="I56" i="2"/>
  <c r="H56" i="2"/>
  <c r="G56" i="2"/>
  <c r="F56" i="2"/>
  <c r="E56" i="2"/>
  <c r="D56" i="2"/>
  <c r="M55" i="2"/>
  <c r="L55" i="2"/>
  <c r="K55" i="2"/>
  <c r="J55" i="2"/>
  <c r="I55" i="2"/>
  <c r="H55" i="2"/>
  <c r="G55" i="2"/>
  <c r="F55" i="2"/>
  <c r="E55" i="2"/>
  <c r="D55" i="2"/>
  <c r="M54" i="2"/>
  <c r="L54" i="2"/>
  <c r="K54" i="2"/>
  <c r="J54" i="2"/>
  <c r="I54" i="2"/>
  <c r="H54" i="2"/>
  <c r="G54" i="2"/>
  <c r="F54" i="2"/>
  <c r="E54" i="2"/>
  <c r="D54" i="2"/>
  <c r="M53" i="2"/>
  <c r="L53" i="2"/>
  <c r="K53" i="2"/>
  <c r="J53" i="2"/>
  <c r="I53" i="2"/>
  <c r="H53" i="2"/>
  <c r="G53" i="2"/>
  <c r="F53" i="2"/>
  <c r="E53" i="2"/>
  <c r="D53" i="2"/>
  <c r="M52" i="2"/>
  <c r="L52" i="2"/>
  <c r="K52" i="2"/>
  <c r="J52" i="2"/>
  <c r="I52" i="2"/>
  <c r="H52" i="2"/>
  <c r="G52" i="2"/>
  <c r="F52" i="2"/>
  <c r="E52" i="2"/>
  <c r="D52" i="2"/>
  <c r="M51" i="2"/>
  <c r="L51" i="2"/>
  <c r="K51" i="2"/>
  <c r="J51" i="2"/>
  <c r="I51" i="2"/>
  <c r="H51" i="2"/>
  <c r="G51" i="2"/>
  <c r="F51" i="2"/>
  <c r="E51" i="2"/>
  <c r="D51" i="2"/>
  <c r="M50" i="2"/>
  <c r="L50" i="2"/>
  <c r="K50" i="2"/>
  <c r="J50" i="2"/>
  <c r="I50" i="2"/>
  <c r="H50" i="2"/>
  <c r="G50" i="2"/>
  <c r="F50" i="2"/>
  <c r="E50" i="2"/>
  <c r="D50" i="2"/>
  <c r="M49" i="2"/>
  <c r="L49" i="2"/>
  <c r="K49" i="2"/>
  <c r="J49" i="2"/>
  <c r="I49" i="2"/>
  <c r="H49" i="2"/>
  <c r="G49" i="2"/>
  <c r="F49" i="2"/>
  <c r="E49" i="2"/>
  <c r="D49" i="2"/>
  <c r="M48" i="2"/>
  <c r="L48" i="2"/>
  <c r="K48" i="2"/>
  <c r="J48" i="2"/>
  <c r="I48" i="2"/>
  <c r="H48" i="2"/>
  <c r="G48" i="2"/>
  <c r="F48" i="2"/>
  <c r="E48" i="2"/>
  <c r="D48" i="2"/>
  <c r="M47" i="2"/>
  <c r="L47" i="2"/>
  <c r="K47" i="2"/>
  <c r="J47" i="2"/>
  <c r="I47" i="2"/>
  <c r="H47" i="2"/>
  <c r="G47" i="2"/>
  <c r="F47" i="2"/>
  <c r="E47" i="2"/>
  <c r="D47" i="2"/>
  <c r="M46" i="2"/>
  <c r="L46" i="2"/>
  <c r="K46" i="2"/>
  <c r="J46" i="2"/>
  <c r="I46" i="2"/>
  <c r="H46" i="2"/>
  <c r="G46" i="2"/>
  <c r="F46" i="2"/>
  <c r="E46" i="2"/>
  <c r="D46" i="2"/>
  <c r="M45" i="2"/>
  <c r="L45" i="2"/>
  <c r="K45" i="2"/>
  <c r="J45" i="2"/>
  <c r="I45" i="2"/>
  <c r="H45" i="2"/>
  <c r="G45" i="2"/>
  <c r="F45" i="2"/>
  <c r="E45" i="2"/>
  <c r="D45" i="2"/>
  <c r="M44" i="2"/>
  <c r="L44" i="2"/>
  <c r="K44" i="2"/>
  <c r="J44" i="2"/>
  <c r="I44" i="2"/>
  <c r="H44" i="2"/>
  <c r="G44" i="2"/>
  <c r="F44" i="2"/>
  <c r="E44" i="2"/>
  <c r="D44" i="2"/>
  <c r="M43" i="2"/>
  <c r="L43" i="2"/>
  <c r="K43" i="2"/>
  <c r="J43" i="2"/>
  <c r="I43" i="2"/>
  <c r="H43" i="2"/>
  <c r="G43" i="2"/>
  <c r="F43" i="2"/>
  <c r="E43" i="2"/>
  <c r="D43" i="2"/>
  <c r="M42" i="2"/>
  <c r="L42" i="2"/>
  <c r="K42" i="2"/>
  <c r="J42" i="2"/>
  <c r="I42" i="2"/>
  <c r="H42" i="2"/>
  <c r="G42" i="2"/>
  <c r="F42" i="2"/>
  <c r="E42" i="2"/>
  <c r="D42" i="2"/>
  <c r="M41" i="2"/>
  <c r="L41" i="2"/>
  <c r="K41" i="2"/>
  <c r="J41" i="2"/>
  <c r="I41" i="2"/>
  <c r="H41" i="2"/>
  <c r="G41" i="2"/>
  <c r="F41" i="2"/>
  <c r="E41" i="2"/>
  <c r="D41" i="2"/>
  <c r="M40" i="2"/>
  <c r="L40" i="2"/>
  <c r="K40" i="2"/>
  <c r="J40" i="2"/>
  <c r="I40" i="2"/>
  <c r="H40" i="2"/>
  <c r="G40" i="2"/>
  <c r="F40" i="2"/>
  <c r="E40" i="2"/>
  <c r="D40" i="2"/>
  <c r="G38" i="2"/>
  <c r="M34" i="2"/>
  <c r="L34" i="2"/>
  <c r="K34" i="2"/>
  <c r="J34" i="2"/>
  <c r="I34" i="2"/>
  <c r="H34" i="2"/>
  <c r="G34" i="2"/>
  <c r="F34" i="2"/>
  <c r="E34" i="2"/>
  <c r="D34" i="2"/>
  <c r="M33" i="2"/>
  <c r="L33" i="2"/>
  <c r="K33" i="2"/>
  <c r="J33" i="2"/>
  <c r="I33" i="2"/>
  <c r="H33" i="2"/>
  <c r="G33" i="2"/>
  <c r="F33" i="2"/>
  <c r="E33" i="2"/>
  <c r="D33" i="2"/>
  <c r="M32" i="2"/>
  <c r="L32" i="2"/>
  <c r="K32" i="2"/>
  <c r="J32" i="2"/>
  <c r="I32" i="2"/>
  <c r="H32" i="2"/>
  <c r="G32" i="2"/>
  <c r="F32" i="2"/>
  <c r="E32" i="2"/>
  <c r="D32" i="2"/>
  <c r="M31" i="2"/>
  <c r="L31" i="2"/>
  <c r="K31" i="2"/>
  <c r="J31" i="2"/>
  <c r="I31" i="2"/>
  <c r="H31" i="2"/>
  <c r="G31" i="2"/>
  <c r="F31" i="2"/>
  <c r="E31" i="2"/>
  <c r="D31" i="2"/>
  <c r="M26" i="2"/>
  <c r="L26" i="2"/>
  <c r="K26" i="2"/>
  <c r="J26" i="2"/>
  <c r="I26" i="2"/>
  <c r="H26" i="2"/>
  <c r="G26" i="2"/>
  <c r="F26" i="2"/>
  <c r="E26" i="2"/>
  <c r="D26" i="2"/>
  <c r="M25" i="2"/>
  <c r="L25" i="2"/>
  <c r="K25" i="2"/>
  <c r="J25" i="2"/>
  <c r="I25" i="2"/>
  <c r="H25" i="2"/>
  <c r="G25" i="2"/>
  <c r="F25" i="2"/>
  <c r="E25" i="2"/>
  <c r="D25" i="2"/>
  <c r="M24" i="2"/>
  <c r="L24" i="2"/>
  <c r="K24" i="2"/>
  <c r="J24" i="2"/>
  <c r="I24" i="2"/>
  <c r="H24" i="2"/>
  <c r="G24" i="2"/>
  <c r="F24" i="2"/>
  <c r="E24" i="2"/>
  <c r="D24" i="2"/>
  <c r="M23" i="2"/>
  <c r="L23" i="2"/>
  <c r="K23" i="2"/>
  <c r="J23" i="2"/>
  <c r="I23" i="2"/>
  <c r="H23" i="2"/>
  <c r="G23" i="2"/>
  <c r="F23" i="2"/>
  <c r="E23" i="2"/>
  <c r="D23" i="2"/>
  <c r="M22" i="2"/>
  <c r="L22" i="2"/>
  <c r="K22" i="2"/>
  <c r="J22" i="2"/>
  <c r="I22" i="2"/>
  <c r="H22" i="2"/>
  <c r="G22" i="2"/>
  <c r="F22" i="2"/>
  <c r="E22" i="2"/>
  <c r="D22" i="2"/>
  <c r="M21" i="2"/>
  <c r="L21" i="2"/>
  <c r="K21" i="2"/>
  <c r="J21" i="2"/>
  <c r="I21" i="2"/>
  <c r="H21" i="2"/>
  <c r="G21" i="2"/>
  <c r="F21" i="2"/>
  <c r="E21" i="2"/>
  <c r="D21" i="2"/>
  <c r="M20" i="2"/>
  <c r="L20" i="2"/>
  <c r="K20" i="2"/>
  <c r="J20" i="2"/>
  <c r="I20" i="2"/>
  <c r="H20" i="2"/>
  <c r="G20" i="2"/>
  <c r="F20" i="2"/>
  <c r="E20" i="2"/>
  <c r="D20" i="2"/>
  <c r="M19" i="2"/>
  <c r="L19" i="2"/>
  <c r="K19" i="2"/>
  <c r="J19" i="2"/>
  <c r="I19" i="2"/>
  <c r="H19" i="2"/>
  <c r="G19" i="2"/>
  <c r="F19" i="2"/>
  <c r="E19" i="2"/>
  <c r="D19" i="2"/>
  <c r="M18" i="2"/>
  <c r="L18" i="2"/>
  <c r="K18" i="2"/>
  <c r="J18" i="2"/>
  <c r="I18" i="2"/>
  <c r="H18" i="2"/>
  <c r="G18" i="2"/>
  <c r="F18" i="2"/>
  <c r="E18" i="2"/>
  <c r="D18" i="2"/>
  <c r="M17" i="2"/>
  <c r="L17" i="2"/>
  <c r="K17" i="2"/>
  <c r="J17" i="2"/>
  <c r="I17" i="2"/>
  <c r="H17" i="2"/>
  <c r="G17" i="2"/>
  <c r="F17" i="2"/>
  <c r="E17" i="2"/>
  <c r="D17" i="2"/>
  <c r="M16" i="2"/>
  <c r="L16" i="2"/>
  <c r="K16" i="2"/>
  <c r="J16" i="2"/>
  <c r="I16" i="2"/>
  <c r="H16" i="2"/>
  <c r="G16" i="2"/>
  <c r="F16" i="2"/>
  <c r="E16" i="2"/>
  <c r="D16" i="2"/>
  <c r="M15" i="2"/>
  <c r="L15" i="2"/>
  <c r="K15" i="2"/>
  <c r="J15" i="2"/>
  <c r="I15" i="2"/>
  <c r="H15" i="2"/>
  <c r="G15" i="2"/>
  <c r="F15" i="2"/>
  <c r="E15" i="2"/>
  <c r="D15" i="2"/>
  <c r="M14" i="2"/>
  <c r="L14" i="2"/>
  <c r="K14" i="2"/>
  <c r="J14" i="2"/>
  <c r="I14" i="2"/>
  <c r="H14" i="2"/>
  <c r="G14" i="2"/>
  <c r="F14" i="2"/>
  <c r="E14" i="2"/>
  <c r="D14" i="2"/>
  <c r="M13" i="2"/>
  <c r="L13" i="2"/>
  <c r="K13" i="2"/>
  <c r="J13" i="2"/>
  <c r="I13" i="2"/>
  <c r="H13" i="2"/>
  <c r="G13" i="2"/>
  <c r="F13" i="2"/>
  <c r="E13" i="2"/>
  <c r="D13" i="2"/>
  <c r="M12" i="2"/>
  <c r="L12" i="2"/>
  <c r="K12" i="2"/>
  <c r="J12" i="2"/>
  <c r="I12" i="2"/>
  <c r="H12" i="2"/>
  <c r="G12" i="2"/>
  <c r="F12" i="2"/>
  <c r="E12" i="2"/>
  <c r="D12" i="2"/>
  <c r="M11" i="2"/>
  <c r="L11" i="2"/>
  <c r="K11" i="2"/>
  <c r="J11" i="2"/>
  <c r="I11" i="2"/>
  <c r="H11" i="2"/>
  <c r="G11" i="2"/>
  <c r="F11" i="2"/>
  <c r="E11" i="2"/>
  <c r="D11" i="2"/>
  <c r="M10" i="2"/>
  <c r="L10" i="2"/>
  <c r="K10" i="2"/>
  <c r="J10" i="2"/>
  <c r="I10" i="2"/>
  <c r="H10" i="2"/>
  <c r="G10" i="2"/>
  <c r="F10" i="2"/>
  <c r="E10" i="2"/>
  <c r="D10" i="2"/>
  <c r="M9" i="2"/>
  <c r="L9" i="2"/>
  <c r="K9" i="2"/>
  <c r="J9" i="2"/>
  <c r="I9" i="2"/>
  <c r="H9" i="2"/>
  <c r="G9" i="2"/>
  <c r="F9" i="2"/>
  <c r="E9" i="2"/>
  <c r="D9" i="2"/>
  <c r="M8" i="2"/>
  <c r="L8" i="2"/>
  <c r="K8" i="2"/>
  <c r="J8" i="2"/>
  <c r="I8" i="2"/>
  <c r="H8" i="2"/>
  <c r="G8" i="2"/>
  <c r="F8" i="2"/>
  <c r="E8" i="2"/>
  <c r="D8" i="2"/>
  <c r="M7" i="2"/>
  <c r="L7" i="2"/>
  <c r="K7" i="2"/>
  <c r="J7" i="2"/>
  <c r="I7" i="2"/>
  <c r="H7" i="2"/>
  <c r="G7" i="2"/>
  <c r="F7" i="2"/>
  <c r="E7" i="2"/>
  <c r="D7" i="2"/>
  <c r="A198" i="1"/>
  <c r="A183" i="1"/>
  <c r="A169" i="1"/>
  <c r="A154" i="1"/>
  <c r="A139" i="1"/>
  <c r="A124" i="1"/>
  <c r="A109" i="1"/>
  <c r="A94" i="1"/>
  <c r="A79" i="1"/>
  <c r="A64" i="1"/>
  <c r="A49" i="1"/>
  <c r="A34" i="1"/>
  <c r="A19" i="1"/>
  <c r="A4" i="1"/>
</calcChain>
</file>

<file path=xl/sharedStrings.xml><?xml version="1.0" encoding="utf-8"?>
<sst xmlns="http://schemas.openxmlformats.org/spreadsheetml/2006/main" count="256" uniqueCount="78">
  <si>
    <t>Régime agricole</t>
  </si>
  <si>
    <t>Non-Salariés agricoles</t>
  </si>
  <si>
    <t>Salariés agricoles</t>
  </si>
  <si>
    <r>
      <t xml:space="preserve">Séries  en date de remboursement CVS-CJO </t>
    </r>
    <r>
      <rPr>
        <b/>
        <sz val="10"/>
        <color rgb="FF0000FF"/>
        <rFont val="Cambria"/>
        <family val="1"/>
      </rPr>
      <t>, France métropolitaine - Risques Maladie-Maternité-AT</t>
    </r>
  </si>
  <si>
    <t>Attention, les échelles ne sont pas toujours comparables selon les graphiques</t>
  </si>
  <si>
    <t>Séries indicées;Base 100 = Moyenne 2016</t>
  </si>
  <si>
    <t>Données mensuelles</t>
  </si>
  <si>
    <r>
      <t xml:space="preserve">Régime agricole - Métropole
Tous risques
Séries en date de remboursements
</t>
    </r>
    <r>
      <rPr>
        <b/>
        <sz val="9"/>
        <color theme="1"/>
        <rFont val="Cambria"/>
        <family val="1"/>
      </rPr>
      <t>Montants remboursés en millions d'euros</t>
    </r>
  </si>
  <si>
    <t>Données annuelles</t>
  </si>
  <si>
    <t>Evolution PCAP</t>
  </si>
  <si>
    <t>Données brutes</t>
  </si>
  <si>
    <t>Données
CVS-CJO</t>
  </si>
  <si>
    <t>Total soins de ville</t>
  </si>
  <si>
    <t>Total soins de ville hors produits de santé</t>
  </si>
  <si>
    <t>Honoraires des médecins et dentistes libéraux</t>
  </si>
  <si>
    <t>- Médecins généralistes</t>
  </si>
  <si>
    <t>- Médecins spécialistes</t>
  </si>
  <si>
    <t>- Dentistes</t>
  </si>
  <si>
    <t>Soins d'auxiliaires médicaux libéraux</t>
  </si>
  <si>
    <t>- Masseurs-kinésithérapeutes</t>
  </si>
  <si>
    <t>- Infirmiers</t>
  </si>
  <si>
    <t>Laboratoires</t>
  </si>
  <si>
    <t>Frais de transports</t>
  </si>
  <si>
    <t>Indemnités journalières (IJ)</t>
  </si>
  <si>
    <t>- IJ maladie</t>
  </si>
  <si>
    <t>- IJ ATMP</t>
  </si>
  <si>
    <t>Produits de santé (médicaments + LPP)</t>
  </si>
  <si>
    <t>Médicaments :</t>
  </si>
  <si>
    <t>- Médicaments délivrés en ville</t>
  </si>
  <si>
    <t>- Médicaments rétrocédés</t>
  </si>
  <si>
    <t>LPP</t>
  </si>
  <si>
    <t>Total soins de ville hors indemnités journalières</t>
  </si>
  <si>
    <t>OD Médecine Chirurgie Obstétrique (MCO)</t>
  </si>
  <si>
    <t>- dont Part tarif</t>
  </si>
  <si>
    <t>- dont Médicaments en sus</t>
  </si>
  <si>
    <t>- dont Dispositifs médicaux implantables en sus</t>
  </si>
  <si>
    <r>
      <t xml:space="preserve">Non-salariés agricoles - Métropole
Tous risques
Séries en date de remboursements
</t>
    </r>
    <r>
      <rPr>
        <b/>
        <sz val="9"/>
        <color theme="1"/>
        <rFont val="Cambria"/>
        <family val="1"/>
      </rPr>
      <t>Montants remboursés en millions d'euros</t>
    </r>
  </si>
  <si>
    <r>
      <t xml:space="preserve">Salariés agricoles - Métropole
Tous risques
Séries en date de remboursements
</t>
    </r>
    <r>
      <rPr>
        <b/>
        <sz val="9"/>
        <color theme="1"/>
        <rFont val="Cambria"/>
        <family val="1"/>
      </rPr>
      <t>Montants remboursés en millions d'euros</t>
    </r>
  </si>
  <si>
    <t>Champ :</t>
  </si>
  <si>
    <t>Les résultats présentés sont issus des données statistiques sur la France métropolitaine. Ils recouvrent les risques maladie, maternité, accidents du travail et maladies professionnelles. Ne sont pas pris en compte les montants directement payés par la caisse centrale de la MSA, comme le Fonds d’intervention régional (Fir), la rémunération sur objectifs de santé publique (Rosp), les prises en charge de cotisations des praticiens et auxiliaires médicaux, les remises conventionnelles des laboratoires pharmaceutiques, le forfait patientèle, etc. Les indemnités journalières maternité et paternité, qui ne font pas partie de l’objectif national des dépenses de l’assurance maladie (Ondam), sont également exclues.</t>
  </si>
  <si>
    <r>
      <t xml:space="preserve">Régime agricole - Métropole
Tous risques
Séries en date de soins
</t>
    </r>
    <r>
      <rPr>
        <b/>
        <sz val="9"/>
        <color theme="1"/>
        <rFont val="Cambria"/>
        <family val="1"/>
      </rPr>
      <t>Montants remboursés en millions d'euros</t>
    </r>
  </si>
  <si>
    <r>
      <t xml:space="preserve">Non-salariés agricoles - Métropole
Tous risques
Séries en date de soins
</t>
    </r>
    <r>
      <rPr>
        <b/>
        <sz val="9"/>
        <color theme="1"/>
        <rFont val="Cambria"/>
        <family val="1"/>
      </rPr>
      <t>Montants remboursés en millions d'euros</t>
    </r>
  </si>
  <si>
    <r>
      <t xml:space="preserve">Salariés agricoles - Métropole
Tous risques
Séries en date de soins
</t>
    </r>
    <r>
      <rPr>
        <b/>
        <sz val="9"/>
        <color theme="1"/>
        <rFont val="Cambria"/>
        <family val="1"/>
      </rPr>
      <t>Montants remboursés en millions d'euros</t>
    </r>
  </si>
  <si>
    <t>Source : MSA</t>
  </si>
  <si>
    <t xml:space="preserve">Tableau 1 : Taux de révision de séries de remboursements de soins de ville (en date de soins) par rapport aux données publiées ce mois-ci </t>
  </si>
  <si>
    <r>
      <t xml:space="preserve">Révision du dernier mois
</t>
    </r>
    <r>
      <rPr>
        <i/>
        <sz val="10"/>
        <color theme="1"/>
        <rFont val="Arial"/>
        <family val="2"/>
      </rPr>
      <t>(en millions d'euros)</t>
    </r>
  </si>
  <si>
    <t>Cumul 2024</t>
  </si>
  <si>
    <t xml:space="preserve">TOTAL SOINS DE VILLE </t>
  </si>
  <si>
    <t>SOINS DE VILLE HORS PRODUITS DE SANTE</t>
  </si>
  <si>
    <t xml:space="preserve">  Honoraires des médecins et dentistes libéraux </t>
  </si>
  <si>
    <t xml:space="preserve">            - Médecins généralistes </t>
  </si>
  <si>
    <t xml:space="preserve">            - Médecins spécialistes </t>
  </si>
  <si>
    <t xml:space="preserve">            - Dentistes </t>
  </si>
  <si>
    <t xml:space="preserve">  Soins d'auxiliaires médicaux libéraux  </t>
  </si>
  <si>
    <t xml:space="preserve">            - Masseurs-kinésithérapeutes </t>
  </si>
  <si>
    <t xml:space="preserve">            - Infirmiers </t>
  </si>
  <si>
    <t xml:space="preserve">  Laboratoires</t>
  </si>
  <si>
    <t xml:space="preserve">  Frais de transports</t>
  </si>
  <si>
    <t xml:space="preserve">  Indemnités journalières (IJ)</t>
  </si>
  <si>
    <t xml:space="preserve">            - IJ maladie</t>
  </si>
  <si>
    <t xml:space="preserve">            - IJ AT</t>
  </si>
  <si>
    <t>PRODUITS DE SANTE</t>
  </si>
  <si>
    <t xml:space="preserve">  Médicaments</t>
  </si>
  <si>
    <t xml:space="preserve">            - Médicaments délivrés en ville</t>
  </si>
  <si>
    <t xml:space="preserve">            - Médicaments rétrocédés</t>
  </si>
  <si>
    <t xml:space="preserve">  LPP</t>
  </si>
  <si>
    <t>Tableau 2 : Détail de la révision des données en date de soins</t>
  </si>
  <si>
    <t>Révision des mois en date de soins selon les données liquidées jusqu'en mars 2025</t>
  </si>
  <si>
    <t>Date de révision (montants en millions d'euros)</t>
  </si>
  <si>
    <t>Date de soins</t>
  </si>
  <si>
    <t>Référence</t>
  </si>
  <si>
    <t>2022</t>
  </si>
  <si>
    <t>2023</t>
  </si>
  <si>
    <t>2024</t>
  </si>
  <si>
    <t>2025</t>
  </si>
  <si>
    <t>TOTAL</t>
  </si>
  <si>
    <t>Total 2022</t>
  </si>
  <si>
    <t>Total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</si>
</sst>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_-* #,##0.00\ _€_-;\-* #,##0.00\ _€_-;_-* &quot;-&quot;??\ _€_-;_-@_-"/>
    <numFmt numFmtId="166" formatCode="#,##0.0"/>
    <numFmt numFmtId="167" formatCode="#,##0.0_ ;\-#,##0.0\ "/>
    <numFmt numFmtId="168" formatCode="_-* #,##0.0\ _€_-;\-* #,##0.0\ _€_-;_-* &quot;-&quot;??\ _€_-;_-@_-"/>
    <numFmt numFmtId="169" formatCode="[$-40C]mmm\-yy;@"/>
    <numFmt numFmtId="170" formatCode="[$-40C]mmmm\-yy;@"/>
  </numFmts>
  <fonts count="32" x14ac:knownFonts="1">
    <font>
      <sz val="10"/>
      <name val="Arial"/>
    </font>
    <font>
      <sz val="11"/>
      <color theme="1"/>
      <name val="Calibri"/>
      <family val="2"/>
      <scheme val="minor"/>
    </font>
    <font>
      <sz val="11"/>
      <color theme="1"/>
      <name val="Calibri"/>
      <family val="2"/>
      <scheme val="minor"/>
    </font>
    <font>
      <sz val="10"/>
      <name val="Arial"/>
      <family val="2"/>
    </font>
    <font>
      <b/>
      <sz val="12"/>
      <color rgb="FF0000FF"/>
      <name val="Cambria"/>
      <family val="1"/>
    </font>
    <font>
      <b/>
      <sz val="10"/>
      <color rgb="FF0000FF"/>
      <name val="Cambria"/>
      <family val="1"/>
    </font>
    <font>
      <b/>
      <sz val="10"/>
      <name val="Cambria"/>
      <family val="1"/>
    </font>
    <font>
      <b/>
      <sz val="9"/>
      <color theme="0" tint="-0.499984740745262"/>
      <name val="Cambria"/>
      <family val="1"/>
    </font>
    <font>
      <b/>
      <sz val="10"/>
      <color theme="1"/>
      <name val="Cambria"/>
      <family val="1"/>
    </font>
    <font>
      <sz val="10"/>
      <name val="Cambria"/>
      <family val="1"/>
    </font>
    <font>
      <sz val="9"/>
      <name val="Cambria"/>
      <family val="1"/>
    </font>
    <font>
      <b/>
      <sz val="10"/>
      <color rgb="FFFF0000"/>
      <name val="Cambria"/>
      <family val="1"/>
    </font>
    <font>
      <sz val="9"/>
      <color rgb="FFFF00FF"/>
      <name val="Cambria"/>
      <family val="1"/>
    </font>
    <font>
      <b/>
      <sz val="11"/>
      <color theme="1"/>
      <name val="Cambria"/>
      <family val="1"/>
    </font>
    <font>
      <b/>
      <sz val="9"/>
      <color theme="1"/>
      <name val="Cambria"/>
      <family val="1"/>
    </font>
    <font>
      <b/>
      <sz val="11"/>
      <color theme="0"/>
      <name val="Cambria"/>
      <family val="1"/>
    </font>
    <font>
      <b/>
      <sz val="9"/>
      <name val="Cambria"/>
      <family val="1"/>
    </font>
    <font>
      <sz val="9"/>
      <color theme="1"/>
      <name val="Cambria"/>
      <family val="1"/>
    </font>
    <font>
      <b/>
      <sz val="10"/>
      <color theme="0"/>
      <name val="Cambria"/>
      <family val="1"/>
    </font>
    <font>
      <b/>
      <i/>
      <sz val="8"/>
      <name val="Cambria"/>
      <family val="1"/>
    </font>
    <font>
      <sz val="8"/>
      <name val="Cambria"/>
      <family val="1"/>
    </font>
    <font>
      <b/>
      <sz val="12"/>
      <color rgb="FFFFFFFF"/>
      <name val="Arial"/>
      <family val="2"/>
    </font>
    <font>
      <sz val="10"/>
      <color theme="1"/>
      <name val="Arial"/>
      <family val="2"/>
    </font>
    <font>
      <sz val="11"/>
      <color theme="1"/>
      <name val="Arial"/>
      <family val="2"/>
    </font>
    <font>
      <b/>
      <sz val="11"/>
      <color theme="1"/>
      <name val="Arial"/>
      <family val="2"/>
    </font>
    <font>
      <i/>
      <sz val="10"/>
      <color theme="1"/>
      <name val="Arial"/>
      <family val="2"/>
    </font>
    <font>
      <b/>
      <sz val="11"/>
      <color theme="0"/>
      <name val="Arial"/>
      <family val="2"/>
    </font>
    <font>
      <b/>
      <sz val="10.5"/>
      <color theme="8" tint="-0.249977111117893"/>
      <name val="Arial"/>
      <family val="2"/>
    </font>
    <font>
      <sz val="11"/>
      <color theme="8" tint="-0.249977111117893"/>
      <name val="Arial"/>
      <family val="2"/>
    </font>
    <font>
      <b/>
      <sz val="11"/>
      <name val="Arial"/>
      <family val="2"/>
    </font>
    <font>
      <sz val="11"/>
      <name val="Arial"/>
      <family val="2"/>
    </font>
    <font>
      <i/>
      <sz val="11"/>
      <color theme="1"/>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92CDDC"/>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7">
    <xf numFmtId="0" fontId="0" fillId="0" borderId="0"/>
    <xf numFmtId="9"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2" fillId="0" borderId="0"/>
    <xf numFmtId="0" fontId="2"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22" fillId="0" borderId="0"/>
    <xf numFmtId="0" fontId="1" fillId="0" borderId="0"/>
    <xf numFmtId="0" fontId="1" fillId="0" borderId="0"/>
    <xf numFmtId="9" fontId="3" fillId="0" borderId="0" applyFont="0" applyFill="0" applyBorder="0" applyAlignment="0" applyProtection="0"/>
  </cellStyleXfs>
  <cellXfs count="258">
    <xf numFmtId="0" fontId="0" fillId="0" borderId="0" xfId="0"/>
    <xf numFmtId="0" fontId="4" fillId="2" borderId="0" xfId="2" applyFont="1" applyFill="1" applyAlignment="1">
      <alignment horizontal="center" vertical="center"/>
    </xf>
    <xf numFmtId="0" fontId="4" fillId="2" borderId="0" xfId="2" applyFont="1" applyFill="1" applyAlignment="1">
      <alignment vertical="center"/>
    </xf>
    <xf numFmtId="0" fontId="4" fillId="2" borderId="0" xfId="2" applyFont="1" applyFill="1" applyAlignment="1">
      <alignment horizontal="left" vertical="center"/>
    </xf>
    <xf numFmtId="0" fontId="6" fillId="2" borderId="0" xfId="2" applyFont="1" applyFill="1" applyAlignment="1">
      <alignment horizontal="centerContinuous" vertical="center"/>
    </xf>
    <xf numFmtId="0" fontId="6" fillId="2" borderId="0" xfId="2" applyFont="1" applyFill="1" applyAlignment="1">
      <alignment vertical="center"/>
    </xf>
    <xf numFmtId="0" fontId="6" fillId="2" borderId="0" xfId="2" applyFont="1" applyFill="1" applyAlignment="1">
      <alignment horizontal="left" vertical="center"/>
    </xf>
    <xf numFmtId="0" fontId="6" fillId="2" borderId="0" xfId="2" applyFont="1" applyFill="1" applyAlignment="1">
      <alignment horizontal="center" vertical="center"/>
    </xf>
    <xf numFmtId="0" fontId="7" fillId="2" borderId="0" xfId="2" applyFont="1" applyFill="1" applyAlignment="1">
      <alignment vertical="center"/>
    </xf>
    <xf numFmtId="0" fontId="6" fillId="2" borderId="0" xfId="2" applyFont="1" applyFill="1" applyAlignment="1">
      <alignment horizontal="right" vertical="center"/>
    </xf>
    <xf numFmtId="0" fontId="8" fillId="2" borderId="0" xfId="2" applyFont="1" applyFill="1" applyAlignment="1">
      <alignment vertical="center"/>
    </xf>
    <xf numFmtId="0" fontId="9" fillId="2" borderId="0" xfId="2" applyFont="1" applyFill="1" applyAlignment="1">
      <alignment vertical="center"/>
    </xf>
    <xf numFmtId="0" fontId="6" fillId="0" borderId="0" xfId="2" applyFont="1"/>
    <xf numFmtId="0" fontId="10" fillId="2" borderId="0" xfId="2" applyFont="1" applyFill="1" applyAlignment="1">
      <alignment vertical="center"/>
    </xf>
    <xf numFmtId="0" fontId="6" fillId="0" borderId="0" xfId="2" applyFont="1" applyAlignment="1">
      <alignment vertical="center"/>
    </xf>
    <xf numFmtId="2" fontId="6" fillId="2" borderId="0" xfId="1" applyNumberFormat="1" applyFont="1" applyFill="1" applyBorder="1" applyAlignment="1">
      <alignment horizontal="right" vertical="center" wrapText="1"/>
    </xf>
    <xf numFmtId="164" fontId="6" fillId="2" borderId="0" xfId="1" applyNumberFormat="1" applyFont="1" applyFill="1" applyBorder="1" applyAlignment="1">
      <alignment horizontal="right" vertical="center" wrapText="1"/>
    </xf>
    <xf numFmtId="9" fontId="11" fillId="2" borderId="0" xfId="1" applyFont="1" applyFill="1" applyAlignment="1">
      <alignment vertical="center"/>
    </xf>
    <xf numFmtId="9" fontId="11" fillId="2" borderId="0" xfId="1" applyFont="1" applyFill="1" applyBorder="1" applyAlignment="1">
      <alignment vertical="center"/>
    </xf>
    <xf numFmtId="0" fontId="6" fillId="2" borderId="0" xfId="2" applyFont="1" applyFill="1"/>
    <xf numFmtId="165" fontId="6" fillId="2" borderId="0" xfId="3" applyFont="1" applyFill="1" applyBorder="1" applyAlignment="1">
      <alignment horizontal="right" vertical="center" wrapText="1"/>
    </xf>
    <xf numFmtId="0" fontId="10" fillId="2" borderId="0" xfId="4" applyFont="1" applyFill="1"/>
    <xf numFmtId="0" fontId="10" fillId="3" borderId="0" xfId="4" applyFont="1" applyFill="1"/>
    <xf numFmtId="166" fontId="12" fillId="2" borderId="0" xfId="4" applyNumberFormat="1" applyFont="1" applyFill="1" applyAlignment="1">
      <alignment vertical="center"/>
    </xf>
    <xf numFmtId="0" fontId="10" fillId="4" borderId="0" xfId="4" applyFont="1" applyFill="1"/>
    <xf numFmtId="0" fontId="10" fillId="3" borderId="0" xfId="4" applyFont="1" applyFill="1" applyAlignment="1">
      <alignment horizontal="center"/>
    </xf>
    <xf numFmtId="0" fontId="10" fillId="4" borderId="0" xfId="4" applyFont="1" applyFill="1" applyAlignment="1">
      <alignment horizontal="center"/>
    </xf>
    <xf numFmtId="0" fontId="13" fillId="5" borderId="1" xfId="5" applyFont="1" applyFill="1" applyBorder="1" applyAlignment="1">
      <alignment horizontal="center" vertical="center" wrapText="1"/>
    </xf>
    <xf numFmtId="0" fontId="13" fillId="5" borderId="2" xfId="6" applyFont="1" applyFill="1" applyBorder="1" applyAlignment="1">
      <alignment horizontal="center" vertical="center"/>
    </xf>
    <xf numFmtId="0" fontId="13" fillId="5" borderId="3" xfId="6" applyFont="1" applyFill="1" applyBorder="1" applyAlignment="1">
      <alignment horizontal="center" vertical="center"/>
    </xf>
    <xf numFmtId="0" fontId="13" fillId="5" borderId="4" xfId="6" applyFont="1" applyFill="1" applyBorder="1" applyAlignment="1">
      <alignment horizontal="center" vertical="center"/>
    </xf>
    <xf numFmtId="0" fontId="13" fillId="5" borderId="5" xfId="5" applyFont="1" applyFill="1" applyBorder="1" applyAlignment="1">
      <alignment horizontal="center" vertical="center" wrapText="1"/>
    </xf>
    <xf numFmtId="0" fontId="8" fillId="5" borderId="6" xfId="5" applyFont="1" applyFill="1" applyBorder="1" applyAlignment="1">
      <alignment horizontal="center" vertical="center" wrapText="1"/>
    </xf>
    <xf numFmtId="0" fontId="8" fillId="5" borderId="2" xfId="5" applyFont="1" applyFill="1" applyBorder="1" applyAlignment="1">
      <alignment horizontal="center" vertical="center" wrapText="1"/>
    </xf>
    <xf numFmtId="0" fontId="14" fillId="5" borderId="3" xfId="5" applyFont="1" applyFill="1" applyBorder="1" applyAlignment="1">
      <alignment horizontal="center" vertical="center" wrapText="1"/>
    </xf>
    <xf numFmtId="0" fontId="8" fillId="5" borderId="7" xfId="5" applyFont="1" applyFill="1" applyBorder="1" applyAlignment="1">
      <alignment horizontal="center" vertical="center" wrapText="1"/>
    </xf>
    <xf numFmtId="0" fontId="8" fillId="5" borderId="8" xfId="5" applyFont="1" applyFill="1" applyBorder="1" applyAlignment="1">
      <alignment horizontal="center" vertical="center" wrapText="1"/>
    </xf>
    <xf numFmtId="0" fontId="8" fillId="5" borderId="9" xfId="5" applyFont="1" applyFill="1" applyBorder="1" applyAlignment="1">
      <alignment horizontal="center" vertical="center" wrapText="1"/>
    </xf>
    <xf numFmtId="0" fontId="9" fillId="0" borderId="4" xfId="0" applyFont="1" applyBorder="1" applyAlignment="1">
      <alignment horizontal="center" vertical="center" wrapText="1"/>
    </xf>
    <xf numFmtId="0" fontId="8" fillId="5" borderId="4" xfId="5" applyFont="1" applyFill="1" applyBorder="1" applyAlignment="1">
      <alignment horizontal="center" vertical="center" wrapText="1"/>
    </xf>
    <xf numFmtId="0" fontId="13" fillId="5" borderId="10" xfId="5" applyFont="1" applyFill="1" applyBorder="1" applyAlignment="1">
      <alignment horizontal="center" vertical="center" wrapText="1"/>
    </xf>
    <xf numFmtId="0" fontId="8" fillId="5" borderId="11" xfId="5" applyFont="1" applyFill="1" applyBorder="1" applyAlignment="1">
      <alignment horizontal="center" vertical="center" wrapText="1"/>
    </xf>
    <xf numFmtId="0" fontId="8" fillId="5" borderId="2" xfId="5" applyFont="1" applyFill="1" applyBorder="1" applyAlignment="1">
      <alignment horizontal="center" vertical="center" wrapText="1"/>
    </xf>
    <xf numFmtId="0" fontId="8" fillId="5" borderId="12" xfId="5" applyFont="1" applyFill="1" applyBorder="1" applyAlignment="1">
      <alignment horizontal="center" vertical="center" wrapText="1"/>
    </xf>
    <xf numFmtId="0" fontId="8" fillId="5" borderId="13" xfId="5" applyFont="1" applyFill="1" applyBorder="1" applyAlignment="1">
      <alignment horizontal="center" vertical="center" wrapText="1"/>
    </xf>
    <xf numFmtId="0" fontId="15" fillId="6" borderId="7" xfId="5" applyFont="1" applyFill="1" applyBorder="1" applyAlignment="1">
      <alignment horizontal="left" vertical="center"/>
    </xf>
    <xf numFmtId="167" fontId="15" fillId="6" borderId="7" xfId="7" applyNumberFormat="1" applyFont="1" applyFill="1" applyBorder="1" applyAlignment="1">
      <alignment horizontal="right" vertical="center" indent="1"/>
    </xf>
    <xf numFmtId="164" fontId="15" fillId="6" borderId="7" xfId="8" applyNumberFormat="1" applyFont="1" applyFill="1" applyBorder="1" applyAlignment="1">
      <alignment horizontal="center" vertical="center"/>
    </xf>
    <xf numFmtId="164" fontId="15" fillId="6" borderId="2" xfId="1" applyNumberFormat="1" applyFont="1" applyFill="1" applyBorder="1" applyAlignment="1">
      <alignment horizontal="center" vertical="center"/>
    </xf>
    <xf numFmtId="164" fontId="15" fillId="6" borderId="7" xfId="1" applyNumberFormat="1" applyFont="1" applyFill="1" applyBorder="1" applyAlignment="1">
      <alignment horizontal="center" vertical="center"/>
    </xf>
    <xf numFmtId="164" fontId="15" fillId="6" borderId="4" xfId="8" applyNumberFormat="1" applyFont="1" applyFill="1" applyBorder="1" applyAlignment="1">
      <alignment horizontal="center" vertical="center"/>
    </xf>
    <xf numFmtId="167" fontId="15" fillId="6" borderId="4" xfId="7" applyNumberFormat="1" applyFont="1" applyFill="1" applyBorder="1" applyAlignment="1">
      <alignment horizontal="center" vertical="center"/>
    </xf>
    <xf numFmtId="0" fontId="16" fillId="4" borderId="14" xfId="4" applyFont="1" applyFill="1" applyBorder="1" applyAlignment="1">
      <alignment vertical="center"/>
    </xf>
    <xf numFmtId="166" fontId="16" fillId="2" borderId="5" xfId="4" applyNumberFormat="1" applyFont="1" applyFill="1" applyBorder="1" applyAlignment="1">
      <alignment horizontal="right" vertical="center" indent="1"/>
    </xf>
    <xf numFmtId="164" fontId="16" fillId="2" borderId="15" xfId="4" applyNumberFormat="1" applyFont="1" applyFill="1" applyBorder="1" applyAlignment="1">
      <alignment horizontal="right" vertical="center" indent="1"/>
    </xf>
    <xf numFmtId="164" fontId="16" fillId="2" borderId="0" xfId="4" applyNumberFormat="1" applyFont="1" applyFill="1" applyAlignment="1">
      <alignment horizontal="right" vertical="center" indent="1"/>
    </xf>
    <xf numFmtId="164" fontId="16" fillId="2" borderId="5" xfId="4" applyNumberFormat="1" applyFont="1" applyFill="1" applyBorder="1" applyAlignment="1">
      <alignment horizontal="right" vertical="center" indent="1"/>
    </xf>
    <xf numFmtId="164" fontId="16" fillId="2" borderId="8" xfId="4" applyNumberFormat="1" applyFont="1" applyFill="1" applyBorder="1" applyAlignment="1">
      <alignment horizontal="center" vertical="center"/>
    </xf>
    <xf numFmtId="166" fontId="16" fillId="2" borderId="0" xfId="4" applyNumberFormat="1" applyFont="1" applyFill="1" applyAlignment="1">
      <alignment horizontal="right" vertical="center" indent="1"/>
    </xf>
    <xf numFmtId="0" fontId="10" fillId="4" borderId="14" xfId="4" applyFont="1" applyFill="1" applyBorder="1" applyAlignment="1">
      <alignment horizontal="left" vertical="center" indent="1"/>
    </xf>
    <xf numFmtId="166" fontId="10" fillId="2" borderId="5" xfId="4" applyNumberFormat="1" applyFont="1" applyFill="1" applyBorder="1" applyAlignment="1">
      <alignment horizontal="right" vertical="center" indent="1"/>
    </xf>
    <xf numFmtId="164" fontId="10" fillId="2" borderId="15" xfId="4" applyNumberFormat="1" applyFont="1" applyFill="1" applyBorder="1" applyAlignment="1">
      <alignment horizontal="right" vertical="center" indent="1"/>
    </xf>
    <xf numFmtId="164" fontId="10" fillId="2" borderId="0" xfId="4" applyNumberFormat="1" applyFont="1" applyFill="1" applyAlignment="1">
      <alignment horizontal="right" vertical="center" indent="1"/>
    </xf>
    <xf numFmtId="164" fontId="10" fillId="2" borderId="5" xfId="4" applyNumberFormat="1" applyFont="1" applyFill="1" applyBorder="1" applyAlignment="1">
      <alignment horizontal="right" vertical="center" indent="1"/>
    </xf>
    <xf numFmtId="164" fontId="10" fillId="2" borderId="15" xfId="4" applyNumberFormat="1" applyFont="1" applyFill="1" applyBorder="1" applyAlignment="1">
      <alignment horizontal="center" vertical="center"/>
    </xf>
    <xf numFmtId="166" fontId="10" fillId="2" borderId="0" xfId="4" applyNumberFormat="1" applyFont="1" applyFill="1" applyAlignment="1">
      <alignment horizontal="right" vertical="center" indent="1"/>
    </xf>
    <xf numFmtId="49" fontId="10" fillId="4" borderId="14" xfId="4" applyNumberFormat="1" applyFont="1" applyFill="1" applyBorder="1" applyAlignment="1">
      <alignment horizontal="left" vertical="center" indent="3"/>
    </xf>
    <xf numFmtId="0" fontId="9" fillId="4" borderId="0" xfId="4" applyFont="1" applyFill="1"/>
    <xf numFmtId="49" fontId="10" fillId="4" borderId="14" xfId="4" applyNumberFormat="1" applyFont="1" applyFill="1" applyBorder="1" applyAlignment="1">
      <alignment horizontal="left" indent="1"/>
    </xf>
    <xf numFmtId="49" fontId="10" fillId="4" borderId="14" xfId="4" applyNumberFormat="1" applyFont="1" applyFill="1" applyBorder="1" applyAlignment="1">
      <alignment horizontal="left" indent="3"/>
    </xf>
    <xf numFmtId="0" fontId="10" fillId="4" borderId="14" xfId="4" applyFont="1" applyFill="1" applyBorder="1" applyAlignment="1">
      <alignment horizontal="left" indent="1"/>
    </xf>
    <xf numFmtId="164" fontId="17" fillId="2" borderId="15" xfId="4" applyNumberFormat="1" applyFont="1" applyFill="1" applyBorder="1" applyAlignment="1">
      <alignment horizontal="center" vertical="center"/>
    </xf>
    <xf numFmtId="164" fontId="17" fillId="2" borderId="5" xfId="4" applyNumberFormat="1" applyFont="1" applyFill="1" applyBorder="1" applyAlignment="1">
      <alignment horizontal="right" vertical="center" indent="1"/>
    </xf>
    <xf numFmtId="0" fontId="16" fillId="4" borderId="5" xfId="4" applyFont="1" applyFill="1" applyBorder="1" applyAlignment="1">
      <alignment vertical="center"/>
    </xf>
    <xf numFmtId="164" fontId="16" fillId="2" borderId="15" xfId="4" applyNumberFormat="1" applyFont="1" applyFill="1" applyBorder="1" applyAlignment="1">
      <alignment horizontal="center" vertical="center"/>
    </xf>
    <xf numFmtId="0" fontId="10" fillId="4" borderId="5" xfId="4" applyFont="1" applyFill="1" applyBorder="1" applyAlignment="1">
      <alignment horizontal="left" vertical="center" indent="1"/>
    </xf>
    <xf numFmtId="49" fontId="10" fillId="4" borderId="5" xfId="4" applyNumberFormat="1" applyFont="1" applyFill="1" applyBorder="1" applyAlignment="1">
      <alignment horizontal="left" indent="3"/>
    </xf>
    <xf numFmtId="166" fontId="9" fillId="2" borderId="5" xfId="4" applyNumberFormat="1" applyFont="1" applyFill="1" applyBorder="1" applyAlignment="1">
      <alignment horizontal="right" vertical="center" indent="1"/>
    </xf>
    <xf numFmtId="0" fontId="16" fillId="4" borderId="16" xfId="4" applyFont="1" applyFill="1" applyBorder="1" applyAlignment="1">
      <alignment vertical="center"/>
    </xf>
    <xf numFmtId="166" fontId="10" fillId="2" borderId="17" xfId="4" applyNumberFormat="1" applyFont="1" applyFill="1" applyBorder="1" applyAlignment="1">
      <alignment horizontal="right" vertical="center" indent="1"/>
    </xf>
    <xf numFmtId="164" fontId="10" fillId="2" borderId="18" xfId="4" applyNumberFormat="1" applyFont="1" applyFill="1" applyBorder="1" applyAlignment="1">
      <alignment horizontal="right" vertical="center" indent="1"/>
    </xf>
    <xf numFmtId="164" fontId="10" fillId="2" borderId="19" xfId="4" applyNumberFormat="1" applyFont="1" applyFill="1" applyBorder="1" applyAlignment="1">
      <alignment horizontal="right" vertical="center" indent="1"/>
    </xf>
    <xf numFmtId="164" fontId="10" fillId="2" borderId="17" xfId="4" applyNumberFormat="1" applyFont="1" applyFill="1" applyBorder="1" applyAlignment="1">
      <alignment horizontal="right" vertical="center" indent="1"/>
    </xf>
    <xf numFmtId="164" fontId="10" fillId="2" borderId="20" xfId="4" applyNumberFormat="1" applyFont="1" applyFill="1" applyBorder="1" applyAlignment="1">
      <alignment horizontal="center" vertical="center"/>
    </xf>
    <xf numFmtId="166" fontId="10" fillId="2" borderId="19" xfId="4" applyNumberFormat="1" applyFont="1" applyFill="1" applyBorder="1" applyAlignment="1">
      <alignment horizontal="right" vertical="center" indent="1"/>
    </xf>
    <xf numFmtId="164" fontId="10" fillId="3" borderId="12" xfId="4" applyNumberFormat="1" applyFont="1" applyFill="1" applyBorder="1" applyAlignment="1">
      <alignment horizontal="center" vertical="center"/>
    </xf>
    <xf numFmtId="166" fontId="10" fillId="3" borderId="0" xfId="4" applyNumberFormat="1" applyFont="1" applyFill="1" applyAlignment="1">
      <alignment horizontal="right" vertical="center" indent="1"/>
    </xf>
    <xf numFmtId="164" fontId="10" fillId="3" borderId="5" xfId="4" applyNumberFormat="1" applyFont="1" applyFill="1" applyBorder="1" applyAlignment="1">
      <alignment horizontal="right" vertical="center" indent="1"/>
    </xf>
    <xf numFmtId="164" fontId="10" fillId="3" borderId="0" xfId="4" applyNumberFormat="1" applyFont="1" applyFill="1" applyAlignment="1">
      <alignment horizontal="right" vertical="center" indent="1"/>
    </xf>
    <xf numFmtId="0" fontId="15" fillId="6" borderId="2" xfId="5" applyFont="1" applyFill="1" applyBorder="1" applyAlignment="1">
      <alignment horizontal="left" vertical="center"/>
    </xf>
    <xf numFmtId="164" fontId="15" fillId="6" borderId="2" xfId="8" applyNumberFormat="1" applyFont="1" applyFill="1" applyBorder="1" applyAlignment="1">
      <alignment horizontal="center" vertical="center"/>
    </xf>
    <xf numFmtId="167" fontId="15" fillId="6" borderId="4" xfId="7" applyNumberFormat="1" applyFont="1" applyFill="1" applyBorder="1" applyAlignment="1">
      <alignment horizontal="right" vertical="center" indent="1"/>
    </xf>
    <xf numFmtId="164" fontId="15" fillId="6" borderId="3" xfId="8" applyNumberFormat="1" applyFont="1" applyFill="1" applyBorder="1" applyAlignment="1">
      <alignment horizontal="center" vertical="center"/>
    </xf>
    <xf numFmtId="0" fontId="10" fillId="2" borderId="5" xfId="4" applyFont="1" applyFill="1" applyBorder="1" applyAlignment="1">
      <alignment horizontal="left" vertical="center" indent="1"/>
    </xf>
    <xf numFmtId="166" fontId="10" fillId="2" borderId="1" xfId="4" applyNumberFormat="1" applyFont="1" applyFill="1" applyBorder="1" applyAlignment="1">
      <alignment horizontal="right" vertical="center" indent="1"/>
    </xf>
    <xf numFmtId="164" fontId="10" fillId="2" borderId="14" xfId="4" applyNumberFormat="1" applyFont="1" applyFill="1" applyBorder="1" applyAlignment="1">
      <alignment horizontal="right" vertical="center" indent="1"/>
    </xf>
    <xf numFmtId="164" fontId="10" fillId="2" borderId="1" xfId="4" applyNumberFormat="1" applyFont="1" applyFill="1" applyBorder="1" applyAlignment="1">
      <alignment horizontal="right" vertical="center" indent="1"/>
    </xf>
    <xf numFmtId="166" fontId="10" fillId="2" borderId="15" xfId="4" applyNumberFormat="1" applyFont="1" applyFill="1" applyBorder="1" applyAlignment="1">
      <alignment horizontal="right" vertical="center" indent="1"/>
    </xf>
    <xf numFmtId="166" fontId="10" fillId="4" borderId="0" xfId="4" applyNumberFormat="1" applyFont="1" applyFill="1"/>
    <xf numFmtId="0" fontId="10" fillId="2" borderId="14" xfId="2" applyFont="1" applyFill="1" applyBorder="1" applyAlignment="1">
      <alignment horizontal="left" vertical="center" indent="3"/>
    </xf>
    <xf numFmtId="0" fontId="10" fillId="2" borderId="11" xfId="2" applyFont="1" applyFill="1" applyBorder="1" applyAlignment="1">
      <alignment horizontal="left" vertical="center" indent="3"/>
    </xf>
    <xf numFmtId="166" fontId="10" fillId="2" borderId="10" xfId="4" applyNumberFormat="1" applyFont="1" applyFill="1" applyBorder="1" applyAlignment="1">
      <alignment horizontal="right" vertical="center" indent="1"/>
    </xf>
    <xf numFmtId="164" fontId="10" fillId="2" borderId="10" xfId="4" applyNumberFormat="1" applyFont="1" applyFill="1" applyBorder="1" applyAlignment="1">
      <alignment horizontal="right" vertical="center" indent="1"/>
    </xf>
    <xf numFmtId="164" fontId="10" fillId="2" borderId="11" xfId="4" applyNumberFormat="1" applyFont="1" applyFill="1" applyBorder="1" applyAlignment="1">
      <alignment horizontal="right" vertical="center" indent="1"/>
    </xf>
    <xf numFmtId="164" fontId="10" fillId="2" borderId="12" xfId="4" applyNumberFormat="1" applyFont="1" applyFill="1" applyBorder="1" applyAlignment="1">
      <alignment horizontal="right" vertical="center" indent="1"/>
    </xf>
    <xf numFmtId="166" fontId="10" fillId="2" borderId="12" xfId="4" applyNumberFormat="1" applyFont="1" applyFill="1" applyBorder="1" applyAlignment="1">
      <alignment horizontal="right" vertical="center" indent="1"/>
    </xf>
    <xf numFmtId="0" fontId="10" fillId="4" borderId="0" xfId="4" applyFont="1" applyFill="1" applyAlignment="1">
      <alignment horizontal="left" vertical="center" indent="1"/>
    </xf>
    <xf numFmtId="0" fontId="10" fillId="4" borderId="0" xfId="4" applyFont="1" applyFill="1" applyAlignment="1">
      <alignment horizontal="left" indent="1"/>
    </xf>
    <xf numFmtId="164" fontId="10" fillId="4" borderId="0" xfId="4" applyNumberFormat="1" applyFont="1" applyFill="1" applyAlignment="1">
      <alignment horizontal="center" vertical="center"/>
    </xf>
    <xf numFmtId="166" fontId="10" fillId="4" borderId="0" xfId="4" applyNumberFormat="1" applyFont="1" applyFill="1" applyAlignment="1">
      <alignment horizontal="center" vertical="center"/>
    </xf>
    <xf numFmtId="0" fontId="8" fillId="7" borderId="2" xfId="5" applyFont="1" applyFill="1" applyBorder="1" applyAlignment="1">
      <alignment horizontal="center" vertical="center" wrapText="1"/>
    </xf>
    <xf numFmtId="0" fontId="8" fillId="7" borderId="3" xfId="5" applyFont="1" applyFill="1" applyBorder="1" applyAlignment="1">
      <alignment horizontal="center" vertical="center" wrapText="1"/>
    </xf>
    <xf numFmtId="0" fontId="8" fillId="7" borderId="4" xfId="5" applyFont="1" applyFill="1" applyBorder="1" applyAlignment="1">
      <alignment horizontal="center" vertical="center" wrapText="1"/>
    </xf>
    <xf numFmtId="167" fontId="18" fillId="6" borderId="4" xfId="7" applyNumberFormat="1" applyFont="1" applyFill="1" applyBorder="1" applyAlignment="1">
      <alignment horizontal="right" vertical="center" indent="1"/>
    </xf>
    <xf numFmtId="166" fontId="9" fillId="4" borderId="0" xfId="4" applyNumberFormat="1" applyFont="1" applyFill="1" applyAlignment="1">
      <alignment horizontal="center" vertical="center"/>
    </xf>
    <xf numFmtId="0" fontId="8" fillId="5" borderId="3" xfId="5" applyFont="1" applyFill="1" applyBorder="1" applyAlignment="1">
      <alignment horizontal="center" vertical="center" wrapText="1"/>
    </xf>
    <xf numFmtId="164" fontId="10" fillId="4" borderId="0" xfId="4" applyNumberFormat="1" applyFont="1" applyFill="1" applyAlignment="1">
      <alignment horizontal="right" vertical="center"/>
    </xf>
    <xf numFmtId="0" fontId="19" fillId="0" borderId="0" xfId="0" applyFont="1" applyAlignment="1">
      <alignment vertical="center"/>
    </xf>
    <xf numFmtId="0" fontId="20" fillId="2" borderId="0" xfId="0" applyFont="1" applyFill="1" applyAlignment="1">
      <alignment horizontal="left" vertical="center" wrapText="1"/>
    </xf>
    <xf numFmtId="0" fontId="10" fillId="3" borderId="15" xfId="4" applyFont="1" applyFill="1" applyBorder="1"/>
    <xf numFmtId="0" fontId="16" fillId="2" borderId="0" xfId="4" applyFont="1" applyFill="1"/>
    <xf numFmtId="0" fontId="13" fillId="5" borderId="1" xfId="9" applyFont="1" applyFill="1" applyBorder="1" applyAlignment="1">
      <alignment horizontal="center" vertical="center" wrapText="1"/>
    </xf>
    <xf numFmtId="0" fontId="13" fillId="5" borderId="2" xfId="10" applyFont="1" applyFill="1" applyBorder="1" applyAlignment="1">
      <alignment horizontal="center" vertical="center"/>
    </xf>
    <xf numFmtId="0" fontId="13" fillId="5" borderId="3" xfId="10" applyFont="1" applyFill="1" applyBorder="1" applyAlignment="1">
      <alignment horizontal="center" vertical="center"/>
    </xf>
    <xf numFmtId="0" fontId="13" fillId="5" borderId="4" xfId="10" applyFont="1" applyFill="1" applyBorder="1" applyAlignment="1">
      <alignment horizontal="center" vertical="center"/>
    </xf>
    <xf numFmtId="0" fontId="13" fillId="5" borderId="5" xfId="9" applyFont="1" applyFill="1" applyBorder="1" applyAlignment="1">
      <alignment horizontal="center" vertical="center" wrapText="1"/>
    </xf>
    <xf numFmtId="0" fontId="8" fillId="5" borderId="6" xfId="9" applyFont="1" applyFill="1" applyBorder="1" applyAlignment="1">
      <alignment horizontal="center" vertical="center" wrapText="1"/>
    </xf>
    <xf numFmtId="0" fontId="8" fillId="5" borderId="2" xfId="9" applyFont="1" applyFill="1" applyBorder="1" applyAlignment="1">
      <alignment horizontal="center" vertical="center" wrapText="1"/>
    </xf>
    <xf numFmtId="0" fontId="14" fillId="5" borderId="3" xfId="9" applyFont="1" applyFill="1" applyBorder="1" applyAlignment="1">
      <alignment horizontal="center" vertical="center" wrapText="1"/>
    </xf>
    <xf numFmtId="0" fontId="8" fillId="5" borderId="7" xfId="9" applyFont="1" applyFill="1" applyBorder="1" applyAlignment="1">
      <alignment horizontal="center" vertical="center" wrapText="1"/>
    </xf>
    <xf numFmtId="0" fontId="8" fillId="5" borderId="8" xfId="9" applyFont="1" applyFill="1" applyBorder="1" applyAlignment="1">
      <alignment horizontal="center" vertical="center" wrapText="1"/>
    </xf>
    <xf numFmtId="0" fontId="8" fillId="5" borderId="9" xfId="9" applyFont="1" applyFill="1" applyBorder="1" applyAlignment="1">
      <alignment horizontal="center" vertical="center" wrapText="1"/>
    </xf>
    <xf numFmtId="0" fontId="9" fillId="0" borderId="4" xfId="4" applyFont="1" applyBorder="1" applyAlignment="1">
      <alignment horizontal="center" vertical="center" wrapText="1"/>
    </xf>
    <xf numFmtId="0" fontId="8" fillId="5" borderId="4" xfId="9" applyFont="1" applyFill="1" applyBorder="1" applyAlignment="1">
      <alignment horizontal="center" vertical="center" wrapText="1"/>
    </xf>
    <xf numFmtId="0" fontId="16" fillId="2" borderId="0" xfId="4" applyFont="1" applyFill="1" applyAlignment="1">
      <alignment wrapText="1"/>
    </xf>
    <xf numFmtId="0" fontId="13" fillId="5" borderId="10" xfId="9" applyFont="1" applyFill="1" applyBorder="1" applyAlignment="1">
      <alignment horizontal="center" vertical="center" wrapText="1"/>
    </xf>
    <xf numFmtId="0" fontId="8" fillId="5" borderId="11" xfId="9" applyFont="1" applyFill="1" applyBorder="1" applyAlignment="1">
      <alignment horizontal="center" vertical="center" wrapText="1"/>
    </xf>
    <xf numFmtId="0" fontId="8" fillId="5" borderId="2" xfId="9" applyFont="1" applyFill="1" applyBorder="1" applyAlignment="1">
      <alignment horizontal="center" vertical="center" wrapText="1"/>
    </xf>
    <xf numFmtId="0" fontId="8" fillId="5" borderId="12" xfId="9" applyFont="1" applyFill="1" applyBorder="1" applyAlignment="1">
      <alignment horizontal="center" vertical="center" wrapText="1"/>
    </xf>
    <xf numFmtId="0" fontId="8" fillId="5" borderId="13" xfId="9" applyFont="1" applyFill="1" applyBorder="1" applyAlignment="1">
      <alignment horizontal="center" vertical="center" wrapText="1"/>
    </xf>
    <xf numFmtId="0" fontId="15" fillId="6" borderId="7" xfId="9" applyFont="1" applyFill="1" applyBorder="1" applyAlignment="1">
      <alignment horizontal="left" vertical="center"/>
    </xf>
    <xf numFmtId="167" fontId="15" fillId="6" borderId="7" xfId="11" applyNumberFormat="1" applyFont="1" applyFill="1" applyBorder="1" applyAlignment="1">
      <alignment horizontal="right" vertical="center" indent="1"/>
    </xf>
    <xf numFmtId="164" fontId="15" fillId="6" borderId="7" xfId="12" applyNumberFormat="1" applyFont="1" applyFill="1" applyBorder="1" applyAlignment="1">
      <alignment horizontal="center" vertical="center"/>
    </xf>
    <xf numFmtId="164" fontId="15" fillId="6" borderId="4" xfId="12" applyNumberFormat="1" applyFont="1" applyFill="1" applyBorder="1" applyAlignment="1">
      <alignment horizontal="center" vertical="center"/>
    </xf>
    <xf numFmtId="167" fontId="18" fillId="6" borderId="4" xfId="11" applyNumberFormat="1" applyFont="1" applyFill="1" applyBorder="1" applyAlignment="1">
      <alignment horizontal="right" vertical="center" indent="1"/>
    </xf>
    <xf numFmtId="164" fontId="16" fillId="3" borderId="8" xfId="4" applyNumberFormat="1" applyFont="1" applyFill="1" applyBorder="1" applyAlignment="1">
      <alignment horizontal="center" vertical="center"/>
    </xf>
    <xf numFmtId="166" fontId="16" fillId="3" borderId="0" xfId="4" applyNumberFormat="1" applyFont="1" applyFill="1" applyAlignment="1">
      <alignment horizontal="right" vertical="center" indent="1"/>
    </xf>
    <xf numFmtId="164" fontId="16" fillId="3" borderId="5" xfId="4" applyNumberFormat="1" applyFont="1" applyFill="1" applyBorder="1" applyAlignment="1">
      <alignment horizontal="right" vertical="center" indent="1"/>
    </xf>
    <xf numFmtId="164" fontId="16" fillId="3" borderId="0" xfId="4" applyNumberFormat="1" applyFont="1" applyFill="1" applyAlignment="1">
      <alignment horizontal="right" vertical="center" indent="1"/>
    </xf>
    <xf numFmtId="164" fontId="10" fillId="3" borderId="15" xfId="4" applyNumberFormat="1" applyFont="1" applyFill="1" applyBorder="1" applyAlignment="1">
      <alignment horizontal="center" vertical="center"/>
    </xf>
    <xf numFmtId="0" fontId="9" fillId="2" borderId="0" xfId="4" applyFont="1" applyFill="1" applyAlignment="1">
      <alignment wrapText="1"/>
    </xf>
    <xf numFmtId="49" fontId="10" fillId="4" borderId="6" xfId="4" applyNumberFormat="1" applyFont="1" applyFill="1" applyBorder="1" applyAlignment="1">
      <alignment horizontal="left" indent="1"/>
    </xf>
    <xf numFmtId="164" fontId="10" fillId="2" borderId="8" xfId="4" applyNumberFormat="1" applyFont="1" applyFill="1" applyBorder="1" applyAlignment="1">
      <alignment horizontal="right" vertical="center" indent="1"/>
    </xf>
    <xf numFmtId="164" fontId="10" fillId="2" borderId="9" xfId="4" applyNumberFormat="1" applyFont="1" applyFill="1" applyBorder="1" applyAlignment="1">
      <alignment horizontal="right" vertical="center" indent="1"/>
    </xf>
    <xf numFmtId="164" fontId="10" fillId="3" borderId="8" xfId="4" applyNumberFormat="1" applyFont="1" applyFill="1" applyBorder="1" applyAlignment="1">
      <alignment horizontal="center" vertical="center"/>
    </xf>
    <xf numFmtId="166" fontId="10" fillId="3" borderId="9" xfId="4" applyNumberFormat="1" applyFont="1" applyFill="1" applyBorder="1" applyAlignment="1">
      <alignment horizontal="right" vertical="center" indent="1"/>
    </xf>
    <xf numFmtId="164" fontId="10" fillId="3" borderId="1" xfId="4" applyNumberFormat="1" applyFont="1" applyFill="1" applyBorder="1" applyAlignment="1">
      <alignment horizontal="right" vertical="center" indent="1"/>
    </xf>
    <xf numFmtId="164" fontId="10" fillId="3" borderId="9" xfId="4" applyNumberFormat="1" applyFont="1" applyFill="1" applyBorder="1" applyAlignment="1">
      <alignment horizontal="right" vertical="center" indent="1"/>
    </xf>
    <xf numFmtId="0" fontId="6" fillId="2" borderId="0" xfId="4" applyFont="1" applyFill="1" applyAlignment="1">
      <alignment wrapText="1"/>
    </xf>
    <xf numFmtId="49" fontId="10" fillId="4" borderId="11" xfId="4" applyNumberFormat="1" applyFont="1" applyFill="1" applyBorder="1" applyAlignment="1">
      <alignment horizontal="left" indent="3"/>
    </xf>
    <xf numFmtId="164" fontId="10" fillId="2" borderId="13" xfId="4" applyNumberFormat="1" applyFont="1" applyFill="1" applyBorder="1" applyAlignment="1">
      <alignment horizontal="right" vertical="center" indent="1"/>
    </xf>
    <xf numFmtId="166" fontId="10" fillId="3" borderId="13" xfId="4" applyNumberFormat="1" applyFont="1" applyFill="1" applyBorder="1" applyAlignment="1">
      <alignment horizontal="right" vertical="center" indent="1"/>
    </xf>
    <xf numFmtId="164" fontId="10" fillId="3" borderId="10" xfId="4" applyNumberFormat="1" applyFont="1" applyFill="1" applyBorder="1" applyAlignment="1">
      <alignment horizontal="right" vertical="center" indent="1"/>
    </xf>
    <xf numFmtId="164" fontId="10" fillId="3" borderId="13" xfId="4" applyNumberFormat="1" applyFont="1" applyFill="1" applyBorder="1" applyAlignment="1">
      <alignment horizontal="right" vertical="center" indent="1"/>
    </xf>
    <xf numFmtId="0" fontId="10" fillId="4" borderId="6" xfId="4" applyFont="1" applyFill="1" applyBorder="1" applyAlignment="1">
      <alignment horizontal="left" indent="1"/>
    </xf>
    <xf numFmtId="0" fontId="10" fillId="4" borderId="11" xfId="4" applyFont="1" applyFill="1" applyBorder="1" applyAlignment="1">
      <alignment horizontal="left" vertical="center" indent="1"/>
    </xf>
    <xf numFmtId="164" fontId="17" fillId="3" borderId="12" xfId="4" applyNumberFormat="1" applyFont="1" applyFill="1" applyBorder="1" applyAlignment="1">
      <alignment horizontal="center" vertical="center"/>
    </xf>
    <xf numFmtId="164" fontId="17" fillId="3" borderId="10" xfId="4" applyNumberFormat="1" applyFont="1" applyFill="1" applyBorder="1" applyAlignment="1">
      <alignment horizontal="right" vertical="center" indent="1"/>
    </xf>
    <xf numFmtId="0" fontId="16" fillId="4" borderId="1" xfId="4" applyFont="1" applyFill="1" applyBorder="1" applyAlignment="1">
      <alignment vertical="center"/>
    </xf>
    <xf numFmtId="166" fontId="16" fillId="2" borderId="1" xfId="4" applyNumberFormat="1" applyFont="1" applyFill="1" applyBorder="1" applyAlignment="1">
      <alignment horizontal="right" vertical="center" indent="1"/>
    </xf>
    <xf numFmtId="164" fontId="16" fillId="2" borderId="8" xfId="4" applyNumberFormat="1" applyFont="1" applyFill="1" applyBorder="1" applyAlignment="1">
      <alignment horizontal="right" vertical="center" indent="1"/>
    </xf>
    <xf numFmtId="164" fontId="16" fillId="2" borderId="9" xfId="4" applyNumberFormat="1" applyFont="1" applyFill="1" applyBorder="1" applyAlignment="1">
      <alignment horizontal="right" vertical="center" indent="1"/>
    </xf>
    <xf numFmtId="164" fontId="16" fillId="2" borderId="1" xfId="4" applyNumberFormat="1" applyFont="1" applyFill="1" applyBorder="1" applyAlignment="1">
      <alignment horizontal="right" vertical="center" indent="1"/>
    </xf>
    <xf numFmtId="166" fontId="16" fillId="3" borderId="9" xfId="4" applyNumberFormat="1" applyFont="1" applyFill="1" applyBorder="1" applyAlignment="1">
      <alignment horizontal="right" vertical="center" indent="1"/>
    </xf>
    <xf numFmtId="164" fontId="16" fillId="3" borderId="1" xfId="4" applyNumberFormat="1" applyFont="1" applyFill="1" applyBorder="1" applyAlignment="1">
      <alignment horizontal="right" vertical="center" indent="1"/>
    </xf>
    <xf numFmtId="164" fontId="16" fillId="3" borderId="9" xfId="4" applyNumberFormat="1" applyFont="1" applyFill="1" applyBorder="1" applyAlignment="1">
      <alignment horizontal="right" vertical="center" indent="1"/>
    </xf>
    <xf numFmtId="0" fontId="10" fillId="4" borderId="10" xfId="4" applyFont="1" applyFill="1" applyBorder="1" applyAlignment="1">
      <alignment horizontal="left" vertical="center" indent="1"/>
    </xf>
    <xf numFmtId="0" fontId="10" fillId="2" borderId="0" xfId="4" applyFont="1" applyFill="1" applyAlignment="1">
      <alignment horizontal="left" vertical="center" indent="1"/>
    </xf>
    <xf numFmtId="0" fontId="8" fillId="2" borderId="0" xfId="9" applyFont="1" applyFill="1" applyAlignment="1">
      <alignment horizontal="center" vertical="center" wrapText="1"/>
    </xf>
    <xf numFmtId="0" fontId="8" fillId="2" borderId="5" xfId="9" applyFont="1" applyFill="1" applyBorder="1" applyAlignment="1">
      <alignment horizontal="center" vertical="center" wrapText="1"/>
    </xf>
    <xf numFmtId="0" fontId="15" fillId="6" borderId="2" xfId="9" applyFont="1" applyFill="1" applyBorder="1" applyAlignment="1">
      <alignment horizontal="left" vertical="center"/>
    </xf>
    <xf numFmtId="164" fontId="15" fillId="6" borderId="2" xfId="12" applyNumberFormat="1" applyFont="1" applyFill="1" applyBorder="1" applyAlignment="1">
      <alignment horizontal="center" vertical="center"/>
    </xf>
    <xf numFmtId="167" fontId="15" fillId="6" borderId="4" xfId="11" applyNumberFormat="1" applyFont="1" applyFill="1" applyBorder="1" applyAlignment="1">
      <alignment horizontal="right" vertical="center" indent="1"/>
    </xf>
    <xf numFmtId="164" fontId="15" fillId="6" borderId="3" xfId="12" applyNumberFormat="1" applyFont="1" applyFill="1" applyBorder="1" applyAlignment="1">
      <alignment horizontal="center" vertical="center"/>
    </xf>
    <xf numFmtId="164" fontId="10" fillId="2" borderId="6" xfId="4" applyNumberFormat="1" applyFont="1" applyFill="1" applyBorder="1" applyAlignment="1">
      <alignment horizontal="right" vertical="center" indent="1"/>
    </xf>
    <xf numFmtId="0" fontId="10" fillId="2" borderId="0" xfId="2" applyFont="1" applyFill="1" applyAlignment="1">
      <alignment horizontal="left" vertical="center" indent="3"/>
    </xf>
    <xf numFmtId="0" fontId="8" fillId="5" borderId="3" xfId="9" applyFont="1" applyFill="1" applyBorder="1" applyAlignment="1">
      <alignment horizontal="center" vertical="center" wrapText="1"/>
    </xf>
    <xf numFmtId="0" fontId="10" fillId="2" borderId="2" xfId="2" applyFont="1" applyFill="1" applyBorder="1" applyAlignment="1">
      <alignment horizontal="left" vertical="center" indent="3"/>
    </xf>
    <xf numFmtId="166" fontId="10" fillId="2" borderId="7" xfId="4" applyNumberFormat="1" applyFont="1" applyFill="1" applyBorder="1" applyAlignment="1">
      <alignment horizontal="right" vertical="center" indent="1"/>
    </xf>
    <xf numFmtId="164" fontId="10" fillId="2" borderId="3" xfId="4" applyNumberFormat="1" applyFont="1" applyFill="1" applyBorder="1" applyAlignment="1">
      <alignment horizontal="right" vertical="center" indent="1"/>
    </xf>
    <xf numFmtId="164" fontId="10" fillId="2" borderId="2" xfId="4" applyNumberFormat="1" applyFont="1" applyFill="1" applyBorder="1" applyAlignment="1">
      <alignment horizontal="right" vertical="center" indent="1"/>
    </xf>
    <xf numFmtId="164" fontId="10" fillId="2" borderId="7" xfId="4" applyNumberFormat="1" applyFont="1" applyFill="1" applyBorder="1" applyAlignment="1">
      <alignment horizontal="right" vertical="center" indent="1"/>
    </xf>
    <xf numFmtId="0" fontId="15" fillId="2" borderId="9" xfId="9" applyFont="1" applyFill="1" applyBorder="1" applyAlignment="1">
      <alignment horizontal="left" vertical="center"/>
    </xf>
    <xf numFmtId="168" fontId="15" fillId="2" borderId="9" xfId="11" applyNumberFormat="1" applyFont="1" applyFill="1" applyBorder="1" applyAlignment="1">
      <alignment horizontal="center" vertical="center"/>
    </xf>
    <xf numFmtId="164" fontId="15" fillId="2" borderId="9" xfId="12" applyNumberFormat="1" applyFont="1" applyFill="1" applyBorder="1" applyAlignment="1">
      <alignment horizontal="center" vertical="center"/>
    </xf>
    <xf numFmtId="164" fontId="10" fillId="2" borderId="0" xfId="4" applyNumberFormat="1" applyFont="1" applyFill="1" applyAlignment="1">
      <alignment horizontal="right" vertical="center"/>
    </xf>
    <xf numFmtId="0" fontId="19" fillId="0" borderId="0" xfId="4" applyFont="1" applyAlignment="1">
      <alignment vertical="center"/>
    </xf>
    <xf numFmtId="0" fontId="20" fillId="2" borderId="0" xfId="4" applyFont="1" applyFill="1" applyAlignment="1">
      <alignment horizontal="left" vertical="center" wrapText="1"/>
    </xf>
    <xf numFmtId="0" fontId="21" fillId="6" borderId="0" xfId="2" applyFont="1" applyFill="1" applyAlignment="1">
      <alignment horizontal="left" vertical="center" indent="1"/>
    </xf>
    <xf numFmtId="0" fontId="23" fillId="6" borderId="0" xfId="13" applyFont="1" applyFill="1"/>
    <xf numFmtId="0" fontId="23" fillId="0" borderId="0" xfId="13" applyFont="1"/>
    <xf numFmtId="17" fontId="24" fillId="2" borderId="13" xfId="14" applyNumberFormat="1" applyFont="1" applyFill="1" applyBorder="1" applyAlignment="1">
      <alignment horizontal="center" vertical="center" wrapText="1"/>
    </xf>
    <xf numFmtId="0" fontId="24" fillId="5" borderId="1" xfId="13" applyFont="1" applyFill="1" applyBorder="1" applyAlignment="1">
      <alignment horizontal="center" vertical="center" wrapText="1"/>
    </xf>
    <xf numFmtId="17" fontId="24" fillId="5" borderId="1" xfId="14" applyNumberFormat="1" applyFont="1" applyFill="1" applyBorder="1" applyAlignment="1">
      <alignment horizontal="center" vertical="center" wrapText="1"/>
    </xf>
    <xf numFmtId="0" fontId="24" fillId="5" borderId="10" xfId="13" applyFont="1" applyFill="1" applyBorder="1" applyAlignment="1">
      <alignment horizontal="center" vertical="center" wrapText="1"/>
    </xf>
    <xf numFmtId="0" fontId="26" fillId="6" borderId="2" xfId="15" applyFont="1" applyFill="1" applyBorder="1" applyAlignment="1">
      <alignment horizontal="left" vertical="center"/>
    </xf>
    <xf numFmtId="0" fontId="26" fillId="6" borderId="4" xfId="15" applyFont="1" applyFill="1" applyBorder="1" applyAlignment="1">
      <alignment horizontal="left" vertical="center"/>
    </xf>
    <xf numFmtId="164" fontId="26" fillId="6" borderId="7" xfId="16" applyNumberFormat="1" applyFont="1" applyFill="1" applyBorder="1" applyAlignment="1">
      <alignment horizontal="center" vertical="center"/>
    </xf>
    <xf numFmtId="4" fontId="24" fillId="2" borderId="7" xfId="13" applyNumberFormat="1" applyFont="1" applyFill="1" applyBorder="1" applyAlignment="1">
      <alignment horizontal="center"/>
    </xf>
    <xf numFmtId="0" fontId="27" fillId="2" borderId="14" xfId="15" applyFont="1" applyFill="1" applyBorder="1"/>
    <xf numFmtId="0" fontId="28" fillId="2" borderId="15" xfId="15" applyFont="1" applyFill="1" applyBorder="1"/>
    <xf numFmtId="164" fontId="29" fillId="2" borderId="5" xfId="16" applyNumberFormat="1" applyFont="1" applyFill="1" applyBorder="1" applyAlignment="1">
      <alignment horizontal="center" vertical="center"/>
    </xf>
    <xf numFmtId="4" fontId="24" fillId="2" borderId="5" xfId="13" applyNumberFormat="1" applyFont="1" applyFill="1" applyBorder="1" applyAlignment="1">
      <alignment horizontal="center"/>
    </xf>
    <xf numFmtId="0" fontId="30" fillId="0" borderId="14" xfId="14" applyFont="1" applyBorder="1"/>
    <xf numFmtId="0" fontId="30" fillId="0" borderId="15" xfId="14" applyFont="1" applyBorder="1"/>
    <xf numFmtId="164" fontId="30" fillId="0" borderId="5" xfId="16" applyNumberFormat="1" applyFont="1" applyFill="1" applyBorder="1" applyAlignment="1">
      <alignment horizontal="center" vertical="center"/>
    </xf>
    <xf numFmtId="4" fontId="23" fillId="2" borderId="5" xfId="13" applyNumberFormat="1" applyFont="1" applyFill="1" applyBorder="1" applyAlignment="1">
      <alignment horizontal="center"/>
    </xf>
    <xf numFmtId="0" fontId="23" fillId="0" borderId="14" xfId="14" applyFont="1" applyBorder="1"/>
    <xf numFmtId="0" fontId="23" fillId="0" borderId="15" xfId="14" applyFont="1" applyBorder="1"/>
    <xf numFmtId="164" fontId="30" fillId="0" borderId="21" xfId="16" applyNumberFormat="1" applyFont="1" applyFill="1" applyBorder="1" applyAlignment="1">
      <alignment horizontal="center" vertical="center"/>
    </xf>
    <xf numFmtId="0" fontId="27" fillId="0" borderId="22" xfId="15" applyFont="1" applyBorder="1"/>
    <xf numFmtId="0" fontId="28" fillId="0" borderId="23" xfId="15" applyFont="1" applyBorder="1"/>
    <xf numFmtId="164" fontId="29" fillId="0" borderId="5" xfId="16" applyNumberFormat="1" applyFont="1" applyFill="1" applyBorder="1" applyAlignment="1">
      <alignment horizontal="center" vertical="center"/>
    </xf>
    <xf numFmtId="4" fontId="24" fillId="2" borderId="1" xfId="13" applyNumberFormat="1" applyFont="1" applyFill="1" applyBorder="1" applyAlignment="1">
      <alignment horizontal="center"/>
    </xf>
    <xf numFmtId="0" fontId="23" fillId="0" borderId="11" xfId="14" applyFont="1" applyBorder="1"/>
    <xf numFmtId="0" fontId="23" fillId="0" borderId="12" xfId="14" applyFont="1" applyBorder="1"/>
    <xf numFmtId="164" fontId="30" fillId="0" borderId="10" xfId="16" applyNumberFormat="1" applyFont="1" applyFill="1" applyBorder="1" applyAlignment="1">
      <alignment horizontal="center" vertical="center"/>
    </xf>
    <xf numFmtId="4" fontId="23" fillId="2" borderId="10" xfId="13" applyNumberFormat="1" applyFont="1" applyFill="1" applyBorder="1" applyAlignment="1">
      <alignment horizontal="center"/>
    </xf>
    <xf numFmtId="0" fontId="23" fillId="0" borderId="0" xfId="14" applyFont="1"/>
    <xf numFmtId="166" fontId="23" fillId="0" borderId="0" xfId="13" applyNumberFormat="1" applyFont="1"/>
    <xf numFmtId="0" fontId="23" fillId="0" borderId="0" xfId="13" applyFont="1" applyAlignment="1">
      <alignment horizontal="right"/>
    </xf>
    <xf numFmtId="0" fontId="23" fillId="2" borderId="0" xfId="13" applyFont="1" applyFill="1"/>
    <xf numFmtId="0" fontId="24" fillId="2" borderId="0" xfId="13" applyFont="1" applyFill="1"/>
    <xf numFmtId="0" fontId="24" fillId="0" borderId="0" xfId="13" applyFont="1"/>
    <xf numFmtId="0" fontId="24" fillId="5" borderId="24" xfId="13" applyFont="1" applyFill="1" applyBorder="1" applyAlignment="1">
      <alignment horizontal="center" vertical="center"/>
    </xf>
    <xf numFmtId="0" fontId="24" fillId="5" borderId="25" xfId="13" applyFont="1" applyFill="1" applyBorder="1" applyAlignment="1">
      <alignment horizontal="center" vertical="center"/>
    </xf>
    <xf numFmtId="0" fontId="24" fillId="5" borderId="26" xfId="13" applyFont="1" applyFill="1" applyBorder="1" applyAlignment="1">
      <alignment horizontal="center" vertical="center"/>
    </xf>
    <xf numFmtId="0" fontId="24" fillId="2" borderId="0" xfId="13" applyFont="1" applyFill="1" applyAlignment="1">
      <alignment vertical="center"/>
    </xf>
    <xf numFmtId="3" fontId="23" fillId="0" borderId="0" xfId="13" applyNumberFormat="1" applyFont="1"/>
    <xf numFmtId="0" fontId="24" fillId="5" borderId="24" xfId="13" applyFont="1" applyFill="1" applyBorder="1" applyAlignment="1">
      <alignment horizontal="center" vertical="center"/>
    </xf>
    <xf numFmtId="0" fontId="23" fillId="2" borderId="27" xfId="13" applyFont="1" applyFill="1" applyBorder="1" applyAlignment="1">
      <alignment horizontal="center" vertical="center"/>
    </xf>
    <xf numFmtId="169" fontId="24" fillId="5" borderId="28" xfId="13" quotePrefix="1" applyNumberFormat="1" applyFont="1" applyFill="1" applyBorder="1" applyAlignment="1">
      <alignment horizontal="center" vertical="center"/>
    </xf>
    <xf numFmtId="169" fontId="23" fillId="5" borderId="29" xfId="13" applyNumberFormat="1" applyFont="1" applyFill="1" applyBorder="1" applyAlignment="1">
      <alignment horizontal="center" vertical="center"/>
    </xf>
    <xf numFmtId="169" fontId="24" fillId="5" borderId="30" xfId="13" quotePrefix="1" applyNumberFormat="1" applyFont="1" applyFill="1" applyBorder="1" applyAlignment="1">
      <alignment horizontal="center" vertical="center"/>
    </xf>
    <xf numFmtId="3" fontId="23" fillId="2" borderId="0" xfId="13" applyNumberFormat="1" applyFont="1" applyFill="1"/>
    <xf numFmtId="170" fontId="31" fillId="5" borderId="31" xfId="13" applyNumberFormat="1" applyFont="1" applyFill="1" applyBorder="1" applyAlignment="1">
      <alignment horizontal="right"/>
    </xf>
    <xf numFmtId="2" fontId="23" fillId="0" borderId="32" xfId="13" applyNumberFormat="1" applyFont="1" applyBorder="1" applyAlignment="1">
      <alignment horizontal="center"/>
    </xf>
    <xf numFmtId="2" fontId="23" fillId="0" borderId="33" xfId="13" applyNumberFormat="1" applyFont="1" applyBorder="1"/>
    <xf numFmtId="2" fontId="23" fillId="0" borderId="11" xfId="13" applyNumberFormat="1" applyFont="1" applyBorder="1"/>
    <xf numFmtId="2" fontId="23" fillId="0" borderId="34" xfId="13" applyNumberFormat="1" applyFont="1" applyBorder="1"/>
    <xf numFmtId="2" fontId="23" fillId="0" borderId="33" xfId="13" applyNumberFormat="1" applyFont="1" applyBorder="1" applyAlignment="1">
      <alignment horizontal="center"/>
    </xf>
    <xf numFmtId="2" fontId="24" fillId="0" borderId="27" xfId="13" applyNumberFormat="1" applyFont="1" applyBorder="1" applyAlignment="1">
      <alignment vertical="center"/>
    </xf>
    <xf numFmtId="2" fontId="24" fillId="0" borderId="35" xfId="13" applyNumberFormat="1" applyFont="1" applyBorder="1" applyAlignment="1">
      <alignment vertical="center"/>
    </xf>
    <xf numFmtId="2" fontId="24" fillId="0" borderId="26" xfId="13" applyNumberFormat="1" applyFont="1" applyBorder="1" applyAlignment="1">
      <alignment vertical="center"/>
    </xf>
    <xf numFmtId="0" fontId="24" fillId="0" borderId="0" xfId="13" applyFont="1" applyAlignment="1">
      <alignment vertical="center"/>
    </xf>
    <xf numFmtId="2" fontId="23" fillId="0" borderId="28" xfId="13" applyNumberFormat="1" applyFont="1" applyBorder="1" applyAlignment="1">
      <alignment horizontal="center"/>
    </xf>
    <xf numFmtId="0" fontId="24" fillId="5" borderId="36" xfId="13" applyFont="1" applyFill="1" applyBorder="1" applyAlignment="1">
      <alignment horizontal="center" vertical="center"/>
    </xf>
    <xf numFmtId="0" fontId="23" fillId="0" borderId="0" xfId="13" applyFont="1" applyAlignment="1">
      <alignment vertical="center"/>
    </xf>
  </cellXfs>
  <cellStyles count="17">
    <cellStyle name="Milliers 3 19 2 2 2 2" xfId="11" xr:uid="{DB44934C-81DB-463C-AA80-58C2B71F1B2B}"/>
    <cellStyle name="Milliers 3 19 2 2 3" xfId="7" xr:uid="{EF04A112-DEDE-4F23-9274-614AD9DE2EAB}"/>
    <cellStyle name="Milliers 4" xfId="3" xr:uid="{8A3099EF-4DEE-4990-8B23-D1C70F923E2F}"/>
    <cellStyle name="Normal" xfId="0" builtinId="0"/>
    <cellStyle name="Normal 11 115" xfId="14" xr:uid="{45CB9947-F295-42A3-91A6-E4BDFC851CED}"/>
    <cellStyle name="Normal 11 19 3 2 2 2" xfId="10" xr:uid="{1C1FD8ED-6293-43CD-9284-A84585772B11}"/>
    <cellStyle name="Normal 11 19 3 2 3" xfId="6" xr:uid="{B2A63D6F-DF90-41F7-B60C-FF867D79D145}"/>
    <cellStyle name="Normal 11 26 28 2 2 2" xfId="9" xr:uid="{BE1CA705-9C4B-487E-8557-DDFB26CDCF7D}"/>
    <cellStyle name="Normal 11 26 28 2 3" xfId="5" xr:uid="{291CD912-57DC-4D73-9060-88B306A035BD}"/>
    <cellStyle name="Normal 11 26 92" xfId="15" xr:uid="{358157EE-0207-41CE-9377-00672F10BA60}"/>
    <cellStyle name="Normal 12 10 4" xfId="13" xr:uid="{E30418FB-63C2-4356-A9F7-A49AB6EC1C8A}"/>
    <cellStyle name="Normal 2" xfId="2" xr:uid="{09A0EF41-2EFD-40DF-AB50-0A567859FF21}"/>
    <cellStyle name="Normal 3" xfId="4" xr:uid="{9A5DFF14-2376-405C-BEE0-F17029F96647}"/>
    <cellStyle name="Pourcentage" xfId="1" builtinId="5"/>
    <cellStyle name="Pourcentage 2" xfId="16" xr:uid="{E65E3A05-5671-4122-A91C-8BFC1DC5FF5B}"/>
    <cellStyle name="Pourcentage 4 19 2 2 2 2 2" xfId="12" xr:uid="{BAF4FB8A-EF1C-409F-BBB4-2A46523FC684}"/>
    <cellStyle name="Pourcentage 4 19 2 2 2 3" xfId="8" xr:uid="{F5FBE69A-AAD5-47EE-A183-1B4C3AF43BD0}"/>
  </cellStyles>
  <dxfs count="78">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[1]NSA_INDICES!$E$134</c:f>
              <c:strCache>
                <c:ptCount val="1"/>
                <c:pt idx="0">
                  <c:v>TOTAL SOINS DE VILLE </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[1]NSA_INDICES!$BZ$134:$DV$134</c:f>
              <c:numCache>
                <c:formatCode>General</c:formatCode>
                <c:ptCount val="49"/>
                <c:pt idx="0">
                  <c:v>95.556732031261248</c:v>
                </c:pt>
                <c:pt idx="1">
                  <c:v>97.069240761957033</c:v>
                </c:pt>
                <c:pt idx="2">
                  <c:v>96.209014594555015</c:v>
                </c:pt>
                <c:pt idx="3">
                  <c:v>94.585781391038708</c:v>
                </c:pt>
                <c:pt idx="4">
                  <c:v>94.164089079015312</c:v>
                </c:pt>
                <c:pt idx="5">
                  <c:v>94.110562718605166</c:v>
                </c:pt>
                <c:pt idx="6">
                  <c:v>94.965050534961662</c:v>
                </c:pt>
                <c:pt idx="7">
                  <c:v>95.075180162255052</c:v>
                </c:pt>
                <c:pt idx="8">
                  <c:v>94.097474756071222</c:v>
                </c:pt>
                <c:pt idx="9">
                  <c:v>94.083126432364651</c:v>
                </c:pt>
                <c:pt idx="10">
                  <c:v>97.136848106612149</c:v>
                </c:pt>
                <c:pt idx="11">
                  <c:v>95.68704803937878</c:v>
                </c:pt>
                <c:pt idx="12">
                  <c:v>94.675368511853478</c:v>
                </c:pt>
                <c:pt idx="13">
                  <c:v>93.848369237902716</c:v>
                </c:pt>
                <c:pt idx="14">
                  <c:v>95.789243164953035</c:v>
                </c:pt>
                <c:pt idx="15">
                  <c:v>94.511895453710437</c:v>
                </c:pt>
                <c:pt idx="16">
                  <c:v>94.894005734712422</c:v>
                </c:pt>
                <c:pt idx="17">
                  <c:v>95.562337455368535</c:v>
                </c:pt>
                <c:pt idx="18">
                  <c:v>94.103125240534851</c:v>
                </c:pt>
                <c:pt idx="19">
                  <c:v>94.768536837503333</c:v>
                </c:pt>
                <c:pt idx="20">
                  <c:v>93.782950527058745</c:v>
                </c:pt>
                <c:pt idx="21">
                  <c:v>93.262491114117523</c:v>
                </c:pt>
                <c:pt idx="22">
                  <c:v>94.554698585959926</c:v>
                </c:pt>
                <c:pt idx="23">
                  <c:v>92.788586459266341</c:v>
                </c:pt>
                <c:pt idx="24">
                  <c:v>93.977608702153631</c:v>
                </c:pt>
                <c:pt idx="25">
                  <c:v>92.59676136326442</c:v>
                </c:pt>
                <c:pt idx="26">
                  <c:v>92.044232709051585</c:v>
                </c:pt>
                <c:pt idx="27">
                  <c:v>95.838248822369437</c:v>
                </c:pt>
                <c:pt idx="28">
                  <c:v>94.115244813338478</c:v>
                </c:pt>
                <c:pt idx="29">
                  <c:v>92.528015013975306</c:v>
                </c:pt>
                <c:pt idx="30">
                  <c:v>92.93691082221855</c:v>
                </c:pt>
                <c:pt idx="31">
                  <c:v>93.754676537599508</c:v>
                </c:pt>
                <c:pt idx="32">
                  <c:v>92.9550549985196</c:v>
                </c:pt>
                <c:pt idx="33">
                  <c:v>96.94853700475484</c:v>
                </c:pt>
                <c:pt idx="34">
                  <c:v>90.833202537113948</c:v>
                </c:pt>
                <c:pt idx="35">
                  <c:v>94.300853084198579</c:v>
                </c:pt>
                <c:pt idx="36">
                  <c:v>92.095668868760015</c:v>
                </c:pt>
                <c:pt idx="37">
                  <c:v>91.052595244244287</c:v>
                </c:pt>
                <c:pt idx="38">
                  <c:v>94.660872581642337</c:v>
                </c:pt>
                <c:pt idx="39">
                  <c:v>92.544698768771497</c:v>
                </c:pt>
                <c:pt idx="40">
                  <c:v>93.24367015562774</c:v>
                </c:pt>
                <c:pt idx="41">
                  <c:v>92.62159275200743</c:v>
                </c:pt>
                <c:pt idx="42">
                  <c:v>92.516185622917305</c:v>
                </c:pt>
                <c:pt idx="43">
                  <c:v>92.002987368754901</c:v>
                </c:pt>
                <c:pt idx="44">
                  <c:v>92.787344775822973</c:v>
                </c:pt>
                <c:pt idx="45">
                  <c:v>92.705696544219776</c:v>
                </c:pt>
                <c:pt idx="46">
                  <c:v>93.007102351947395</c:v>
                </c:pt>
                <c:pt idx="47">
                  <c:v>93.319794680100941</c:v>
                </c:pt>
                <c:pt idx="48">
                  <c:v>93.11732434781274</c:v>
                </c:pt>
              </c:numCache>
            </c:numRef>
          </c:val>
          <c:smooth val="0"/>
          <c:extLst>
            <c:ext xmlns:c16="http://schemas.microsoft.com/office/drawing/2014/chart" uri="{C3380CC4-5D6E-409C-BE32-E72D297353CC}">
              <c16:uniqueId val="{00000001-57F2-4CA3-B5C2-71171BC1260C}"/>
            </c:ext>
          </c:extLst>
        </c:ser>
        <c:dLbls>
          <c:showLegendKey val="0"/>
          <c:showVal val="0"/>
          <c:showCatName val="0"/>
          <c:showSerName val="0"/>
          <c:showPercent val="0"/>
          <c:showBubbleSize val="0"/>
        </c:dLbls>
        <c:marker val="1"/>
        <c:smooth val="0"/>
        <c:axId val="479857256"/>
        <c:axId val="479857648"/>
      </c:lineChart>
      <c:dateAx>
        <c:axId val="4798572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7648"/>
        <c:crosses val="autoZero"/>
        <c:auto val="0"/>
        <c:lblOffset val="100"/>
        <c:baseTimeUnit val="months"/>
        <c:majorUnit val="6"/>
        <c:majorTimeUnit val="months"/>
        <c:minorUnit val="1"/>
        <c:minorTimeUnit val="months"/>
      </c:dateAx>
      <c:valAx>
        <c:axId val="479857648"/>
        <c:scaling>
          <c:orientation val="minMax"/>
          <c:max val="11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7256"/>
        <c:crosses val="autoZero"/>
        <c:crossBetween val="midCat"/>
      </c:valAx>
      <c:spPr>
        <a:solidFill>
          <a:srgbClr val="FFFFFF"/>
        </a:solidFill>
        <a:ln w="12700">
          <a:solidFill>
            <a:srgbClr val="808080"/>
          </a:solidFill>
          <a:prstDash val="solid"/>
        </a:ln>
      </c:spPr>
    </c:plotArea>
    <c:legend>
      <c:legendPos val="r"/>
      <c:layout>
        <c:manualLayout>
          <c:xMode val="edge"/>
          <c:yMode val="edge"/>
          <c:x val="8.0283611111111111E-2"/>
          <c:y val="0.90686717808342632"/>
          <c:w val="0.78024277777777773"/>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[1]RA_INDICES!$E$83</c:f>
              <c:strCache>
                <c:ptCount val="1"/>
                <c:pt idx="0">
                  <c:v>TOTAL Laboratoires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[1]RA_INDICES!$BZ$83:$DV$83</c:f>
              <c:numCache>
                <c:formatCode>General</c:formatCode>
                <c:ptCount val="49"/>
                <c:pt idx="0">
                  <c:v>155.11925767003305</c:v>
                </c:pt>
                <c:pt idx="1">
                  <c:v>158.27850136423004</c:v>
                </c:pt>
                <c:pt idx="2">
                  <c:v>144.94020270735308</c:v>
                </c:pt>
                <c:pt idx="3">
                  <c:v>129.34596677519207</c:v>
                </c:pt>
                <c:pt idx="4">
                  <c:v>124.10678852619871</c:v>
                </c:pt>
                <c:pt idx="5">
                  <c:v>140.49896075304608</c:v>
                </c:pt>
                <c:pt idx="6">
                  <c:v>126.99842433034401</c:v>
                </c:pt>
                <c:pt idx="7">
                  <c:v>120.28604831018275</c:v>
                </c:pt>
                <c:pt idx="8">
                  <c:v>120.31201652992563</c:v>
                </c:pt>
                <c:pt idx="9">
                  <c:v>135.06072419916936</c:v>
                </c:pt>
                <c:pt idx="10">
                  <c:v>157.89855900853658</c:v>
                </c:pt>
                <c:pt idx="11">
                  <c:v>143.73984236217046</c:v>
                </c:pt>
                <c:pt idx="12">
                  <c:v>128.11890769122022</c:v>
                </c:pt>
                <c:pt idx="13">
                  <c:v>126.22551019476242</c:v>
                </c:pt>
                <c:pt idx="14">
                  <c:v>119.23367679314268</c:v>
                </c:pt>
                <c:pt idx="15">
                  <c:v>112.65274636042845</c:v>
                </c:pt>
                <c:pt idx="16">
                  <c:v>119.54597892308622</c:v>
                </c:pt>
                <c:pt idx="17">
                  <c:v>112.43741979138635</c:v>
                </c:pt>
                <c:pt idx="18">
                  <c:v>103.82645967742225</c:v>
                </c:pt>
                <c:pt idx="19">
                  <c:v>107.05097333977642</c:v>
                </c:pt>
                <c:pt idx="20">
                  <c:v>99.610168321011315</c:v>
                </c:pt>
                <c:pt idx="21">
                  <c:v>99.381738364924658</c:v>
                </c:pt>
                <c:pt idx="22">
                  <c:v>98.113567154439835</c:v>
                </c:pt>
                <c:pt idx="23">
                  <c:v>92.424032098660376</c:v>
                </c:pt>
                <c:pt idx="24">
                  <c:v>90.990832688222071</c:v>
                </c:pt>
                <c:pt idx="25">
                  <c:v>86.526223316276329</c:v>
                </c:pt>
                <c:pt idx="26">
                  <c:v>86.149862886324385</c:v>
                </c:pt>
                <c:pt idx="27">
                  <c:v>89.967214285608421</c:v>
                </c:pt>
                <c:pt idx="28">
                  <c:v>87.088122696401967</c:v>
                </c:pt>
                <c:pt idx="29">
                  <c:v>87.607998683434388</c:v>
                </c:pt>
                <c:pt idx="30">
                  <c:v>87.260707226746405</c:v>
                </c:pt>
                <c:pt idx="31">
                  <c:v>86.62297809541478</c:v>
                </c:pt>
                <c:pt idx="32">
                  <c:v>83.980314861976908</c:v>
                </c:pt>
                <c:pt idx="33">
                  <c:v>84.99758505267738</c:v>
                </c:pt>
                <c:pt idx="34">
                  <c:v>84.075787593408819</c:v>
                </c:pt>
                <c:pt idx="35">
                  <c:v>85.002963049091704</c:v>
                </c:pt>
                <c:pt idx="36">
                  <c:v>80.53986695526288</c:v>
                </c:pt>
                <c:pt idx="37">
                  <c:v>80.894176794964054</c:v>
                </c:pt>
                <c:pt idx="38">
                  <c:v>80.924610915322845</c:v>
                </c:pt>
                <c:pt idx="39">
                  <c:v>80.400442289602438</c:v>
                </c:pt>
                <c:pt idx="40">
                  <c:v>80.881619894672383</c:v>
                </c:pt>
                <c:pt idx="41">
                  <c:v>74.769618831133684</c:v>
                </c:pt>
                <c:pt idx="42">
                  <c:v>75.30623433346986</c:v>
                </c:pt>
                <c:pt idx="43">
                  <c:v>72.608071565426442</c:v>
                </c:pt>
                <c:pt idx="44">
                  <c:v>76.354997389677465</c:v>
                </c:pt>
                <c:pt idx="45">
                  <c:v>74.204171165005917</c:v>
                </c:pt>
                <c:pt idx="46">
                  <c:v>69.92063683283132</c:v>
                </c:pt>
                <c:pt idx="47">
                  <c:v>71.415137898381104</c:v>
                </c:pt>
                <c:pt idx="48">
                  <c:v>71.186787240668167</c:v>
                </c:pt>
              </c:numCache>
            </c:numRef>
          </c:val>
          <c:smooth val="0"/>
          <c:extLst>
            <c:ext xmlns:c16="http://schemas.microsoft.com/office/drawing/2014/chart" uri="{C3380CC4-5D6E-409C-BE32-E72D297353CC}">
              <c16:uniqueId val="{00000001-94CD-400C-BE69-A605963DE534}"/>
            </c:ext>
          </c:extLst>
        </c:ser>
        <c:dLbls>
          <c:showLegendKey val="0"/>
          <c:showVal val="0"/>
          <c:showCatName val="0"/>
          <c:showSerName val="0"/>
          <c:showPercent val="0"/>
          <c:showBubbleSize val="0"/>
        </c:dLbls>
        <c:marker val="1"/>
        <c:smooth val="0"/>
        <c:axId val="479869800"/>
        <c:axId val="479867448"/>
      </c:lineChart>
      <c:dateAx>
        <c:axId val="4798698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7448"/>
        <c:crosses val="autoZero"/>
        <c:auto val="0"/>
        <c:lblOffset val="100"/>
        <c:baseTimeUnit val="months"/>
        <c:majorUnit val="6"/>
        <c:majorTimeUnit val="months"/>
        <c:minorUnit val="1"/>
        <c:minorTimeUnit val="months"/>
      </c:dateAx>
      <c:valAx>
        <c:axId val="479867448"/>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980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[1]NSA_INDICES!$E$83</c:f>
              <c:strCache>
                <c:ptCount val="1"/>
                <c:pt idx="0">
                  <c:v>TOTAL Laboratoires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[1]NSA_INDICES!$BZ$83:$DV$83</c:f>
              <c:numCache>
                <c:formatCode>General</c:formatCode>
                <c:ptCount val="49"/>
                <c:pt idx="0">
                  <c:v>121.11700384951807</c:v>
                </c:pt>
                <c:pt idx="1">
                  <c:v>123.22229936568093</c:v>
                </c:pt>
                <c:pt idx="2">
                  <c:v>110.79248592628939</c:v>
                </c:pt>
                <c:pt idx="3">
                  <c:v>99.037514472255907</c:v>
                </c:pt>
                <c:pt idx="4">
                  <c:v>98.30735664347435</c:v>
                </c:pt>
                <c:pt idx="5">
                  <c:v>102.28585150328922</c:v>
                </c:pt>
                <c:pt idx="6">
                  <c:v>100.66761482865716</c:v>
                </c:pt>
                <c:pt idx="7">
                  <c:v>96.079947815476757</c:v>
                </c:pt>
                <c:pt idx="8">
                  <c:v>97.71450150481553</c:v>
                </c:pt>
                <c:pt idx="9">
                  <c:v>100.33070640055277</c:v>
                </c:pt>
                <c:pt idx="10">
                  <c:v>114.96938284695504</c:v>
                </c:pt>
                <c:pt idx="11">
                  <c:v>107.38054600800217</c:v>
                </c:pt>
                <c:pt idx="12">
                  <c:v>99.264677883371533</c:v>
                </c:pt>
                <c:pt idx="13">
                  <c:v>98.896032197357115</c:v>
                </c:pt>
                <c:pt idx="14">
                  <c:v>95.994385883510091</c:v>
                </c:pt>
                <c:pt idx="15">
                  <c:v>90.077044837880962</c:v>
                </c:pt>
                <c:pt idx="16">
                  <c:v>94.565764043272338</c:v>
                </c:pt>
                <c:pt idx="17">
                  <c:v>90.318430572552572</c:v>
                </c:pt>
                <c:pt idx="18">
                  <c:v>85.501703599434038</c:v>
                </c:pt>
                <c:pt idx="19">
                  <c:v>88.161417357033159</c:v>
                </c:pt>
                <c:pt idx="20">
                  <c:v>81.819540492584125</c:v>
                </c:pt>
                <c:pt idx="21">
                  <c:v>81.701446289351594</c:v>
                </c:pt>
                <c:pt idx="22">
                  <c:v>80.342736587049259</c:v>
                </c:pt>
                <c:pt idx="23">
                  <c:v>75.900157136794121</c:v>
                </c:pt>
                <c:pt idx="24">
                  <c:v>75.202375858078796</c:v>
                </c:pt>
                <c:pt idx="25">
                  <c:v>72.877233908349766</c:v>
                </c:pt>
                <c:pt idx="26">
                  <c:v>70.630116067227789</c:v>
                </c:pt>
                <c:pt idx="27">
                  <c:v>73.892451968358813</c:v>
                </c:pt>
                <c:pt idx="28">
                  <c:v>71.698035506479698</c:v>
                </c:pt>
                <c:pt idx="29">
                  <c:v>71.863858576764869</c:v>
                </c:pt>
                <c:pt idx="30">
                  <c:v>71.261969095095225</c:v>
                </c:pt>
                <c:pt idx="31">
                  <c:v>70.377409187781751</c:v>
                </c:pt>
                <c:pt idx="32">
                  <c:v>68.395001563239617</c:v>
                </c:pt>
                <c:pt idx="33">
                  <c:v>68.21201962434904</c:v>
                </c:pt>
                <c:pt idx="34">
                  <c:v>67.335170956221418</c:v>
                </c:pt>
                <c:pt idx="35">
                  <c:v>68.504417859659867</c:v>
                </c:pt>
                <c:pt idx="36">
                  <c:v>65.105093843174316</c:v>
                </c:pt>
                <c:pt idx="37">
                  <c:v>64.07949187403392</c:v>
                </c:pt>
                <c:pt idx="38">
                  <c:v>64.616504834857508</c:v>
                </c:pt>
                <c:pt idx="39">
                  <c:v>63.291160278199712</c:v>
                </c:pt>
                <c:pt idx="40">
                  <c:v>63.591522433446556</c:v>
                </c:pt>
                <c:pt idx="41">
                  <c:v>59.314560911380845</c:v>
                </c:pt>
                <c:pt idx="42">
                  <c:v>58.963982306765331</c:v>
                </c:pt>
                <c:pt idx="43">
                  <c:v>57.00897233490614</c:v>
                </c:pt>
                <c:pt idx="44">
                  <c:v>60.075726884860501</c:v>
                </c:pt>
                <c:pt idx="45">
                  <c:v>56.936565301362997</c:v>
                </c:pt>
                <c:pt idx="46">
                  <c:v>53.45982795068047</c:v>
                </c:pt>
                <c:pt idx="47">
                  <c:v>54.173087601001122</c:v>
                </c:pt>
                <c:pt idx="48">
                  <c:v>54.801505667521347</c:v>
                </c:pt>
              </c:numCache>
            </c:numRef>
          </c:val>
          <c:smooth val="0"/>
          <c:extLst>
            <c:ext xmlns:c16="http://schemas.microsoft.com/office/drawing/2014/chart" uri="{C3380CC4-5D6E-409C-BE32-E72D297353CC}">
              <c16:uniqueId val="{00000001-FABF-42FA-968F-AB80C3A7FC76}"/>
            </c:ext>
          </c:extLst>
        </c:ser>
        <c:dLbls>
          <c:showLegendKey val="0"/>
          <c:showVal val="0"/>
          <c:showCatName val="0"/>
          <c:showSerName val="0"/>
          <c:showPercent val="0"/>
          <c:showBubbleSize val="0"/>
        </c:dLbls>
        <c:marker val="1"/>
        <c:smooth val="0"/>
        <c:axId val="476255488"/>
        <c:axId val="476256664"/>
      </c:lineChart>
      <c:dateAx>
        <c:axId val="476255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6664"/>
        <c:crosses val="autoZero"/>
        <c:auto val="0"/>
        <c:lblOffset val="100"/>
        <c:baseTimeUnit val="months"/>
        <c:majorUnit val="6"/>
        <c:majorTimeUnit val="months"/>
        <c:minorUnit val="1"/>
        <c:minorTimeUnit val="months"/>
      </c:dateAx>
      <c:valAx>
        <c:axId val="47625666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5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[1]SA_INDICES!$E$83</c:f>
              <c:strCache>
                <c:ptCount val="1"/>
                <c:pt idx="0">
                  <c:v>TOTAL Laboratoires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[1]SA_INDICES!$BZ$83:$DV$83</c:f>
              <c:numCache>
                <c:formatCode>General</c:formatCode>
                <c:ptCount val="49"/>
                <c:pt idx="0">
                  <c:v>201.03447138064317</c:v>
                </c:pt>
                <c:pt idx="1">
                  <c:v>205.61692237426766</c:v>
                </c:pt>
                <c:pt idx="2">
                  <c:v>191.05184348294034</c:v>
                </c:pt>
                <c:pt idx="3">
                  <c:v>170.27322624666638</c:v>
                </c:pt>
                <c:pt idx="4">
                  <c:v>158.94525643366742</c:v>
                </c:pt>
                <c:pt idx="5">
                  <c:v>192.10033656216598</c:v>
                </c:pt>
                <c:pt idx="6">
                  <c:v>162.55444222918936</c:v>
                </c:pt>
                <c:pt idx="7">
                  <c:v>152.97294851337929</c:v>
                </c:pt>
                <c:pt idx="8">
                  <c:v>150.82675055854594</c:v>
                </c:pt>
                <c:pt idx="9">
                  <c:v>181.95867978218021</c:v>
                </c:pt>
                <c:pt idx="10">
                  <c:v>215.86831325730338</c:v>
                </c:pt>
                <c:pt idx="11">
                  <c:v>192.83790719285525</c:v>
                </c:pt>
                <c:pt idx="12">
                  <c:v>167.082446257687</c:v>
                </c:pt>
                <c:pt idx="13">
                  <c:v>163.13008803463447</c:v>
                </c:pt>
                <c:pt idx="14">
                  <c:v>150.61503798853002</c:v>
                </c:pt>
                <c:pt idx="15">
                  <c:v>143.13802435248053</c:v>
                </c:pt>
                <c:pt idx="16">
                  <c:v>153.27821063919683</c:v>
                </c:pt>
                <c:pt idx="17">
                  <c:v>142.30597269397899</c:v>
                </c:pt>
                <c:pt idx="18">
                  <c:v>128.57143970012848</c:v>
                </c:pt>
                <c:pt idx="19">
                  <c:v>132.55863540313356</c:v>
                </c:pt>
                <c:pt idx="20">
                  <c:v>123.63388401644902</c:v>
                </c:pt>
                <c:pt idx="21">
                  <c:v>123.25646129950125</c:v>
                </c:pt>
                <c:pt idx="22">
                  <c:v>122.11054946107988</c:v>
                </c:pt>
                <c:pt idx="23">
                  <c:v>114.73717799205801</c:v>
                </c:pt>
                <c:pt idx="24">
                  <c:v>112.31090086203793</c:v>
                </c:pt>
                <c:pt idx="25">
                  <c:v>104.95724465112355</c:v>
                </c:pt>
                <c:pt idx="26">
                  <c:v>107.10707636090424</c:v>
                </c:pt>
                <c:pt idx="27">
                  <c:v>111.67389734961361</c:v>
                </c:pt>
                <c:pt idx="28">
                  <c:v>107.87024926013757</c:v>
                </c:pt>
                <c:pt idx="29">
                  <c:v>108.86822341745967</c:v>
                </c:pt>
                <c:pt idx="30">
                  <c:v>108.86473042745683</c:v>
                </c:pt>
                <c:pt idx="31">
                  <c:v>108.56031119638617</c:v>
                </c:pt>
                <c:pt idx="32">
                  <c:v>105.0260665534893</c:v>
                </c:pt>
                <c:pt idx="33">
                  <c:v>107.66410674748694</c:v>
                </c:pt>
                <c:pt idx="34">
                  <c:v>106.68161233082951</c:v>
                </c:pt>
                <c:pt idx="35">
                  <c:v>107.28190468295098</c:v>
                </c:pt>
                <c:pt idx="36">
                  <c:v>101.38233550917808</c:v>
                </c:pt>
                <c:pt idx="37">
                  <c:v>103.60002022806233</c:v>
                </c:pt>
                <c:pt idx="38">
                  <c:v>102.94639158469982</c:v>
                </c:pt>
                <c:pt idx="39">
                  <c:v>103.50409724540077</c:v>
                </c:pt>
                <c:pt idx="40">
                  <c:v>104.22944043033586</c:v>
                </c:pt>
                <c:pt idx="41">
                  <c:v>95.639479136310428</c:v>
                </c:pt>
                <c:pt idx="42">
                  <c:v>97.374124252757113</c:v>
                </c:pt>
                <c:pt idx="43">
                  <c:v>93.672439199498342</c:v>
                </c:pt>
                <c:pt idx="44">
                  <c:v>98.337839710280491</c:v>
                </c:pt>
                <c:pt idx="45">
                  <c:v>97.521619993100714</c:v>
                </c:pt>
                <c:pt idx="46">
                  <c:v>92.148620944209796</c:v>
                </c:pt>
                <c:pt idx="47">
                  <c:v>94.69807756444645</c:v>
                </c:pt>
                <c:pt idx="48">
                  <c:v>93.312782450010559</c:v>
                </c:pt>
              </c:numCache>
            </c:numRef>
          </c:val>
          <c:smooth val="0"/>
          <c:extLst>
            <c:ext xmlns:c16="http://schemas.microsoft.com/office/drawing/2014/chart" uri="{C3380CC4-5D6E-409C-BE32-E72D297353CC}">
              <c16:uniqueId val="{00000001-83E0-4946-9171-C87DD633ACFD}"/>
            </c:ext>
          </c:extLst>
        </c:ser>
        <c:dLbls>
          <c:showLegendKey val="0"/>
          <c:showVal val="0"/>
          <c:showCatName val="0"/>
          <c:showSerName val="0"/>
          <c:showPercent val="0"/>
          <c:showBubbleSize val="0"/>
        </c:dLbls>
        <c:marker val="1"/>
        <c:smooth val="0"/>
        <c:axId val="476258232"/>
        <c:axId val="476260584"/>
      </c:lineChart>
      <c:dateAx>
        <c:axId val="47625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60584"/>
        <c:crosses val="autoZero"/>
        <c:auto val="0"/>
        <c:lblOffset val="100"/>
        <c:baseTimeUnit val="months"/>
        <c:majorUnit val="6"/>
        <c:majorTimeUnit val="months"/>
        <c:minorUnit val="1"/>
        <c:minorTimeUnit val="months"/>
      </c:dateAx>
      <c:valAx>
        <c:axId val="47626058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8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[1]RA_INDICES!$E$90</c:f>
              <c:strCache>
                <c:ptCount val="1"/>
                <c:pt idx="0">
                  <c:v>IJ maladie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[1]RA_INDICES!$BZ$90:$DV$90</c:f>
              <c:numCache>
                <c:formatCode>General</c:formatCode>
                <c:ptCount val="49"/>
                <c:pt idx="0">
                  <c:v>124.64230542062947</c:v>
                </c:pt>
                <c:pt idx="1">
                  <c:v>126.54819896388044</c:v>
                </c:pt>
                <c:pt idx="2">
                  <c:v>127.29125192493014</c:v>
                </c:pt>
                <c:pt idx="3">
                  <c:v>125.31516150887609</c:v>
                </c:pt>
                <c:pt idx="4">
                  <c:v>126.49313145407568</c:v>
                </c:pt>
                <c:pt idx="5">
                  <c:v>121.78610392544869</c:v>
                </c:pt>
                <c:pt idx="6">
                  <c:v>125.40801414203069</c:v>
                </c:pt>
                <c:pt idx="7">
                  <c:v>129.13296880080031</c:v>
                </c:pt>
                <c:pt idx="8">
                  <c:v>130.0439260818934</c:v>
                </c:pt>
                <c:pt idx="9">
                  <c:v>128.70908251128833</c:v>
                </c:pt>
                <c:pt idx="10">
                  <c:v>132.99237267565061</c:v>
                </c:pt>
                <c:pt idx="11">
                  <c:v>152.27298171351893</c:v>
                </c:pt>
                <c:pt idx="12">
                  <c:v>143.7249488618599</c:v>
                </c:pt>
                <c:pt idx="13">
                  <c:v>142.94133338726104</c:v>
                </c:pt>
                <c:pt idx="14">
                  <c:v>136.23546443273793</c:v>
                </c:pt>
                <c:pt idx="15">
                  <c:v>140.34859536000869</c:v>
                </c:pt>
                <c:pt idx="16">
                  <c:v>136.44957164842947</c:v>
                </c:pt>
                <c:pt idx="17">
                  <c:v>139.70541512296643</c:v>
                </c:pt>
                <c:pt idx="18">
                  <c:v>143.15425938803378</c:v>
                </c:pt>
                <c:pt idx="19">
                  <c:v>142.21074343800305</c:v>
                </c:pt>
                <c:pt idx="20">
                  <c:v>139.09332229426207</c:v>
                </c:pt>
                <c:pt idx="21">
                  <c:v>137.43921690312854</c:v>
                </c:pt>
                <c:pt idx="22">
                  <c:v>133.2731410387716</c:v>
                </c:pt>
                <c:pt idx="23">
                  <c:v>133.89436497531253</c:v>
                </c:pt>
                <c:pt idx="24">
                  <c:v>134.62649914869021</c:v>
                </c:pt>
                <c:pt idx="25">
                  <c:v>128.365542311555</c:v>
                </c:pt>
                <c:pt idx="26">
                  <c:v>137.08748786643562</c:v>
                </c:pt>
                <c:pt idx="27">
                  <c:v>134.08627746454391</c:v>
                </c:pt>
                <c:pt idx="28">
                  <c:v>134.9359214809725</c:v>
                </c:pt>
                <c:pt idx="29">
                  <c:v>139.44328231864739</c:v>
                </c:pt>
                <c:pt idx="30">
                  <c:v>134.18908531907857</c:v>
                </c:pt>
                <c:pt idx="31">
                  <c:v>134.1507723876652</c:v>
                </c:pt>
                <c:pt idx="32">
                  <c:v>132.72167063058131</c:v>
                </c:pt>
                <c:pt idx="33">
                  <c:v>140.86134125289416</c:v>
                </c:pt>
                <c:pt idx="34">
                  <c:v>138.92693284015354</c:v>
                </c:pt>
                <c:pt idx="35">
                  <c:v>137.5945688608048</c:v>
                </c:pt>
                <c:pt idx="36">
                  <c:v>136.44439533440703</c:v>
                </c:pt>
                <c:pt idx="37">
                  <c:v>140.47668588986647</c:v>
                </c:pt>
                <c:pt idx="38">
                  <c:v>140.17531232397823</c:v>
                </c:pt>
                <c:pt idx="39">
                  <c:v>137.6884028870991</c:v>
                </c:pt>
                <c:pt idx="40">
                  <c:v>141.42303755846385</c:v>
                </c:pt>
                <c:pt idx="41">
                  <c:v>143.13491020482815</c:v>
                </c:pt>
                <c:pt idx="42">
                  <c:v>142.85105607963237</c:v>
                </c:pt>
                <c:pt idx="43">
                  <c:v>137.86190742422312</c:v>
                </c:pt>
                <c:pt idx="44">
                  <c:v>143.96847207854344</c:v>
                </c:pt>
                <c:pt idx="45">
                  <c:v>146.69934793696723</c:v>
                </c:pt>
                <c:pt idx="46">
                  <c:v>146.21881891030296</c:v>
                </c:pt>
                <c:pt idx="47">
                  <c:v>149.43839985480213</c:v>
                </c:pt>
                <c:pt idx="48">
                  <c:v>149.16465710395084</c:v>
                </c:pt>
              </c:numCache>
            </c:numRef>
          </c:val>
          <c:smooth val="0"/>
          <c:extLst>
            <c:ext xmlns:c16="http://schemas.microsoft.com/office/drawing/2014/chart" uri="{C3380CC4-5D6E-409C-BE32-E72D297353CC}">
              <c16:uniqueId val="{00000001-02B3-4BBD-A4D9-F054FA59ACF6}"/>
            </c:ext>
          </c:extLst>
        </c:ser>
        <c:dLbls>
          <c:showLegendKey val="0"/>
          <c:showVal val="0"/>
          <c:showCatName val="0"/>
          <c:showSerName val="0"/>
          <c:showPercent val="0"/>
          <c:showBubbleSize val="0"/>
        </c:dLbls>
        <c:marker val="1"/>
        <c:smooth val="0"/>
        <c:axId val="476253528"/>
        <c:axId val="476259016"/>
      </c:lineChart>
      <c:dateAx>
        <c:axId val="4762535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9016"/>
        <c:crosses val="autoZero"/>
        <c:auto val="0"/>
        <c:lblOffset val="100"/>
        <c:baseTimeUnit val="months"/>
        <c:majorUnit val="6"/>
        <c:majorTimeUnit val="months"/>
        <c:minorUnit val="1"/>
        <c:minorTimeUnit val="months"/>
      </c:dateAx>
      <c:valAx>
        <c:axId val="476259016"/>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352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[1]NSA_INDICES!$E$90</c:f>
              <c:strCache>
                <c:ptCount val="1"/>
                <c:pt idx="0">
                  <c:v>IJ maladie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[1]NSA_INDICES!$BZ$90:$DV$90</c:f>
              <c:numCache>
                <c:formatCode>General</c:formatCode>
                <c:ptCount val="49"/>
                <c:pt idx="0">
                  <c:v>97.917893114135055</c:v>
                </c:pt>
                <c:pt idx="1">
                  <c:v>106.4711475386821</c:v>
                </c:pt>
                <c:pt idx="2">
                  <c:v>101.22538761891342</c:v>
                </c:pt>
                <c:pt idx="3">
                  <c:v>100.32286834200448</c:v>
                </c:pt>
                <c:pt idx="4">
                  <c:v>97.411843896544397</c:v>
                </c:pt>
                <c:pt idx="5">
                  <c:v>91.927723986761521</c:v>
                </c:pt>
                <c:pt idx="6">
                  <c:v>99.273408693033218</c:v>
                </c:pt>
                <c:pt idx="7">
                  <c:v>98.88206063453228</c:v>
                </c:pt>
                <c:pt idx="8">
                  <c:v>100.03150183466303</c:v>
                </c:pt>
                <c:pt idx="9">
                  <c:v>97.153517085855086</c:v>
                </c:pt>
                <c:pt idx="10">
                  <c:v>100.60680475886615</c:v>
                </c:pt>
                <c:pt idx="11">
                  <c:v>107.44248865316339</c:v>
                </c:pt>
                <c:pt idx="12">
                  <c:v>102.83977136633106</c:v>
                </c:pt>
                <c:pt idx="13">
                  <c:v>102.56152255504658</c:v>
                </c:pt>
                <c:pt idx="14">
                  <c:v>101.94540132143221</c:v>
                </c:pt>
                <c:pt idx="15">
                  <c:v>106.14082685036905</c:v>
                </c:pt>
                <c:pt idx="16">
                  <c:v>98.131114386714174</c:v>
                </c:pt>
                <c:pt idx="17">
                  <c:v>105.10455788041391</c:v>
                </c:pt>
                <c:pt idx="18">
                  <c:v>107.17279388014359</c:v>
                </c:pt>
                <c:pt idx="19">
                  <c:v>111.90599337115803</c:v>
                </c:pt>
                <c:pt idx="20">
                  <c:v>104.48619571601728</c:v>
                </c:pt>
                <c:pt idx="21">
                  <c:v>105.86858505693257</c:v>
                </c:pt>
                <c:pt idx="22">
                  <c:v>104.11216262359477</c:v>
                </c:pt>
                <c:pt idx="23">
                  <c:v>105.94184675836998</c:v>
                </c:pt>
                <c:pt idx="24">
                  <c:v>103.13137346480605</c:v>
                </c:pt>
                <c:pt idx="25">
                  <c:v>101.19278651244463</c:v>
                </c:pt>
                <c:pt idx="26">
                  <c:v>110.71432739895664</c:v>
                </c:pt>
                <c:pt idx="27">
                  <c:v>104.54271826253549</c:v>
                </c:pt>
                <c:pt idx="28">
                  <c:v>110.73043340983779</c:v>
                </c:pt>
                <c:pt idx="29">
                  <c:v>107.88352768662462</c:v>
                </c:pt>
                <c:pt idx="30">
                  <c:v>107.6086424767992</c:v>
                </c:pt>
                <c:pt idx="31">
                  <c:v>108.98255052958264</c:v>
                </c:pt>
                <c:pt idx="32">
                  <c:v>105.50469438721493</c:v>
                </c:pt>
                <c:pt idx="33">
                  <c:v>112.00054021085846</c:v>
                </c:pt>
                <c:pt idx="34">
                  <c:v>115.04973988199612</c:v>
                </c:pt>
                <c:pt idx="35">
                  <c:v>108.62308480032581</c:v>
                </c:pt>
                <c:pt idx="36">
                  <c:v>112.19260429223037</c:v>
                </c:pt>
                <c:pt idx="37">
                  <c:v>114.08977862492333</c:v>
                </c:pt>
                <c:pt idx="38">
                  <c:v>112.80223268436669</c:v>
                </c:pt>
                <c:pt idx="39">
                  <c:v>108.5763405797332</c:v>
                </c:pt>
                <c:pt idx="40">
                  <c:v>112.62050229244771</c:v>
                </c:pt>
                <c:pt idx="41">
                  <c:v>113.36557346343722</c:v>
                </c:pt>
                <c:pt idx="42">
                  <c:v>116.22881838345822</c:v>
                </c:pt>
                <c:pt idx="43">
                  <c:v>112.83588887421705</c:v>
                </c:pt>
                <c:pt idx="44">
                  <c:v>121.7139659032034</c:v>
                </c:pt>
                <c:pt idx="45">
                  <c:v>122.65498775380654</c:v>
                </c:pt>
                <c:pt idx="46">
                  <c:v>120.32612965846938</c:v>
                </c:pt>
                <c:pt idx="47">
                  <c:v>118.12884233670233</c:v>
                </c:pt>
                <c:pt idx="48">
                  <c:v>119.7390738528437</c:v>
                </c:pt>
              </c:numCache>
            </c:numRef>
          </c:val>
          <c:smooth val="0"/>
          <c:extLst>
            <c:ext xmlns:c16="http://schemas.microsoft.com/office/drawing/2014/chart" uri="{C3380CC4-5D6E-409C-BE32-E72D297353CC}">
              <c16:uniqueId val="{00000001-F1F5-406A-BC9B-D5221E2608FB}"/>
            </c:ext>
          </c:extLst>
        </c:ser>
        <c:dLbls>
          <c:showLegendKey val="0"/>
          <c:showVal val="0"/>
          <c:showCatName val="0"/>
          <c:showSerName val="0"/>
          <c:showPercent val="0"/>
          <c:showBubbleSize val="0"/>
        </c:dLbls>
        <c:marker val="1"/>
        <c:smooth val="0"/>
        <c:axId val="313424560"/>
        <c:axId val="313424952"/>
      </c:lineChart>
      <c:dateAx>
        <c:axId val="3134245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3424952"/>
        <c:crosses val="autoZero"/>
        <c:auto val="0"/>
        <c:lblOffset val="100"/>
        <c:baseTimeUnit val="months"/>
        <c:majorUnit val="6"/>
        <c:majorTimeUnit val="months"/>
        <c:minorUnit val="1"/>
        <c:minorTimeUnit val="months"/>
      </c:dateAx>
      <c:valAx>
        <c:axId val="313424952"/>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456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ysClr val="window" lastClr="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[1]SA_INDICES!$E$90</c:f>
              <c:strCache>
                <c:ptCount val="1"/>
                <c:pt idx="0">
                  <c:v>IJ maladie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[1]SA_INDICES!$BZ$90:$DV$90</c:f>
              <c:numCache>
                <c:formatCode>General</c:formatCode>
                <c:ptCount val="49"/>
                <c:pt idx="0">
                  <c:v>131.28733034216705</c:v>
                </c:pt>
                <c:pt idx="1">
                  <c:v>131.54035765165125</c:v>
                </c:pt>
                <c:pt idx="2">
                  <c:v>133.77252889103971</c:v>
                </c:pt>
                <c:pt idx="3">
                  <c:v>131.52949501921026</c:v>
                </c:pt>
                <c:pt idx="4">
                  <c:v>133.72419338927995</c:v>
                </c:pt>
                <c:pt idx="5">
                  <c:v>129.21038987545614</c:v>
                </c:pt>
                <c:pt idx="6">
                  <c:v>131.90638359283196</c:v>
                </c:pt>
                <c:pt idx="7">
                  <c:v>136.65485689168062</c:v>
                </c:pt>
                <c:pt idx="8">
                  <c:v>137.50651514807612</c:v>
                </c:pt>
                <c:pt idx="9">
                  <c:v>136.55537361997082</c:v>
                </c:pt>
                <c:pt idx="10">
                  <c:v>141.04504389764352</c:v>
                </c:pt>
                <c:pt idx="11">
                  <c:v>163.42008348003694</c:v>
                </c:pt>
                <c:pt idx="12">
                  <c:v>153.89104794248414</c:v>
                </c:pt>
                <c:pt idx="13">
                  <c:v>152.98177305080534</c:v>
                </c:pt>
                <c:pt idx="14">
                  <c:v>144.76168837070455</c:v>
                </c:pt>
                <c:pt idx="15">
                  <c:v>148.85435674588223</c:v>
                </c:pt>
                <c:pt idx="16">
                  <c:v>145.97745576197806</c:v>
                </c:pt>
                <c:pt idx="17">
                  <c:v>148.3089180193594</c:v>
                </c:pt>
                <c:pt idx="18">
                  <c:v>152.10105051934971</c:v>
                </c:pt>
                <c:pt idx="19">
                  <c:v>149.74601931706198</c:v>
                </c:pt>
                <c:pt idx="20">
                  <c:v>147.69838406092839</c:v>
                </c:pt>
                <c:pt idx="21">
                  <c:v>145.28925427722183</c:v>
                </c:pt>
                <c:pt idx="22">
                  <c:v>140.52401810513757</c:v>
                </c:pt>
                <c:pt idx="23">
                  <c:v>140.84475842236236</c:v>
                </c:pt>
                <c:pt idx="24">
                  <c:v>142.45776191608545</c:v>
                </c:pt>
                <c:pt idx="25">
                  <c:v>135.12204783920185</c:v>
                </c:pt>
                <c:pt idx="26">
                  <c:v>143.64517402081063</c:v>
                </c:pt>
                <c:pt idx="27">
                  <c:v>141.4322832407143</c:v>
                </c:pt>
                <c:pt idx="28">
                  <c:v>140.95461591009501</c:v>
                </c:pt>
                <c:pt idx="29">
                  <c:v>147.2906150735173</c:v>
                </c:pt>
                <c:pt idx="30">
                  <c:v>140.79831223440829</c:v>
                </c:pt>
                <c:pt idx="31">
                  <c:v>140.40885056576244</c:v>
                </c:pt>
                <c:pt idx="32">
                  <c:v>139.48917157136401</c:v>
                </c:pt>
                <c:pt idx="33">
                  <c:v>148.03757921765791</c:v>
                </c:pt>
                <c:pt idx="34">
                  <c:v>144.86399669187239</c:v>
                </c:pt>
                <c:pt idx="35">
                  <c:v>144.7983281572825</c:v>
                </c:pt>
                <c:pt idx="36">
                  <c:v>142.47460299693526</c:v>
                </c:pt>
                <c:pt idx="37">
                  <c:v>147.03779018532884</c:v>
                </c:pt>
                <c:pt idx="38">
                  <c:v>146.98162837307797</c:v>
                </c:pt>
                <c:pt idx="39">
                  <c:v>144.92711696362119</c:v>
                </c:pt>
                <c:pt idx="40">
                  <c:v>148.58478773845306</c:v>
                </c:pt>
                <c:pt idx="41">
                  <c:v>150.53705556448921</c:v>
                </c:pt>
                <c:pt idx="42">
                  <c:v>149.47067528507264</c:v>
                </c:pt>
                <c:pt idx="43">
                  <c:v>144.08462675082322</c:v>
                </c:pt>
                <c:pt idx="44">
                  <c:v>149.50205487376581</c:v>
                </c:pt>
                <c:pt idx="45">
                  <c:v>152.67797791794163</c:v>
                </c:pt>
                <c:pt idx="46">
                  <c:v>152.65703590047602</c:v>
                </c:pt>
                <c:pt idx="47">
                  <c:v>157.2235210991532</c:v>
                </c:pt>
                <c:pt idx="48">
                  <c:v>156.48132816080579</c:v>
                </c:pt>
              </c:numCache>
            </c:numRef>
          </c:val>
          <c:smooth val="0"/>
          <c:extLst>
            <c:ext xmlns:c16="http://schemas.microsoft.com/office/drawing/2014/chart" uri="{C3380CC4-5D6E-409C-BE32-E72D297353CC}">
              <c16:uniqueId val="{00000001-55AC-4600-A6DF-EAFFB35C0271}"/>
            </c:ext>
          </c:extLst>
        </c:ser>
        <c:dLbls>
          <c:showLegendKey val="0"/>
          <c:showVal val="0"/>
          <c:showCatName val="0"/>
          <c:showSerName val="0"/>
          <c:showPercent val="0"/>
          <c:showBubbleSize val="0"/>
        </c:dLbls>
        <c:marker val="1"/>
        <c:smooth val="0"/>
        <c:axId val="313425736"/>
        <c:axId val="313428088"/>
      </c:lineChart>
      <c:dateAx>
        <c:axId val="31342573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8088"/>
        <c:crosses val="autoZero"/>
        <c:auto val="0"/>
        <c:lblOffset val="100"/>
        <c:baseTimeUnit val="months"/>
        <c:majorUnit val="6"/>
        <c:majorTimeUnit val="months"/>
        <c:minorUnit val="1"/>
        <c:minorTimeUnit val="months"/>
      </c:dateAx>
      <c:valAx>
        <c:axId val="313428088"/>
        <c:scaling>
          <c:orientation val="minMax"/>
          <c:max val="163"/>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573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[1]RA_INDICES!$E$107</c:f>
              <c:strCache>
                <c:ptCount val="1"/>
                <c:pt idx="0">
                  <c:v>Médicaments de ville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[1]RA_INDICES!$BZ$107:$DV$107</c:f>
              <c:numCache>
                <c:formatCode>General</c:formatCode>
                <c:ptCount val="49"/>
                <c:pt idx="0">
                  <c:v>109.3729622128802</c:v>
                </c:pt>
                <c:pt idx="1">
                  <c:v>109.44388493065162</c:v>
                </c:pt>
                <c:pt idx="2">
                  <c:v>109.55863084422984</c:v>
                </c:pt>
                <c:pt idx="3">
                  <c:v>110.04100110605188</c:v>
                </c:pt>
                <c:pt idx="4">
                  <c:v>112.41335448857774</c:v>
                </c:pt>
                <c:pt idx="5">
                  <c:v>118.9088041921234</c:v>
                </c:pt>
                <c:pt idx="6">
                  <c:v>117.66191261639523</c:v>
                </c:pt>
                <c:pt idx="7">
                  <c:v>114.48919407391824</c:v>
                </c:pt>
                <c:pt idx="8">
                  <c:v>115.76847145727753</c:v>
                </c:pt>
                <c:pt idx="9">
                  <c:v>117.10788523276069</c:v>
                </c:pt>
                <c:pt idx="10">
                  <c:v>133.57541662836647</c:v>
                </c:pt>
                <c:pt idx="11">
                  <c:v>125.62069718398317</c:v>
                </c:pt>
                <c:pt idx="12">
                  <c:v>119.89616955458895</c:v>
                </c:pt>
                <c:pt idx="13">
                  <c:v>120.11945872198304</c:v>
                </c:pt>
                <c:pt idx="14">
                  <c:v>119.91662642941709</c:v>
                </c:pt>
                <c:pt idx="15">
                  <c:v>118.49410006167867</c:v>
                </c:pt>
                <c:pt idx="16">
                  <c:v>118.11350461835599</c:v>
                </c:pt>
                <c:pt idx="17">
                  <c:v>120.09053448371849</c:v>
                </c:pt>
                <c:pt idx="18">
                  <c:v>117.47802711764884</c:v>
                </c:pt>
                <c:pt idx="19">
                  <c:v>119.59697427058656</c:v>
                </c:pt>
                <c:pt idx="20">
                  <c:v>118.33089308545436</c:v>
                </c:pt>
                <c:pt idx="21">
                  <c:v>118.46384703084118</c:v>
                </c:pt>
                <c:pt idx="22">
                  <c:v>120.84673509855672</c:v>
                </c:pt>
                <c:pt idx="23">
                  <c:v>119.68747117310237</c:v>
                </c:pt>
                <c:pt idx="24">
                  <c:v>121.80715742714665</c:v>
                </c:pt>
                <c:pt idx="25">
                  <c:v>120.1479810443374</c:v>
                </c:pt>
                <c:pt idx="26">
                  <c:v>120.9125034983356</c:v>
                </c:pt>
                <c:pt idx="27">
                  <c:v>128.65907322288666</c:v>
                </c:pt>
                <c:pt idx="28">
                  <c:v>123.25360555874147</c:v>
                </c:pt>
                <c:pt idx="29">
                  <c:v>123.04474858715739</c:v>
                </c:pt>
                <c:pt idx="30">
                  <c:v>123.82662422368338</c:v>
                </c:pt>
                <c:pt idx="31">
                  <c:v>124.22833811483966</c:v>
                </c:pt>
                <c:pt idx="32">
                  <c:v>124.48584991656131</c:v>
                </c:pt>
                <c:pt idx="33">
                  <c:v>128.35250701011495</c:v>
                </c:pt>
                <c:pt idx="34">
                  <c:v>123.78711473544219</c:v>
                </c:pt>
                <c:pt idx="35">
                  <c:v>126.98632736733056</c:v>
                </c:pt>
                <c:pt idx="36">
                  <c:v>124.98704266450544</c:v>
                </c:pt>
                <c:pt idx="37">
                  <c:v>127.75089214073689</c:v>
                </c:pt>
                <c:pt idx="38">
                  <c:v>126.45622453755867</c:v>
                </c:pt>
                <c:pt idx="39">
                  <c:v>126.33099294229469</c:v>
                </c:pt>
                <c:pt idx="40">
                  <c:v>128.00684633466238</c:v>
                </c:pt>
                <c:pt idx="41">
                  <c:v>127.3039192166036</c:v>
                </c:pt>
                <c:pt idx="42">
                  <c:v>128.69296400441837</c:v>
                </c:pt>
                <c:pt idx="43">
                  <c:v>126.99369858552257</c:v>
                </c:pt>
                <c:pt idx="44">
                  <c:v>130.99336599197972</c:v>
                </c:pt>
                <c:pt idx="45">
                  <c:v>128.43331084363197</c:v>
                </c:pt>
                <c:pt idx="46">
                  <c:v>129.77104593279188</c:v>
                </c:pt>
                <c:pt idx="47">
                  <c:v>131.19142851974414</c:v>
                </c:pt>
                <c:pt idx="48">
                  <c:v>132.12227750154364</c:v>
                </c:pt>
              </c:numCache>
            </c:numRef>
          </c:val>
          <c:smooth val="0"/>
          <c:extLst>
            <c:ext xmlns:c16="http://schemas.microsoft.com/office/drawing/2014/chart" uri="{C3380CC4-5D6E-409C-BE32-E72D297353CC}">
              <c16:uniqueId val="{00000001-E95A-4C61-97C7-C9F0C2386CD2}"/>
            </c:ext>
          </c:extLst>
        </c:ser>
        <c:dLbls>
          <c:showLegendKey val="0"/>
          <c:showVal val="0"/>
          <c:showCatName val="0"/>
          <c:showSerName val="0"/>
          <c:showPercent val="0"/>
          <c:showBubbleSize val="0"/>
        </c:dLbls>
        <c:marker val="1"/>
        <c:smooth val="0"/>
        <c:axId val="473121584"/>
        <c:axId val="473122368"/>
      </c:lineChart>
      <c:dateAx>
        <c:axId val="4731215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2368"/>
        <c:crosses val="autoZero"/>
        <c:auto val="0"/>
        <c:lblOffset val="100"/>
        <c:baseTimeUnit val="months"/>
        <c:majorUnit val="6"/>
        <c:majorTimeUnit val="months"/>
        <c:minorUnit val="1"/>
        <c:minorTimeUnit val="months"/>
      </c:dateAx>
      <c:valAx>
        <c:axId val="473122368"/>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158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393025"/>
          <c:y val="0.8970712909441233"/>
          <c:w val="0.70526323098501575"/>
          <c:h val="6.865163776493256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[1]NSA_INDICES!$E$107</c:f>
              <c:strCache>
                <c:ptCount val="1"/>
                <c:pt idx="0">
                  <c:v>Médicaments de ville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[1]NSA_INDICES!$BZ$107:$DV$107</c:f>
              <c:numCache>
                <c:formatCode>General</c:formatCode>
                <c:ptCount val="49"/>
                <c:pt idx="0">
                  <c:v>98.998855960456183</c:v>
                </c:pt>
                <c:pt idx="1">
                  <c:v>99.2636281494608</c:v>
                </c:pt>
                <c:pt idx="2">
                  <c:v>100.87064405499258</c:v>
                </c:pt>
                <c:pt idx="3">
                  <c:v>100.76135981516508</c:v>
                </c:pt>
                <c:pt idx="4">
                  <c:v>101.5992021178542</c:v>
                </c:pt>
                <c:pt idx="5">
                  <c:v>103.53391593922593</c:v>
                </c:pt>
                <c:pt idx="6">
                  <c:v>104.31530203565593</c:v>
                </c:pt>
                <c:pt idx="7">
                  <c:v>103.67302095017541</c:v>
                </c:pt>
                <c:pt idx="8">
                  <c:v>103.92740385535993</c:v>
                </c:pt>
                <c:pt idx="9">
                  <c:v>105.24150624865625</c:v>
                </c:pt>
                <c:pt idx="10">
                  <c:v>112.44577002950062</c:v>
                </c:pt>
                <c:pt idx="11">
                  <c:v>109.60286402718663</c:v>
                </c:pt>
                <c:pt idx="12">
                  <c:v>107.5556587391202</c:v>
                </c:pt>
                <c:pt idx="13">
                  <c:v>108.0690170331805</c:v>
                </c:pt>
                <c:pt idx="14">
                  <c:v>108.85236711149717</c:v>
                </c:pt>
                <c:pt idx="15">
                  <c:v>106.32984243941377</c:v>
                </c:pt>
                <c:pt idx="16">
                  <c:v>106.11446323444795</c:v>
                </c:pt>
                <c:pt idx="17">
                  <c:v>106.68160243684743</c:v>
                </c:pt>
                <c:pt idx="18">
                  <c:v>105.10198894294101</c:v>
                </c:pt>
                <c:pt idx="19">
                  <c:v>106.55660347655352</c:v>
                </c:pt>
                <c:pt idx="20">
                  <c:v>105.65269333228797</c:v>
                </c:pt>
                <c:pt idx="21">
                  <c:v>106.79407879224429</c:v>
                </c:pt>
                <c:pt idx="22">
                  <c:v>108.46395532375612</c:v>
                </c:pt>
                <c:pt idx="23">
                  <c:v>106.7906350677966</c:v>
                </c:pt>
                <c:pt idx="24">
                  <c:v>108.53502897497201</c:v>
                </c:pt>
                <c:pt idx="25">
                  <c:v>107.8229363669639</c:v>
                </c:pt>
                <c:pt idx="26">
                  <c:v>106.45388002004528</c:v>
                </c:pt>
                <c:pt idx="27">
                  <c:v>114.17735074592905</c:v>
                </c:pt>
                <c:pt idx="28">
                  <c:v>109.65436285079771</c:v>
                </c:pt>
                <c:pt idx="29">
                  <c:v>109.15446716407742</c:v>
                </c:pt>
                <c:pt idx="30">
                  <c:v>110.12267038123333</c:v>
                </c:pt>
                <c:pt idx="31">
                  <c:v>109.95251995604414</c:v>
                </c:pt>
                <c:pt idx="32">
                  <c:v>110.72524467645852</c:v>
                </c:pt>
                <c:pt idx="33">
                  <c:v>113.91453648490004</c:v>
                </c:pt>
                <c:pt idx="34">
                  <c:v>109.7158109271458</c:v>
                </c:pt>
                <c:pt idx="35">
                  <c:v>112.08878287022</c:v>
                </c:pt>
                <c:pt idx="36">
                  <c:v>111.11674740568208</c:v>
                </c:pt>
                <c:pt idx="37">
                  <c:v>112.14520308528199</c:v>
                </c:pt>
                <c:pt idx="38">
                  <c:v>110.27197922401216</c:v>
                </c:pt>
                <c:pt idx="39">
                  <c:v>111.83666060199045</c:v>
                </c:pt>
                <c:pt idx="40">
                  <c:v>112.59726989607704</c:v>
                </c:pt>
                <c:pt idx="41">
                  <c:v>112.1866529798186</c:v>
                </c:pt>
                <c:pt idx="42">
                  <c:v>111.9168202521349</c:v>
                </c:pt>
                <c:pt idx="43">
                  <c:v>111.8633047421425</c:v>
                </c:pt>
                <c:pt idx="44">
                  <c:v>112.88407668291877</c:v>
                </c:pt>
                <c:pt idx="45">
                  <c:v>111.25344168939499</c:v>
                </c:pt>
                <c:pt idx="46">
                  <c:v>112.46819792496254</c:v>
                </c:pt>
                <c:pt idx="47">
                  <c:v>114.2206438712638</c:v>
                </c:pt>
                <c:pt idx="48">
                  <c:v>114.29283107606989</c:v>
                </c:pt>
              </c:numCache>
            </c:numRef>
          </c:val>
          <c:smooth val="0"/>
          <c:extLst>
            <c:ext xmlns:c16="http://schemas.microsoft.com/office/drawing/2014/chart" uri="{C3380CC4-5D6E-409C-BE32-E72D297353CC}">
              <c16:uniqueId val="{00000001-C711-4191-A17B-69B3F00739C6}"/>
            </c:ext>
          </c:extLst>
        </c:ser>
        <c:dLbls>
          <c:showLegendKey val="0"/>
          <c:showVal val="0"/>
          <c:showCatName val="0"/>
          <c:showSerName val="0"/>
          <c:showPercent val="0"/>
          <c:showBubbleSize val="0"/>
        </c:dLbls>
        <c:marker val="1"/>
        <c:smooth val="0"/>
        <c:axId val="473124328"/>
        <c:axId val="473124720"/>
      </c:lineChart>
      <c:dateAx>
        <c:axId val="4731243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4720"/>
        <c:crosses val="autoZero"/>
        <c:auto val="0"/>
        <c:lblOffset val="100"/>
        <c:baseTimeUnit val="months"/>
        <c:majorUnit val="6"/>
        <c:majorTimeUnit val="months"/>
        <c:minorUnit val="1"/>
        <c:minorTimeUnit val="months"/>
      </c:dateAx>
      <c:valAx>
        <c:axId val="473124720"/>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432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[1]SA_INDICES!$E$107</c:f>
              <c:strCache>
                <c:ptCount val="1"/>
                <c:pt idx="0">
                  <c:v>Médicaments de ville</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[1]SA_INDICES!$BZ$107:$DV$107</c:f>
              <c:numCache>
                <c:formatCode>General</c:formatCode>
                <c:ptCount val="49"/>
                <c:pt idx="0">
                  <c:v>123.7328839145724</c:v>
                </c:pt>
                <c:pt idx="1">
                  <c:v>123.53547862787859</c:v>
                </c:pt>
                <c:pt idx="2">
                  <c:v>121.58461236043348</c:v>
                </c:pt>
                <c:pt idx="3">
                  <c:v>122.88595556425285</c:v>
                </c:pt>
                <c:pt idx="4">
                  <c:v>127.38239158297553</c:v>
                </c:pt>
                <c:pt idx="5">
                  <c:v>140.19084874726633</c:v>
                </c:pt>
                <c:pt idx="6">
                  <c:v>136.13639882841088</c:v>
                </c:pt>
                <c:pt idx="7">
                  <c:v>129.46102831097386</c:v>
                </c:pt>
                <c:pt idx="8">
                  <c:v>132.15897291259577</c:v>
                </c:pt>
                <c:pt idx="9">
                  <c:v>133.53342290782837</c:v>
                </c:pt>
                <c:pt idx="10">
                  <c:v>162.82324418683626</c:v>
                </c:pt>
                <c:pt idx="11">
                  <c:v>147.79271127036512</c:v>
                </c:pt>
                <c:pt idx="12">
                  <c:v>136.97800434181323</c:v>
                </c:pt>
                <c:pt idx="13">
                  <c:v>136.79977748019692</c:v>
                </c:pt>
                <c:pt idx="14">
                  <c:v>135.23186358109214</c:v>
                </c:pt>
                <c:pt idx="15">
                  <c:v>135.33196375467116</c:v>
                </c:pt>
                <c:pt idx="16">
                  <c:v>134.7226746591991</c:v>
                </c:pt>
                <c:pt idx="17">
                  <c:v>138.65128657273709</c:v>
                </c:pt>
                <c:pt idx="18">
                  <c:v>134.60903916260762</c:v>
                </c:pt>
                <c:pt idx="19">
                  <c:v>137.64756089529877</c:v>
                </c:pt>
                <c:pt idx="20">
                  <c:v>135.8801596289066</c:v>
                </c:pt>
                <c:pt idx="21">
                  <c:v>134.61723452328084</c:v>
                </c:pt>
                <c:pt idx="22">
                  <c:v>137.98707892083883</c:v>
                </c:pt>
                <c:pt idx="23">
                  <c:v>137.53937592185838</c:v>
                </c:pt>
                <c:pt idx="24">
                  <c:v>140.17854487495666</c:v>
                </c:pt>
                <c:pt idx="25">
                  <c:v>137.20840747823738</c:v>
                </c:pt>
                <c:pt idx="26">
                  <c:v>140.92624694866745</c:v>
                </c:pt>
                <c:pt idx="27">
                  <c:v>148.70479049382325</c:v>
                </c:pt>
                <c:pt idx="28">
                  <c:v>142.07778720260609</c:v>
                </c:pt>
                <c:pt idx="29">
                  <c:v>142.27178837222723</c:v>
                </c:pt>
                <c:pt idx="30">
                  <c:v>142.79574786604107</c:v>
                </c:pt>
                <c:pt idx="31">
                  <c:v>143.98904096478398</c:v>
                </c:pt>
                <c:pt idx="32">
                  <c:v>143.53339088131673</c:v>
                </c:pt>
                <c:pt idx="33">
                  <c:v>148.33766247591541</c:v>
                </c:pt>
                <c:pt idx="34">
                  <c:v>143.26472716886465</c:v>
                </c:pt>
                <c:pt idx="35">
                  <c:v>147.60762883857751</c:v>
                </c:pt>
                <c:pt idx="36">
                  <c:v>144.18641743951483</c:v>
                </c:pt>
                <c:pt idx="37">
                  <c:v>149.35241303174618</c:v>
                </c:pt>
                <c:pt idx="38">
                  <c:v>148.85858767599322</c:v>
                </c:pt>
                <c:pt idx="39">
                  <c:v>146.39416488796871</c:v>
                </c:pt>
                <c:pt idx="40">
                  <c:v>149.33690655672945</c:v>
                </c:pt>
                <c:pt idx="41">
                  <c:v>148.22936129535083</c:v>
                </c:pt>
                <c:pt idx="42">
                  <c:v>151.91463774453783</c:v>
                </c:pt>
                <c:pt idx="43">
                  <c:v>147.93731200339516</c:v>
                </c:pt>
                <c:pt idx="44">
                  <c:v>156.06039058416025</c:v>
                </c:pt>
                <c:pt idx="45">
                  <c:v>152.21382454740439</c:v>
                </c:pt>
                <c:pt idx="46">
                  <c:v>153.72178795942705</c:v>
                </c:pt>
                <c:pt idx="47">
                  <c:v>154.68252576115859</c:v>
                </c:pt>
                <c:pt idx="48">
                  <c:v>156.80194131301613</c:v>
                </c:pt>
              </c:numCache>
            </c:numRef>
          </c:val>
          <c:smooth val="0"/>
          <c:extLst>
            <c:ext xmlns:c16="http://schemas.microsoft.com/office/drawing/2014/chart" uri="{C3380CC4-5D6E-409C-BE32-E72D297353CC}">
              <c16:uniqueId val="{00000001-D204-4CFB-93C8-C8C8F2CA3676}"/>
            </c:ext>
          </c:extLst>
        </c:ser>
        <c:dLbls>
          <c:showLegendKey val="0"/>
          <c:showVal val="0"/>
          <c:showCatName val="0"/>
          <c:showSerName val="0"/>
          <c:showPercent val="0"/>
          <c:showBubbleSize val="0"/>
        </c:dLbls>
        <c:marker val="1"/>
        <c:smooth val="0"/>
        <c:axId val="117308040"/>
        <c:axId val="117306864"/>
      </c:lineChart>
      <c:dateAx>
        <c:axId val="1173080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6864"/>
        <c:crosses val="autoZero"/>
        <c:auto val="0"/>
        <c:lblOffset val="100"/>
        <c:baseTimeUnit val="months"/>
        <c:majorUnit val="6"/>
        <c:majorTimeUnit val="months"/>
        <c:minorUnit val="1"/>
        <c:minorTimeUnit val="months"/>
      </c:dateAx>
      <c:valAx>
        <c:axId val="117306864"/>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80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[1]RA_INDICES!$E$118</c:f>
              <c:strCache>
                <c:ptCount val="1"/>
                <c:pt idx="0">
                  <c:v>TOTAL médicaments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[1]RA_INDICES!$BZ$118:$DV$118</c:f>
              <c:numCache>
                <c:formatCode>General</c:formatCode>
                <c:ptCount val="49"/>
                <c:pt idx="0">
                  <c:v>108.52678191023801</c:v>
                </c:pt>
                <c:pt idx="1">
                  <c:v>109.04564525627012</c:v>
                </c:pt>
                <c:pt idx="2">
                  <c:v>109.67304858231712</c:v>
                </c:pt>
                <c:pt idx="3">
                  <c:v>109.51093620228187</c:v>
                </c:pt>
                <c:pt idx="4">
                  <c:v>111.47109087250698</c:v>
                </c:pt>
                <c:pt idx="5">
                  <c:v>116.80884254299303</c:v>
                </c:pt>
                <c:pt idx="6">
                  <c:v>115.30273106152598</c:v>
                </c:pt>
                <c:pt idx="7">
                  <c:v>113.26095907834488</c:v>
                </c:pt>
                <c:pt idx="8">
                  <c:v>113.43776955142381</c:v>
                </c:pt>
                <c:pt idx="9">
                  <c:v>115.79048928464701</c:v>
                </c:pt>
                <c:pt idx="10">
                  <c:v>129.61459404156855</c:v>
                </c:pt>
                <c:pt idx="11">
                  <c:v>121.04972517937698</c:v>
                </c:pt>
                <c:pt idx="12">
                  <c:v>117.66806185926019</c:v>
                </c:pt>
                <c:pt idx="13">
                  <c:v>118.20214900934486</c:v>
                </c:pt>
                <c:pt idx="14">
                  <c:v>116.52418890184121</c:v>
                </c:pt>
                <c:pt idx="15">
                  <c:v>115.53047557800613</c:v>
                </c:pt>
                <c:pt idx="16">
                  <c:v>114.66973432464857</c:v>
                </c:pt>
                <c:pt idx="17">
                  <c:v>116.48603812766882</c:v>
                </c:pt>
                <c:pt idx="18">
                  <c:v>114.4199259342781</c:v>
                </c:pt>
                <c:pt idx="19">
                  <c:v>116.07783670969228</c:v>
                </c:pt>
                <c:pt idx="20">
                  <c:v>115.64347120993746</c:v>
                </c:pt>
                <c:pt idx="21">
                  <c:v>114.65486127387257</c:v>
                </c:pt>
                <c:pt idx="22">
                  <c:v>117.50397870324754</c:v>
                </c:pt>
                <c:pt idx="23">
                  <c:v>116.34639461404039</c:v>
                </c:pt>
                <c:pt idx="24">
                  <c:v>118.23019165042219</c:v>
                </c:pt>
                <c:pt idx="25">
                  <c:v>115.74573556223595</c:v>
                </c:pt>
                <c:pt idx="26">
                  <c:v>116.50683212475916</c:v>
                </c:pt>
                <c:pt idx="27">
                  <c:v>124.29280336767515</c:v>
                </c:pt>
                <c:pt idx="28">
                  <c:v>119.20740665860446</c:v>
                </c:pt>
                <c:pt idx="29">
                  <c:v>119.36107151540274</c:v>
                </c:pt>
                <c:pt idx="30">
                  <c:v>119.96080580620824</c:v>
                </c:pt>
                <c:pt idx="31">
                  <c:v>119.46101079133931</c:v>
                </c:pt>
                <c:pt idx="32">
                  <c:v>120.66061640508978</c:v>
                </c:pt>
                <c:pt idx="33">
                  <c:v>123.40193970938454</c:v>
                </c:pt>
                <c:pt idx="34">
                  <c:v>119.28497087142628</c:v>
                </c:pt>
                <c:pt idx="35">
                  <c:v>123.33095816074027</c:v>
                </c:pt>
                <c:pt idx="36">
                  <c:v>120.14946696496116</c:v>
                </c:pt>
                <c:pt idx="37">
                  <c:v>122.93737295905053</c:v>
                </c:pt>
                <c:pt idx="38">
                  <c:v>122.06881781595882</c:v>
                </c:pt>
                <c:pt idx="39">
                  <c:v>121.5751624148679</c:v>
                </c:pt>
                <c:pt idx="40">
                  <c:v>123.36907665029426</c:v>
                </c:pt>
                <c:pt idx="41">
                  <c:v>122.29675647257436</c:v>
                </c:pt>
                <c:pt idx="42">
                  <c:v>123.89119595694666</c:v>
                </c:pt>
                <c:pt idx="43">
                  <c:v>121.81480178303599</c:v>
                </c:pt>
                <c:pt idx="44">
                  <c:v>125.29219853206912</c:v>
                </c:pt>
                <c:pt idx="45">
                  <c:v>123.15862682526731</c:v>
                </c:pt>
                <c:pt idx="46">
                  <c:v>124.5340457216833</c:v>
                </c:pt>
                <c:pt idx="47">
                  <c:v>125.1937719022898</c:v>
                </c:pt>
                <c:pt idx="48">
                  <c:v>126.6508174163274</c:v>
                </c:pt>
              </c:numCache>
            </c:numRef>
          </c:val>
          <c:smooth val="0"/>
          <c:extLst>
            <c:ext xmlns:c16="http://schemas.microsoft.com/office/drawing/2014/chart" uri="{C3380CC4-5D6E-409C-BE32-E72D297353CC}">
              <c16:uniqueId val="{00000001-6A15-43E9-835B-5C66670B1A32}"/>
            </c:ext>
          </c:extLst>
        </c:ser>
        <c:dLbls>
          <c:showLegendKey val="0"/>
          <c:showVal val="0"/>
          <c:showCatName val="0"/>
          <c:showSerName val="0"/>
          <c:showPercent val="0"/>
          <c:showBubbleSize val="0"/>
        </c:dLbls>
        <c:marker val="1"/>
        <c:smooth val="0"/>
        <c:axId val="314031704"/>
        <c:axId val="314033272"/>
      </c:lineChart>
      <c:dateAx>
        <c:axId val="314031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4033272"/>
        <c:crosses val="autoZero"/>
        <c:auto val="0"/>
        <c:lblOffset val="100"/>
        <c:baseTimeUnit val="months"/>
        <c:majorUnit val="6"/>
        <c:majorTimeUnit val="months"/>
        <c:minorUnit val="1"/>
        <c:minorTimeUnit val="months"/>
      </c:dateAx>
      <c:valAx>
        <c:axId val="314033272"/>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403170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[1]SA_INDICES!$E$134</c:f>
              <c:strCache>
                <c:ptCount val="1"/>
                <c:pt idx="0">
                  <c:v>TOTAL SOINS DE VILLE </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[1]SA_INDICES!$BZ$134:$DV$134</c:f>
              <c:numCache>
                <c:formatCode>General</c:formatCode>
                <c:ptCount val="49"/>
                <c:pt idx="0">
                  <c:v>122.90525908970173</c:v>
                </c:pt>
                <c:pt idx="1">
                  <c:v>124.18846943706818</c:v>
                </c:pt>
                <c:pt idx="2">
                  <c:v>122.56457402775014</c:v>
                </c:pt>
                <c:pt idx="3">
                  <c:v>120.893277471321</c:v>
                </c:pt>
                <c:pt idx="4">
                  <c:v>123.06829168787752</c:v>
                </c:pt>
                <c:pt idx="5">
                  <c:v>125.78549949512603</c:v>
                </c:pt>
                <c:pt idx="6">
                  <c:v>124.61671512176567</c:v>
                </c:pt>
                <c:pt idx="7">
                  <c:v>124.87321135922275</c:v>
                </c:pt>
                <c:pt idx="8">
                  <c:v>124.14927537102048</c:v>
                </c:pt>
                <c:pt idx="9">
                  <c:v>125.00777366955691</c:v>
                </c:pt>
                <c:pt idx="10">
                  <c:v>135.86794882696043</c:v>
                </c:pt>
                <c:pt idx="11">
                  <c:v>132.00876433035017</c:v>
                </c:pt>
                <c:pt idx="12">
                  <c:v>128.74812448603166</c:v>
                </c:pt>
                <c:pt idx="13">
                  <c:v>128.22602306348188</c:v>
                </c:pt>
                <c:pt idx="14">
                  <c:v>127.07139801731148</c:v>
                </c:pt>
                <c:pt idx="15">
                  <c:v>127.31030562935932</c:v>
                </c:pt>
                <c:pt idx="16">
                  <c:v>126.68367087297486</c:v>
                </c:pt>
                <c:pt idx="17">
                  <c:v>130.18538590740772</c:v>
                </c:pt>
                <c:pt idx="18">
                  <c:v>128.85956171042011</c:v>
                </c:pt>
                <c:pt idx="19">
                  <c:v>128.96018192492699</c:v>
                </c:pt>
                <c:pt idx="20">
                  <c:v>127.86641879911728</c:v>
                </c:pt>
                <c:pt idx="21">
                  <c:v>126.76563191738295</c:v>
                </c:pt>
                <c:pt idx="22">
                  <c:v>128.00276454645581</c:v>
                </c:pt>
                <c:pt idx="23">
                  <c:v>126.59586452942912</c:v>
                </c:pt>
                <c:pt idx="24">
                  <c:v>128.89219443032195</c:v>
                </c:pt>
                <c:pt idx="25">
                  <c:v>125.43483768030865</c:v>
                </c:pt>
                <c:pt idx="26">
                  <c:v>128.63794485919726</c:v>
                </c:pt>
                <c:pt idx="27">
                  <c:v>132.5540240546527</c:v>
                </c:pt>
                <c:pt idx="28">
                  <c:v>130.53859737359502</c:v>
                </c:pt>
                <c:pt idx="29">
                  <c:v>130.07081481285755</c:v>
                </c:pt>
                <c:pt idx="30">
                  <c:v>129.98522923569504</c:v>
                </c:pt>
                <c:pt idx="31">
                  <c:v>129.80260772488208</c:v>
                </c:pt>
                <c:pt idx="32">
                  <c:v>128.96574078785022</c:v>
                </c:pt>
                <c:pt idx="33">
                  <c:v>135.36398375459478</c:v>
                </c:pt>
                <c:pt idx="34">
                  <c:v>130.07742594871809</c:v>
                </c:pt>
                <c:pt idx="35">
                  <c:v>134.05785401823181</c:v>
                </c:pt>
                <c:pt idx="36">
                  <c:v>130.43006502046325</c:v>
                </c:pt>
                <c:pt idx="37">
                  <c:v>131.90277462243094</c:v>
                </c:pt>
                <c:pt idx="38">
                  <c:v>136.55512936000764</c:v>
                </c:pt>
                <c:pt idx="39">
                  <c:v>132.82410353427241</c:v>
                </c:pt>
                <c:pt idx="40">
                  <c:v>135.69764406186403</c:v>
                </c:pt>
                <c:pt idx="41">
                  <c:v>133.90084764016385</c:v>
                </c:pt>
                <c:pt idx="42">
                  <c:v>134.91723939610799</c:v>
                </c:pt>
                <c:pt idx="43">
                  <c:v>132.97770182815529</c:v>
                </c:pt>
                <c:pt idx="44">
                  <c:v>138.37793766501036</c:v>
                </c:pt>
                <c:pt idx="45">
                  <c:v>137.68148900359165</c:v>
                </c:pt>
                <c:pt idx="46">
                  <c:v>138.91217024490587</c:v>
                </c:pt>
                <c:pt idx="47">
                  <c:v>139.77126351263215</c:v>
                </c:pt>
                <c:pt idx="48">
                  <c:v>140.31994396529973</c:v>
                </c:pt>
              </c:numCache>
            </c:numRef>
          </c:val>
          <c:smooth val="0"/>
          <c:extLst>
            <c:ext xmlns:c16="http://schemas.microsoft.com/office/drawing/2014/chart" uri="{C3380CC4-5D6E-409C-BE32-E72D297353CC}">
              <c16:uniqueId val="{00000001-2A8E-4FD8-AF5D-00A8BF7A85FB}"/>
            </c:ext>
          </c:extLst>
        </c:ser>
        <c:dLbls>
          <c:showLegendKey val="0"/>
          <c:showVal val="0"/>
          <c:showCatName val="0"/>
          <c:showSerName val="0"/>
          <c:showPercent val="0"/>
          <c:showBubbleSize val="0"/>
        </c:dLbls>
        <c:marker val="1"/>
        <c:smooth val="0"/>
        <c:axId val="479858824"/>
        <c:axId val="479865488"/>
      </c:lineChart>
      <c:dateAx>
        <c:axId val="4798588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5488"/>
        <c:crosses val="autoZero"/>
        <c:auto val="0"/>
        <c:lblOffset val="100"/>
        <c:baseTimeUnit val="months"/>
        <c:majorUnit val="6"/>
        <c:majorTimeUnit val="months"/>
        <c:minorUnit val="1"/>
        <c:minorTimeUnit val="months"/>
      </c:dateAx>
      <c:valAx>
        <c:axId val="479865488"/>
        <c:scaling>
          <c:orientation val="minMax"/>
          <c:max val="150"/>
          <c:min val="10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8824"/>
        <c:crosses val="autoZero"/>
        <c:crossBetween val="midCat"/>
      </c:valAx>
      <c:spPr>
        <a:solidFill>
          <a:srgbClr val="FFFFFF"/>
        </a:solidFill>
        <a:ln w="12700">
          <a:solidFill>
            <a:srgbClr val="808080"/>
          </a:solidFill>
          <a:prstDash val="solid"/>
        </a:ln>
      </c:spPr>
    </c:plotArea>
    <c:legend>
      <c:legendPos val="r"/>
      <c:layout>
        <c:manualLayout>
          <c:xMode val="edge"/>
          <c:yMode val="edge"/>
          <c:x val="0.11616916666666667"/>
          <c:y val="0.90686717808342632"/>
          <c:w val="0.78640222222222222"/>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[1]NSA_INDICES!$E$118</c:f>
              <c:strCache>
                <c:ptCount val="1"/>
                <c:pt idx="0">
                  <c:v>TOTAL médicaments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[1]NSA_INDICES!$BZ$118:$DV$118</c:f>
              <c:numCache>
                <c:formatCode>General</c:formatCode>
                <c:ptCount val="49"/>
                <c:pt idx="0">
                  <c:v>99.303794929998745</c:v>
                </c:pt>
                <c:pt idx="1">
                  <c:v>100.17102797172504</c:v>
                </c:pt>
                <c:pt idx="2">
                  <c:v>101.84118232350725</c:v>
                </c:pt>
                <c:pt idx="3">
                  <c:v>101.75281065178739</c:v>
                </c:pt>
                <c:pt idx="4">
                  <c:v>102.23440317966583</c:v>
                </c:pt>
                <c:pt idx="5">
                  <c:v>102.94333682679444</c:v>
                </c:pt>
                <c:pt idx="6">
                  <c:v>103.10008594264595</c:v>
                </c:pt>
                <c:pt idx="7">
                  <c:v>103.16059725919126</c:v>
                </c:pt>
                <c:pt idx="8">
                  <c:v>102.22114734232778</c:v>
                </c:pt>
                <c:pt idx="9">
                  <c:v>104.69800008789161</c:v>
                </c:pt>
                <c:pt idx="10">
                  <c:v>110.20000461096942</c:v>
                </c:pt>
                <c:pt idx="11">
                  <c:v>106.74524835250861</c:v>
                </c:pt>
                <c:pt idx="12">
                  <c:v>105.75508875063223</c:v>
                </c:pt>
                <c:pt idx="13">
                  <c:v>106.34405895471039</c:v>
                </c:pt>
                <c:pt idx="14">
                  <c:v>106.0661606261886</c:v>
                </c:pt>
                <c:pt idx="15">
                  <c:v>104.12609196355491</c:v>
                </c:pt>
                <c:pt idx="16">
                  <c:v>103.78479424800202</c:v>
                </c:pt>
                <c:pt idx="17">
                  <c:v>104.30874668497516</c:v>
                </c:pt>
                <c:pt idx="18">
                  <c:v>102.72397660383177</c:v>
                </c:pt>
                <c:pt idx="19">
                  <c:v>103.95339622824208</c:v>
                </c:pt>
                <c:pt idx="20">
                  <c:v>103.61223450882314</c:v>
                </c:pt>
                <c:pt idx="21">
                  <c:v>103.92088803149639</c:v>
                </c:pt>
                <c:pt idx="22">
                  <c:v>106.14805253430575</c:v>
                </c:pt>
                <c:pt idx="23">
                  <c:v>104.46015267415618</c:v>
                </c:pt>
                <c:pt idx="24">
                  <c:v>105.64618493103436</c:v>
                </c:pt>
                <c:pt idx="25">
                  <c:v>104.54493614429174</c:v>
                </c:pt>
                <c:pt idx="26">
                  <c:v>103.34638944689567</c:v>
                </c:pt>
                <c:pt idx="27">
                  <c:v>110.56187120445654</c:v>
                </c:pt>
                <c:pt idx="28">
                  <c:v>106.67810418683513</c:v>
                </c:pt>
                <c:pt idx="29">
                  <c:v>106.34360372972928</c:v>
                </c:pt>
                <c:pt idx="30">
                  <c:v>107.0479455115301</c:v>
                </c:pt>
                <c:pt idx="31">
                  <c:v>106.7564974931243</c:v>
                </c:pt>
                <c:pt idx="32">
                  <c:v>107.66841495418431</c:v>
                </c:pt>
                <c:pt idx="33">
                  <c:v>109.54648241457905</c:v>
                </c:pt>
                <c:pt idx="34">
                  <c:v>105.79225729211115</c:v>
                </c:pt>
                <c:pt idx="35">
                  <c:v>108.83180190305578</c:v>
                </c:pt>
                <c:pt idx="36">
                  <c:v>107.2727418979855</c:v>
                </c:pt>
                <c:pt idx="37">
                  <c:v>107.98263169817449</c:v>
                </c:pt>
                <c:pt idx="38">
                  <c:v>106.73097862192328</c:v>
                </c:pt>
                <c:pt idx="39">
                  <c:v>107.83307125994135</c:v>
                </c:pt>
                <c:pt idx="40">
                  <c:v>108.58164271625279</c:v>
                </c:pt>
                <c:pt idx="41">
                  <c:v>107.88261361245124</c:v>
                </c:pt>
                <c:pt idx="42">
                  <c:v>107.94521783651305</c:v>
                </c:pt>
                <c:pt idx="43">
                  <c:v>107.17682944580633</c:v>
                </c:pt>
                <c:pt idx="44">
                  <c:v>108.21028057886795</c:v>
                </c:pt>
                <c:pt idx="45">
                  <c:v>106.87443212710492</c:v>
                </c:pt>
                <c:pt idx="46">
                  <c:v>108.04847736924008</c:v>
                </c:pt>
                <c:pt idx="47">
                  <c:v>109.62402097721792</c:v>
                </c:pt>
                <c:pt idx="48">
                  <c:v>109.74664453337941</c:v>
                </c:pt>
              </c:numCache>
            </c:numRef>
          </c:val>
          <c:smooth val="0"/>
          <c:extLst>
            <c:ext xmlns:c16="http://schemas.microsoft.com/office/drawing/2014/chart" uri="{C3380CC4-5D6E-409C-BE32-E72D297353CC}">
              <c16:uniqueId val="{00000001-E894-4794-9F6F-A77C2E3F6055}"/>
            </c:ext>
          </c:extLst>
        </c:ser>
        <c:dLbls>
          <c:showLegendKey val="0"/>
          <c:showVal val="0"/>
          <c:showCatName val="0"/>
          <c:showSerName val="0"/>
          <c:showPercent val="0"/>
          <c:showBubbleSize val="0"/>
        </c:dLbls>
        <c:marker val="1"/>
        <c:smooth val="0"/>
        <c:axId val="475457232"/>
        <c:axId val="474897736"/>
      </c:lineChart>
      <c:dateAx>
        <c:axId val="475457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7736"/>
        <c:crosses val="autoZero"/>
        <c:auto val="0"/>
        <c:lblOffset val="100"/>
        <c:baseTimeUnit val="months"/>
        <c:majorUnit val="6"/>
        <c:majorTimeUnit val="months"/>
        <c:minorUnit val="1"/>
        <c:minorTimeUnit val="months"/>
      </c:dateAx>
      <c:valAx>
        <c:axId val="474897736"/>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5457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[1]SA_INDICES!$E$118</c:f>
              <c:strCache>
                <c:ptCount val="1"/>
                <c:pt idx="0">
                  <c:v>TOTAL médicaments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[1]SA_INDICES!$BZ$118:$DV$118</c:f>
              <c:numCache>
                <c:formatCode>General</c:formatCode>
                <c:ptCount val="49"/>
                <c:pt idx="0">
                  <c:v>120.83186120324076</c:v>
                </c:pt>
                <c:pt idx="1">
                  <c:v>120.88593838639727</c:v>
                </c:pt>
                <c:pt idx="2">
                  <c:v>120.12212929047918</c:v>
                </c:pt>
                <c:pt idx="3">
                  <c:v>119.86163389582107</c:v>
                </c:pt>
                <c:pt idx="4">
                  <c:v>123.79444931469396</c:v>
                </c:pt>
                <c:pt idx="5">
                  <c:v>135.30785459201357</c:v>
                </c:pt>
                <c:pt idx="6">
                  <c:v>131.58319595797491</c:v>
                </c:pt>
                <c:pt idx="7">
                  <c:v>126.7366100078096</c:v>
                </c:pt>
                <c:pt idx="8">
                  <c:v>128.40270726393499</c:v>
                </c:pt>
                <c:pt idx="9">
                  <c:v>130.58981182682305</c:v>
                </c:pt>
                <c:pt idx="10">
                  <c:v>155.51705523949346</c:v>
                </c:pt>
                <c:pt idx="11">
                  <c:v>140.13440154037181</c:v>
                </c:pt>
                <c:pt idx="12">
                  <c:v>133.56205358137291</c:v>
                </c:pt>
                <c:pt idx="13">
                  <c:v>134.02291712909539</c:v>
                </c:pt>
                <c:pt idx="14">
                  <c:v>130.47702950067193</c:v>
                </c:pt>
                <c:pt idx="15">
                  <c:v>130.74591987650848</c:v>
                </c:pt>
                <c:pt idx="16">
                  <c:v>129.19215000513174</c:v>
                </c:pt>
                <c:pt idx="17">
                  <c:v>132.7326767814362</c:v>
                </c:pt>
                <c:pt idx="18">
                  <c:v>130.0243699421076</c:v>
                </c:pt>
                <c:pt idx="19">
                  <c:v>132.25396292858298</c:v>
                </c:pt>
                <c:pt idx="20">
                  <c:v>131.69524726874477</c:v>
                </c:pt>
                <c:pt idx="21">
                  <c:v>128.97586076778944</c:v>
                </c:pt>
                <c:pt idx="22">
                  <c:v>132.65477228603194</c:v>
                </c:pt>
                <c:pt idx="23">
                  <c:v>132.20472227724338</c:v>
                </c:pt>
                <c:pt idx="24">
                  <c:v>135.01945968663586</c:v>
                </c:pt>
                <c:pt idx="25">
                  <c:v>130.68956290126644</c:v>
                </c:pt>
                <c:pt idx="26">
                  <c:v>134.0651666457872</c:v>
                </c:pt>
                <c:pt idx="27">
                  <c:v>142.61227073733014</c:v>
                </c:pt>
                <c:pt idx="28">
                  <c:v>135.92368965146375</c:v>
                </c:pt>
                <c:pt idx="29">
                  <c:v>136.72865249974291</c:v>
                </c:pt>
                <c:pt idx="30">
                  <c:v>137.18882208400623</c:v>
                </c:pt>
                <c:pt idx="31">
                  <c:v>136.41105570070414</c:v>
                </c:pt>
                <c:pt idx="32">
                  <c:v>137.99448767549131</c:v>
                </c:pt>
                <c:pt idx="33">
                  <c:v>141.88754540509714</c:v>
                </c:pt>
                <c:pt idx="34">
                  <c:v>137.28661294540657</c:v>
                </c:pt>
                <c:pt idx="35">
                  <c:v>142.67537096482468</c:v>
                </c:pt>
                <c:pt idx="36">
                  <c:v>137.32927252283702</c:v>
                </c:pt>
                <c:pt idx="37">
                  <c:v>142.88961591631482</c:v>
                </c:pt>
                <c:pt idx="38">
                  <c:v>142.53218048472365</c:v>
                </c:pt>
                <c:pt idx="39">
                  <c:v>139.90951783305752</c:v>
                </c:pt>
                <c:pt idx="40">
                  <c:v>143.09810234319389</c:v>
                </c:pt>
                <c:pt idx="41">
                  <c:v>141.52774652108059</c:v>
                </c:pt>
                <c:pt idx="42">
                  <c:v>145.16592241994897</c:v>
                </c:pt>
                <c:pt idx="43">
                  <c:v>141.34441953965981</c:v>
                </c:pt>
                <c:pt idx="44">
                  <c:v>148.08246760011173</c:v>
                </c:pt>
                <c:pt idx="45">
                  <c:v>144.88459341428052</c:v>
                </c:pt>
                <c:pt idx="46">
                  <c:v>146.52868001984069</c:v>
                </c:pt>
                <c:pt idx="47">
                  <c:v>145.96654542086861</c:v>
                </c:pt>
                <c:pt idx="48">
                  <c:v>149.2039434429571</c:v>
                </c:pt>
              </c:numCache>
            </c:numRef>
          </c:val>
          <c:smooth val="0"/>
          <c:extLst>
            <c:ext xmlns:c16="http://schemas.microsoft.com/office/drawing/2014/chart" uri="{C3380CC4-5D6E-409C-BE32-E72D297353CC}">
              <c16:uniqueId val="{00000001-AEC6-44AD-BE2E-87DA2EF33A36}"/>
            </c:ext>
          </c:extLst>
        </c:ser>
        <c:dLbls>
          <c:showLegendKey val="0"/>
          <c:showVal val="0"/>
          <c:showCatName val="0"/>
          <c:showSerName val="0"/>
          <c:showPercent val="0"/>
          <c:showBubbleSize val="0"/>
        </c:dLbls>
        <c:marker val="1"/>
        <c:smooth val="0"/>
        <c:axId val="474894992"/>
        <c:axId val="474895384"/>
      </c:lineChart>
      <c:dateAx>
        <c:axId val="474894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384"/>
        <c:crosses val="autoZero"/>
        <c:auto val="0"/>
        <c:lblOffset val="100"/>
        <c:baseTimeUnit val="months"/>
        <c:majorUnit val="6"/>
        <c:majorTimeUnit val="months"/>
        <c:minorUnit val="1"/>
        <c:minorTimeUnit val="months"/>
      </c:dateAx>
      <c:valAx>
        <c:axId val="474895384"/>
        <c:scaling>
          <c:orientation val="minMax"/>
          <c:max val="16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49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[1]NSA_INDICES!$E$51</c:f>
              <c:strCache>
                <c:ptCount val="1"/>
                <c:pt idx="0">
                  <c:v>TOTAL spécialistes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[1]NSA_INDICES!$BZ$51:$DV$51</c:f>
              <c:numCache>
                <c:formatCode>General</c:formatCode>
                <c:ptCount val="49"/>
                <c:pt idx="0">
                  <c:v>87.55136537158657</c:v>
                </c:pt>
                <c:pt idx="1">
                  <c:v>92.37327697780276</c:v>
                </c:pt>
                <c:pt idx="2">
                  <c:v>88.978592819014835</c:v>
                </c:pt>
                <c:pt idx="3">
                  <c:v>89.668577301004191</c:v>
                </c:pt>
                <c:pt idx="4">
                  <c:v>89.13948897717809</c:v>
                </c:pt>
                <c:pt idx="5">
                  <c:v>89.525964600473671</c:v>
                </c:pt>
                <c:pt idx="6">
                  <c:v>90.567580058136386</c:v>
                </c:pt>
                <c:pt idx="7">
                  <c:v>90.767322415269632</c:v>
                </c:pt>
                <c:pt idx="8">
                  <c:v>89.312703035127967</c:v>
                </c:pt>
                <c:pt idx="9">
                  <c:v>90.969102167699305</c:v>
                </c:pt>
                <c:pt idx="10">
                  <c:v>90.934179882096217</c:v>
                </c:pt>
                <c:pt idx="11">
                  <c:v>87.879762064187915</c:v>
                </c:pt>
                <c:pt idx="12">
                  <c:v>87.172247111053409</c:v>
                </c:pt>
                <c:pt idx="13">
                  <c:v>85.488321485869861</c:v>
                </c:pt>
                <c:pt idx="14">
                  <c:v>95.107182811959831</c:v>
                </c:pt>
                <c:pt idx="15">
                  <c:v>90.286363542222418</c:v>
                </c:pt>
                <c:pt idx="16">
                  <c:v>92.027057613026315</c:v>
                </c:pt>
                <c:pt idx="17">
                  <c:v>92.722635187168876</c:v>
                </c:pt>
                <c:pt idx="18">
                  <c:v>93.116437028842711</c:v>
                </c:pt>
                <c:pt idx="19">
                  <c:v>89.643310757595131</c:v>
                </c:pt>
                <c:pt idx="20">
                  <c:v>92.328903236583244</c:v>
                </c:pt>
                <c:pt idx="21">
                  <c:v>90.513999101052576</c:v>
                </c:pt>
                <c:pt idx="22">
                  <c:v>92.928106749211665</c:v>
                </c:pt>
                <c:pt idx="23">
                  <c:v>91.604855875814522</c:v>
                </c:pt>
                <c:pt idx="24">
                  <c:v>91.942113062433293</c:v>
                </c:pt>
                <c:pt idx="25">
                  <c:v>91.569664875344642</c:v>
                </c:pt>
                <c:pt idx="26">
                  <c:v>92.455439882594646</c:v>
                </c:pt>
                <c:pt idx="27">
                  <c:v>96.121146898802479</c:v>
                </c:pt>
                <c:pt idx="28">
                  <c:v>92.970838177816788</c:v>
                </c:pt>
                <c:pt idx="29">
                  <c:v>93.478299141519955</c:v>
                </c:pt>
                <c:pt idx="30">
                  <c:v>91.467500151820332</c:v>
                </c:pt>
                <c:pt idx="31">
                  <c:v>95.230051876872309</c:v>
                </c:pt>
                <c:pt idx="32">
                  <c:v>92.036731314123813</c:v>
                </c:pt>
                <c:pt idx="33">
                  <c:v>95.498872734513384</c:v>
                </c:pt>
                <c:pt idx="34">
                  <c:v>93.378787372433806</c:v>
                </c:pt>
                <c:pt idx="35">
                  <c:v>93.788062481029598</c:v>
                </c:pt>
                <c:pt idx="36">
                  <c:v>91.435343768859198</c:v>
                </c:pt>
                <c:pt idx="37">
                  <c:v>66.15017766549623</c:v>
                </c:pt>
                <c:pt idx="38">
                  <c:v>104.59633176506031</c:v>
                </c:pt>
                <c:pt idx="39">
                  <c:v>97.623839371022896</c:v>
                </c:pt>
                <c:pt idx="40">
                  <c:v>97.025006687615956</c:v>
                </c:pt>
                <c:pt idx="41">
                  <c:v>90.982092964108801</c:v>
                </c:pt>
                <c:pt idx="42">
                  <c:v>92.194736713149609</c:v>
                </c:pt>
                <c:pt idx="43">
                  <c:v>91.383079996525638</c:v>
                </c:pt>
                <c:pt idx="44">
                  <c:v>93.82773055879818</c:v>
                </c:pt>
                <c:pt idx="45">
                  <c:v>92.824950752970111</c:v>
                </c:pt>
                <c:pt idx="46">
                  <c:v>92.40899847304847</c:v>
                </c:pt>
                <c:pt idx="47">
                  <c:v>93.161550999340761</c:v>
                </c:pt>
                <c:pt idx="48">
                  <c:v>94.776808016773231</c:v>
                </c:pt>
              </c:numCache>
            </c:numRef>
          </c:val>
          <c:smooth val="0"/>
          <c:extLst>
            <c:ext xmlns:c16="http://schemas.microsoft.com/office/drawing/2014/chart" uri="{C3380CC4-5D6E-409C-BE32-E72D297353CC}">
              <c16:uniqueId val="{00000001-FBB4-45D2-B362-C58A0967C50F}"/>
            </c:ext>
          </c:extLst>
        </c:ser>
        <c:dLbls>
          <c:showLegendKey val="0"/>
          <c:showVal val="0"/>
          <c:showCatName val="0"/>
          <c:showSerName val="0"/>
          <c:showPercent val="0"/>
          <c:showBubbleSize val="0"/>
        </c:dLbls>
        <c:marker val="1"/>
        <c:smooth val="0"/>
        <c:axId val="474895776"/>
        <c:axId val="474896560"/>
      </c:lineChart>
      <c:dateAx>
        <c:axId val="47489577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6560"/>
        <c:crosses val="autoZero"/>
        <c:auto val="0"/>
        <c:lblOffset val="100"/>
        <c:baseTimeUnit val="months"/>
        <c:majorUnit val="6"/>
        <c:majorTimeUnit val="months"/>
        <c:minorUnit val="1"/>
        <c:minorTimeUnit val="months"/>
      </c:dateAx>
      <c:valAx>
        <c:axId val="47489656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776"/>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[1]SA_INDICES!$E$51</c:f>
              <c:strCache>
                <c:ptCount val="1"/>
                <c:pt idx="0">
                  <c:v>TOTAL spécialistes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[1]SA_INDICES!$BZ$51:$DV$51</c:f>
              <c:numCache>
                <c:formatCode>General</c:formatCode>
                <c:ptCount val="49"/>
                <c:pt idx="0">
                  <c:v>113.26374446654026</c:v>
                </c:pt>
                <c:pt idx="1">
                  <c:v>118.74501438285792</c:v>
                </c:pt>
                <c:pt idx="2">
                  <c:v>115.0349930491253</c:v>
                </c:pt>
                <c:pt idx="3">
                  <c:v>116.21608183557251</c:v>
                </c:pt>
                <c:pt idx="4">
                  <c:v>114.51077343561073</c:v>
                </c:pt>
                <c:pt idx="5">
                  <c:v>116.34117519754246</c:v>
                </c:pt>
                <c:pt idx="6">
                  <c:v>117.08059622345164</c:v>
                </c:pt>
                <c:pt idx="7">
                  <c:v>119.68663325477324</c:v>
                </c:pt>
                <c:pt idx="8">
                  <c:v>113.43872114669287</c:v>
                </c:pt>
                <c:pt idx="9">
                  <c:v>118.28598553945784</c:v>
                </c:pt>
                <c:pt idx="10">
                  <c:v>118.91123448935581</c:v>
                </c:pt>
                <c:pt idx="11">
                  <c:v>114.61020654151956</c:v>
                </c:pt>
                <c:pt idx="12">
                  <c:v>117.40140421332637</c:v>
                </c:pt>
                <c:pt idx="13">
                  <c:v>113.60851269750596</c:v>
                </c:pt>
                <c:pt idx="14">
                  <c:v>124.92356891949366</c:v>
                </c:pt>
                <c:pt idx="15">
                  <c:v>118.19740203970596</c:v>
                </c:pt>
                <c:pt idx="16">
                  <c:v>120.58048753559353</c:v>
                </c:pt>
                <c:pt idx="17">
                  <c:v>123.90242145519733</c:v>
                </c:pt>
                <c:pt idx="18">
                  <c:v>122.53133812370859</c:v>
                </c:pt>
                <c:pt idx="19">
                  <c:v>119.74078367799544</c:v>
                </c:pt>
                <c:pt idx="20">
                  <c:v>123.89394268500034</c:v>
                </c:pt>
                <c:pt idx="21">
                  <c:v>121.38767162908104</c:v>
                </c:pt>
                <c:pt idx="22">
                  <c:v>125.09212078368435</c:v>
                </c:pt>
                <c:pt idx="23">
                  <c:v>123.72523273865501</c:v>
                </c:pt>
                <c:pt idx="24">
                  <c:v>124.6773922598492</c:v>
                </c:pt>
                <c:pt idx="25">
                  <c:v>124.35494194901608</c:v>
                </c:pt>
                <c:pt idx="26">
                  <c:v>126.37619948678545</c:v>
                </c:pt>
                <c:pt idx="27">
                  <c:v>131.76268076796353</c:v>
                </c:pt>
                <c:pt idx="28">
                  <c:v>127.55674487561141</c:v>
                </c:pt>
                <c:pt idx="29">
                  <c:v>127.857981394693</c:v>
                </c:pt>
                <c:pt idx="30">
                  <c:v>127.55116714755685</c:v>
                </c:pt>
                <c:pt idx="31">
                  <c:v>131.16778433032673</c:v>
                </c:pt>
                <c:pt idx="32">
                  <c:v>129.47143395060533</c:v>
                </c:pt>
                <c:pt idx="33">
                  <c:v>133.72037677525043</c:v>
                </c:pt>
                <c:pt idx="34">
                  <c:v>128.28801684409405</c:v>
                </c:pt>
                <c:pt idx="35">
                  <c:v>133.22897512441332</c:v>
                </c:pt>
                <c:pt idx="36">
                  <c:v>131.21343103508204</c:v>
                </c:pt>
                <c:pt idx="37">
                  <c:v>100.75428275631172</c:v>
                </c:pt>
                <c:pt idx="38">
                  <c:v>149.46479331654754</c:v>
                </c:pt>
                <c:pt idx="39">
                  <c:v>135.51363958510208</c:v>
                </c:pt>
                <c:pt idx="40">
                  <c:v>137.39541966108195</c:v>
                </c:pt>
                <c:pt idx="41">
                  <c:v>131.98846932766392</c:v>
                </c:pt>
                <c:pt idx="42">
                  <c:v>133.89968334340992</c:v>
                </c:pt>
                <c:pt idx="43">
                  <c:v>132.9033247022586</c:v>
                </c:pt>
                <c:pt idx="44">
                  <c:v>137.54323239735524</c:v>
                </c:pt>
                <c:pt idx="45">
                  <c:v>137.40252661969535</c:v>
                </c:pt>
                <c:pt idx="46">
                  <c:v>140.17825607864552</c:v>
                </c:pt>
                <c:pt idx="47">
                  <c:v>141.03750927508665</c:v>
                </c:pt>
                <c:pt idx="48">
                  <c:v>141.86535192501665</c:v>
                </c:pt>
              </c:numCache>
            </c:numRef>
          </c:val>
          <c:smooth val="0"/>
          <c:extLst>
            <c:ext xmlns:c16="http://schemas.microsoft.com/office/drawing/2014/chart" uri="{C3380CC4-5D6E-409C-BE32-E72D297353CC}">
              <c16:uniqueId val="{00000001-6599-47C3-B6D5-37DAE20C7EBE}"/>
            </c:ext>
          </c:extLst>
        </c:ser>
        <c:dLbls>
          <c:showLegendKey val="0"/>
          <c:showVal val="0"/>
          <c:showCatName val="0"/>
          <c:showSerName val="0"/>
          <c:showPercent val="0"/>
          <c:showBubbleSize val="0"/>
        </c:dLbls>
        <c:marker val="1"/>
        <c:smooth val="0"/>
        <c:axId val="474896952"/>
        <c:axId val="474885584"/>
      </c:lineChart>
      <c:dateAx>
        <c:axId val="4748969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5584"/>
        <c:crosses val="autoZero"/>
        <c:auto val="0"/>
        <c:lblOffset val="100"/>
        <c:baseTimeUnit val="months"/>
        <c:majorUnit val="6"/>
        <c:majorTimeUnit val="months"/>
        <c:minorUnit val="1"/>
        <c:minorTimeUnit val="months"/>
      </c:dateAx>
      <c:valAx>
        <c:axId val="474885584"/>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695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[1]RA_INDICES!$E$51</c:f>
              <c:strCache>
                <c:ptCount val="1"/>
                <c:pt idx="0">
                  <c:v>TOTAL spécialistes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[1]RA_INDICES!$BZ$51:$DV$51</c:f>
              <c:numCache>
                <c:formatCode>General</c:formatCode>
                <c:ptCount val="49"/>
                <c:pt idx="0">
                  <c:v>99.712301864620215</c:v>
                </c:pt>
                <c:pt idx="1">
                  <c:v>104.84606382531688</c:v>
                </c:pt>
                <c:pt idx="2">
                  <c:v>101.30223767759693</c:v>
                </c:pt>
                <c:pt idx="3">
                  <c:v>102.22449503623892</c:v>
                </c:pt>
                <c:pt idx="4">
                  <c:v>101.13910122255932</c:v>
                </c:pt>
                <c:pt idx="5">
                  <c:v>102.20849669577386</c:v>
                </c:pt>
                <c:pt idx="6">
                  <c:v>103.10718616127023</c:v>
                </c:pt>
                <c:pt idx="7">
                  <c:v>104.44501055306333</c:v>
                </c:pt>
                <c:pt idx="8">
                  <c:v>100.72335364046623</c:v>
                </c:pt>
                <c:pt idx="9">
                  <c:v>103.88890560731021</c:v>
                </c:pt>
                <c:pt idx="10">
                  <c:v>104.16621815769051</c:v>
                </c:pt>
                <c:pt idx="11">
                  <c:v>100.52220314359737</c:v>
                </c:pt>
                <c:pt idx="12">
                  <c:v>101.4694406302181</c:v>
                </c:pt>
                <c:pt idx="13">
                  <c:v>98.788057703736342</c:v>
                </c:pt>
                <c:pt idx="14">
                  <c:v>109.20915200611552</c:v>
                </c:pt>
                <c:pt idx="15">
                  <c:v>103.48717881369333</c:v>
                </c:pt>
                <c:pt idx="16">
                  <c:v>105.53169857465457</c:v>
                </c:pt>
                <c:pt idx="17">
                  <c:v>107.46943863431753</c:v>
                </c:pt>
                <c:pt idx="18">
                  <c:v>107.02851972031695</c:v>
                </c:pt>
                <c:pt idx="19">
                  <c:v>103.87822287654494</c:v>
                </c:pt>
                <c:pt idx="20">
                  <c:v>107.25791617291</c:v>
                </c:pt>
                <c:pt idx="21">
                  <c:v>105.11602287853172</c:v>
                </c:pt>
                <c:pt idx="22">
                  <c:v>108.14041093117008</c:v>
                </c:pt>
                <c:pt idx="23">
                  <c:v>106.79652140465595</c:v>
                </c:pt>
                <c:pt idx="24">
                  <c:v>107.42460303084033</c:v>
                </c:pt>
                <c:pt idx="25">
                  <c:v>107.07580185812111</c:v>
                </c:pt>
                <c:pt idx="26">
                  <c:v>108.49861511031924</c:v>
                </c:pt>
                <c:pt idx="27">
                  <c:v>112.97818017046266</c:v>
                </c:pt>
                <c:pt idx="28">
                  <c:v>109.32860162524562</c:v>
                </c:pt>
                <c:pt idx="29">
                  <c:v>109.73852659801256</c:v>
                </c:pt>
                <c:pt idx="30">
                  <c:v>108.53364487341265</c:v>
                </c:pt>
                <c:pt idx="31">
                  <c:v>112.22717534242766</c:v>
                </c:pt>
                <c:pt idx="32">
                  <c:v>109.74186236079527</c:v>
                </c:pt>
                <c:pt idx="33">
                  <c:v>113.5761296694368</c:v>
                </c:pt>
                <c:pt idx="34">
                  <c:v>109.88946968066548</c:v>
                </c:pt>
                <c:pt idx="35">
                  <c:v>112.44205136755822</c:v>
                </c:pt>
                <c:pt idx="36">
                  <c:v>110.24880289189399</c:v>
                </c:pt>
                <c:pt idx="37">
                  <c:v>82.516548231736792</c:v>
                </c:pt>
                <c:pt idx="38">
                  <c:v>125.81733622570334</c:v>
                </c:pt>
                <c:pt idx="39">
                  <c:v>115.54421353926084</c:v>
                </c:pt>
                <c:pt idx="40">
                  <c:v>116.11861240005715</c:v>
                </c:pt>
                <c:pt idx="41">
                  <c:v>110.37648416085727</c:v>
                </c:pt>
                <c:pt idx="42">
                  <c:v>111.91952396613038</c:v>
                </c:pt>
                <c:pt idx="43">
                  <c:v>111.02051055777351</c:v>
                </c:pt>
                <c:pt idx="44">
                  <c:v>114.50343075972293</c:v>
                </c:pt>
                <c:pt idx="45">
                  <c:v>113.90837781067971</c:v>
                </c:pt>
                <c:pt idx="46">
                  <c:v>115.00196452709363</c:v>
                </c:pt>
                <c:pt idx="47">
                  <c:v>115.80498224249394</c:v>
                </c:pt>
                <c:pt idx="48">
                  <c:v>117.04782346434651</c:v>
                </c:pt>
              </c:numCache>
            </c:numRef>
          </c:val>
          <c:smooth val="0"/>
          <c:extLst>
            <c:ext xmlns:c16="http://schemas.microsoft.com/office/drawing/2014/chart" uri="{C3380CC4-5D6E-409C-BE32-E72D297353CC}">
              <c16:uniqueId val="{00000001-99E6-422C-9506-B8C60BCCA096}"/>
            </c:ext>
          </c:extLst>
        </c:ser>
        <c:dLbls>
          <c:showLegendKey val="0"/>
          <c:showVal val="0"/>
          <c:showCatName val="0"/>
          <c:showSerName val="0"/>
          <c:showPercent val="0"/>
          <c:showBubbleSize val="0"/>
        </c:dLbls>
        <c:marker val="1"/>
        <c:smooth val="0"/>
        <c:axId val="474883624"/>
        <c:axId val="474890680"/>
      </c:lineChart>
      <c:dateAx>
        <c:axId val="4748836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0680"/>
        <c:crosses val="autoZero"/>
        <c:auto val="0"/>
        <c:lblOffset val="100"/>
        <c:baseTimeUnit val="months"/>
        <c:majorUnit val="6"/>
        <c:majorTimeUnit val="months"/>
        <c:minorUnit val="1"/>
        <c:minorTimeUnit val="months"/>
      </c:dateAx>
      <c:valAx>
        <c:axId val="47489068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6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[1]NSA_INDICES!$E$55</c:f>
              <c:strCache>
                <c:ptCount val="1"/>
                <c:pt idx="0">
                  <c:v>Honoraires de dentistes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[1]NSA_INDICES!$BZ$55:$DV$55</c:f>
              <c:numCache>
                <c:formatCode>General</c:formatCode>
                <c:ptCount val="49"/>
                <c:pt idx="0">
                  <c:v>96.758931724220247</c:v>
                </c:pt>
                <c:pt idx="1">
                  <c:v>99.898743485840598</c:v>
                </c:pt>
                <c:pt idx="2">
                  <c:v>96.663045229386938</c:v>
                </c:pt>
                <c:pt idx="3">
                  <c:v>101.27824968466095</c:v>
                </c:pt>
                <c:pt idx="4">
                  <c:v>100.64800529210717</c:v>
                </c:pt>
                <c:pt idx="5">
                  <c:v>94.723093871291979</c:v>
                </c:pt>
                <c:pt idx="6">
                  <c:v>101.48914659911537</c:v>
                </c:pt>
                <c:pt idx="7">
                  <c:v>101.53107292714571</c:v>
                </c:pt>
                <c:pt idx="8">
                  <c:v>97.344669341297646</c:v>
                </c:pt>
                <c:pt idx="9">
                  <c:v>93.565548309794806</c:v>
                </c:pt>
                <c:pt idx="10">
                  <c:v>100.44015825993706</c:v>
                </c:pt>
                <c:pt idx="11">
                  <c:v>99.08390692877559</c:v>
                </c:pt>
                <c:pt idx="12">
                  <c:v>102.17666408533385</c:v>
                </c:pt>
                <c:pt idx="13">
                  <c:v>97.595083273927557</c:v>
                </c:pt>
                <c:pt idx="14">
                  <c:v>104.51674910842253</c:v>
                </c:pt>
                <c:pt idx="15">
                  <c:v>100.97477764634237</c:v>
                </c:pt>
                <c:pt idx="16">
                  <c:v>100.0339459952217</c:v>
                </c:pt>
                <c:pt idx="17">
                  <c:v>98.846410067915158</c:v>
                </c:pt>
                <c:pt idx="18">
                  <c:v>101.74391197130257</c:v>
                </c:pt>
                <c:pt idx="19">
                  <c:v>106.29897238393372</c:v>
                </c:pt>
                <c:pt idx="20">
                  <c:v>102.42878835258311</c:v>
                </c:pt>
                <c:pt idx="21">
                  <c:v>97.410714127015595</c:v>
                </c:pt>
                <c:pt idx="22">
                  <c:v>104.2547861794302</c:v>
                </c:pt>
                <c:pt idx="23">
                  <c:v>99.837636011085678</c:v>
                </c:pt>
                <c:pt idx="24">
                  <c:v>107.29537283369039</c:v>
                </c:pt>
                <c:pt idx="25">
                  <c:v>101.07662513806368</c:v>
                </c:pt>
                <c:pt idx="26">
                  <c:v>101.97412990154355</c:v>
                </c:pt>
                <c:pt idx="27">
                  <c:v>105.99720040074101</c:v>
                </c:pt>
                <c:pt idx="28">
                  <c:v>103.92031858466531</c:v>
                </c:pt>
                <c:pt idx="29">
                  <c:v>99.826829314471325</c:v>
                </c:pt>
                <c:pt idx="30">
                  <c:v>103.67339780262037</c:v>
                </c:pt>
                <c:pt idx="31">
                  <c:v>99.196916652576022</c:v>
                </c:pt>
                <c:pt idx="32">
                  <c:v>90.314034739661182</c:v>
                </c:pt>
                <c:pt idx="33">
                  <c:v>93.624172241649035</c:v>
                </c:pt>
                <c:pt idx="34">
                  <c:v>86.427211051114554</c:v>
                </c:pt>
                <c:pt idx="35">
                  <c:v>89.031296281970896</c:v>
                </c:pt>
                <c:pt idx="36">
                  <c:v>86.136741596643333</c:v>
                </c:pt>
                <c:pt idx="37">
                  <c:v>91.570412165020869</c:v>
                </c:pt>
                <c:pt idx="38">
                  <c:v>91.63075335084028</c:v>
                </c:pt>
                <c:pt idx="39">
                  <c:v>87.610758671284657</c:v>
                </c:pt>
                <c:pt idx="40">
                  <c:v>88.97626841933041</c:v>
                </c:pt>
                <c:pt idx="41">
                  <c:v>92.911869907033022</c:v>
                </c:pt>
                <c:pt idx="42">
                  <c:v>90.644579086550095</c:v>
                </c:pt>
                <c:pt idx="43">
                  <c:v>89.925370381690584</c:v>
                </c:pt>
                <c:pt idx="44">
                  <c:v>92.961158620517722</c:v>
                </c:pt>
                <c:pt idx="45">
                  <c:v>91.445577897993672</c:v>
                </c:pt>
                <c:pt idx="46">
                  <c:v>91.733642323826444</c:v>
                </c:pt>
                <c:pt idx="47">
                  <c:v>90.218928549240673</c:v>
                </c:pt>
                <c:pt idx="48">
                  <c:v>88.82968085374992</c:v>
                </c:pt>
              </c:numCache>
            </c:numRef>
          </c:val>
          <c:smooth val="0"/>
          <c:extLst>
            <c:ext xmlns:c16="http://schemas.microsoft.com/office/drawing/2014/chart" uri="{C3380CC4-5D6E-409C-BE32-E72D297353CC}">
              <c16:uniqueId val="{00000001-AA88-42CB-A2DF-652ABAA5BA11}"/>
            </c:ext>
          </c:extLst>
        </c:ser>
        <c:dLbls>
          <c:showLegendKey val="0"/>
          <c:showVal val="0"/>
          <c:showCatName val="0"/>
          <c:showSerName val="0"/>
          <c:showPercent val="0"/>
          <c:showBubbleSize val="0"/>
        </c:dLbls>
        <c:marker val="1"/>
        <c:smooth val="0"/>
        <c:axId val="474887544"/>
        <c:axId val="474893816"/>
      </c:lineChart>
      <c:dateAx>
        <c:axId val="47488754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3816"/>
        <c:crosses val="autoZero"/>
        <c:auto val="0"/>
        <c:lblOffset val="100"/>
        <c:baseTimeUnit val="months"/>
        <c:majorUnit val="6"/>
        <c:majorTimeUnit val="months"/>
        <c:minorUnit val="1"/>
        <c:minorTimeUnit val="months"/>
      </c:dateAx>
      <c:valAx>
        <c:axId val="474893816"/>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54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[1]SA_INDICES!$E$55</c:f>
              <c:strCache>
                <c:ptCount val="1"/>
                <c:pt idx="0">
                  <c:v>Honoraires de dentistes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[1]SA_INDICES!$BZ$55:$DV$55</c:f>
              <c:numCache>
                <c:formatCode>General</c:formatCode>
                <c:ptCount val="49"/>
                <c:pt idx="0">
                  <c:v>117.66191237919703</c:v>
                </c:pt>
                <c:pt idx="1">
                  <c:v>118.89433361466612</c:v>
                </c:pt>
                <c:pt idx="2">
                  <c:v>117.96410997782407</c:v>
                </c:pt>
                <c:pt idx="3">
                  <c:v>119.67496050179973</c:v>
                </c:pt>
                <c:pt idx="4">
                  <c:v>120.21350641541919</c:v>
                </c:pt>
                <c:pt idx="5">
                  <c:v>112.3345644568747</c:v>
                </c:pt>
                <c:pt idx="6">
                  <c:v>118.60058080544992</c:v>
                </c:pt>
                <c:pt idx="7">
                  <c:v>122.39701685212678</c:v>
                </c:pt>
                <c:pt idx="8">
                  <c:v>118.47922864941309</c:v>
                </c:pt>
                <c:pt idx="9">
                  <c:v>111.72515601590538</c:v>
                </c:pt>
                <c:pt idx="10">
                  <c:v>120.3142042006213</c:v>
                </c:pt>
                <c:pt idx="11">
                  <c:v>116.43793011590427</c:v>
                </c:pt>
                <c:pt idx="12">
                  <c:v>121.92056911345107</c:v>
                </c:pt>
                <c:pt idx="13">
                  <c:v>115.51841735785176</c:v>
                </c:pt>
                <c:pt idx="14">
                  <c:v>120.53786363089559</c:v>
                </c:pt>
                <c:pt idx="15">
                  <c:v>119.57822371219842</c:v>
                </c:pt>
                <c:pt idx="16">
                  <c:v>118.77038225843579</c:v>
                </c:pt>
                <c:pt idx="17">
                  <c:v>120.12763148668186</c:v>
                </c:pt>
                <c:pt idx="18">
                  <c:v>126.64196887775833</c:v>
                </c:pt>
                <c:pt idx="19">
                  <c:v>125.73272723006468</c:v>
                </c:pt>
                <c:pt idx="20">
                  <c:v>121.27350104211862</c:v>
                </c:pt>
                <c:pt idx="21">
                  <c:v>116.16881851153647</c:v>
                </c:pt>
                <c:pt idx="22">
                  <c:v>127.36287608819094</c:v>
                </c:pt>
                <c:pt idx="23">
                  <c:v>122.69698693955797</c:v>
                </c:pt>
                <c:pt idx="24">
                  <c:v>126.73979904175808</c:v>
                </c:pt>
                <c:pt idx="25">
                  <c:v>123.06473144941728</c:v>
                </c:pt>
                <c:pt idx="26">
                  <c:v>123.11620195165891</c:v>
                </c:pt>
                <c:pt idx="27">
                  <c:v>130.40313180243018</c:v>
                </c:pt>
                <c:pt idx="28">
                  <c:v>125.99688176800714</c:v>
                </c:pt>
                <c:pt idx="29">
                  <c:v>125.73781190701563</c:v>
                </c:pt>
                <c:pt idx="30">
                  <c:v>130.48609722592914</c:v>
                </c:pt>
                <c:pt idx="31">
                  <c:v>123.65387169006168</c:v>
                </c:pt>
                <c:pt idx="32">
                  <c:v>114.00034977233835</c:v>
                </c:pt>
                <c:pt idx="33">
                  <c:v>117.1600962157293</c:v>
                </c:pt>
                <c:pt idx="34">
                  <c:v>110.70729703308595</c:v>
                </c:pt>
                <c:pt idx="35">
                  <c:v>116.15110279861281</c:v>
                </c:pt>
                <c:pt idx="36">
                  <c:v>112.56518343218391</c:v>
                </c:pt>
                <c:pt idx="37">
                  <c:v>118.27775350405634</c:v>
                </c:pt>
                <c:pt idx="38">
                  <c:v>115.26219514986131</c:v>
                </c:pt>
                <c:pt idx="39">
                  <c:v>114.21322576461451</c:v>
                </c:pt>
                <c:pt idx="40">
                  <c:v>114.77076617937496</c:v>
                </c:pt>
                <c:pt idx="41">
                  <c:v>114.56412277465968</c:v>
                </c:pt>
                <c:pt idx="42">
                  <c:v>117.34859903959556</c:v>
                </c:pt>
                <c:pt idx="43">
                  <c:v>118.62189555762284</c:v>
                </c:pt>
                <c:pt idx="44">
                  <c:v>123.42820028174062</c:v>
                </c:pt>
                <c:pt idx="45">
                  <c:v>121.51523189889963</c:v>
                </c:pt>
                <c:pt idx="46">
                  <c:v>124.7318179508142</c:v>
                </c:pt>
                <c:pt idx="47">
                  <c:v>122.8034695886776</c:v>
                </c:pt>
                <c:pt idx="48">
                  <c:v>122.9398113284434</c:v>
                </c:pt>
              </c:numCache>
            </c:numRef>
          </c:val>
          <c:smooth val="0"/>
          <c:extLst>
            <c:ext xmlns:c16="http://schemas.microsoft.com/office/drawing/2014/chart" uri="{C3380CC4-5D6E-409C-BE32-E72D297353CC}">
              <c16:uniqueId val="{00000001-66F4-4C40-8F61-E81371EDA4A5}"/>
            </c:ext>
          </c:extLst>
        </c:ser>
        <c:dLbls>
          <c:showLegendKey val="0"/>
          <c:showVal val="0"/>
          <c:showCatName val="0"/>
          <c:showSerName val="0"/>
          <c:showPercent val="0"/>
          <c:showBubbleSize val="0"/>
        </c:dLbls>
        <c:marker val="1"/>
        <c:smooth val="0"/>
        <c:axId val="474892640"/>
        <c:axId val="474884408"/>
      </c:lineChart>
      <c:dateAx>
        <c:axId val="474892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4408"/>
        <c:crosses val="autoZero"/>
        <c:auto val="0"/>
        <c:lblOffset val="100"/>
        <c:baseTimeUnit val="months"/>
        <c:majorUnit val="6"/>
        <c:majorTimeUnit val="months"/>
        <c:minorUnit val="1"/>
        <c:minorTimeUnit val="months"/>
      </c:dateAx>
      <c:valAx>
        <c:axId val="474884408"/>
        <c:scaling>
          <c:orientation val="minMax"/>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2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[1]RA_INDICES!$E$55</c:f>
              <c:strCache>
                <c:ptCount val="1"/>
                <c:pt idx="0">
                  <c:v>Honoraires de dentistes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[1]RA_INDICES!$BZ$55:$DV$55</c:f>
              <c:numCache>
                <c:formatCode>General</c:formatCode>
                <c:ptCount val="49"/>
                <c:pt idx="0">
                  <c:v>108.03130758351615</c:v>
                </c:pt>
                <c:pt idx="1">
                  <c:v>110.14251853092114</c:v>
                </c:pt>
                <c:pt idx="2">
                  <c:v>108.15009638304207</c:v>
                </c:pt>
                <c:pt idx="3">
                  <c:v>111.19906635327273</c:v>
                </c:pt>
                <c:pt idx="4">
                  <c:v>111.1991169339265</c:v>
                </c:pt>
                <c:pt idx="5">
                  <c:v>104.22045308299639</c:v>
                </c:pt>
                <c:pt idx="6">
                  <c:v>110.71685058302026</c:v>
                </c:pt>
                <c:pt idx="7">
                  <c:v>112.78347594390772</c:v>
                </c:pt>
                <c:pt idx="8">
                  <c:v>108.74192890317435</c:v>
                </c:pt>
                <c:pt idx="9">
                  <c:v>103.35850209468515</c:v>
                </c:pt>
                <c:pt idx="10">
                  <c:v>111.15765924154795</c:v>
                </c:pt>
                <c:pt idx="11">
                  <c:v>108.442432168078</c:v>
                </c:pt>
                <c:pt idx="12">
                  <c:v>112.82398381837824</c:v>
                </c:pt>
                <c:pt idx="13">
                  <c:v>107.26062149455542</c:v>
                </c:pt>
                <c:pt idx="14">
                  <c:v>113.15647506727242</c:v>
                </c:pt>
                <c:pt idx="15">
                  <c:v>111.00708068454763</c:v>
                </c:pt>
                <c:pt idx="16">
                  <c:v>110.13796681927606</c:v>
                </c:pt>
                <c:pt idx="17">
                  <c:v>110.32276028498917</c:v>
                </c:pt>
                <c:pt idx="18">
                  <c:v>115.17071747087545</c:v>
                </c:pt>
                <c:pt idx="19">
                  <c:v>116.77903705025415</c:v>
                </c:pt>
                <c:pt idx="20">
                  <c:v>112.5911995370527</c:v>
                </c:pt>
                <c:pt idx="21">
                  <c:v>107.52641994526128</c:v>
                </c:pt>
                <c:pt idx="22">
                  <c:v>116.71631399412183</c:v>
                </c:pt>
                <c:pt idx="23">
                  <c:v>112.16502605265536</c:v>
                </c:pt>
                <c:pt idx="24">
                  <c:v>117.78119225837121</c:v>
                </c:pt>
                <c:pt idx="25">
                  <c:v>112.93417803288119</c:v>
                </c:pt>
                <c:pt idx="26">
                  <c:v>113.37544086895687</c:v>
                </c:pt>
                <c:pt idx="27">
                  <c:v>119.15861677943968</c:v>
                </c:pt>
                <c:pt idx="28">
                  <c:v>115.82557372467201</c:v>
                </c:pt>
                <c:pt idx="29">
                  <c:v>113.79987648357408</c:v>
                </c:pt>
                <c:pt idx="30">
                  <c:v>118.13271490627477</c:v>
                </c:pt>
                <c:pt idx="31">
                  <c:v>112.38584860955032</c:v>
                </c:pt>
                <c:pt idx="32">
                  <c:v>103.08738272180446</c:v>
                </c:pt>
                <c:pt idx="33">
                  <c:v>106.31641865429064</c:v>
                </c:pt>
                <c:pt idx="34">
                  <c:v>99.520762616911938</c:v>
                </c:pt>
                <c:pt idx="35">
                  <c:v>103.65622740222169</c:v>
                </c:pt>
                <c:pt idx="36">
                  <c:v>100.38883964251815</c:v>
                </c:pt>
                <c:pt idx="37">
                  <c:v>105.97291268613391</c:v>
                </c:pt>
                <c:pt idx="38">
                  <c:v>104.37450977737737</c:v>
                </c:pt>
                <c:pt idx="39">
                  <c:v>101.95670353007054</c:v>
                </c:pt>
                <c:pt idx="40">
                  <c:v>102.8864986708118</c:v>
                </c:pt>
                <c:pt idx="41">
                  <c:v>104.58830670583448</c:v>
                </c:pt>
                <c:pt idx="42">
                  <c:v>105.04528847979144</c:v>
                </c:pt>
                <c:pt idx="43">
                  <c:v>105.40058049541375</c:v>
                </c:pt>
                <c:pt idx="44">
                  <c:v>109.39115731758694</c:v>
                </c:pt>
                <c:pt idx="45">
                  <c:v>107.66127686705391</c:v>
                </c:pt>
                <c:pt idx="46">
                  <c:v>109.52860872015719</c:v>
                </c:pt>
                <c:pt idx="47">
                  <c:v>107.79083371730742</c:v>
                </c:pt>
                <c:pt idx="48">
                  <c:v>107.22429249631595</c:v>
                </c:pt>
              </c:numCache>
            </c:numRef>
          </c:val>
          <c:smooth val="0"/>
          <c:extLst>
            <c:ext xmlns:c16="http://schemas.microsoft.com/office/drawing/2014/chart" uri="{C3380CC4-5D6E-409C-BE32-E72D297353CC}">
              <c16:uniqueId val="{00000001-0281-4BA3-BAD1-D3746392464F}"/>
            </c:ext>
          </c:extLst>
        </c:ser>
        <c:dLbls>
          <c:showLegendKey val="0"/>
          <c:showVal val="0"/>
          <c:showCatName val="0"/>
          <c:showSerName val="0"/>
          <c:showPercent val="0"/>
          <c:showBubbleSize val="0"/>
        </c:dLbls>
        <c:marker val="1"/>
        <c:smooth val="0"/>
        <c:axId val="474887152"/>
        <c:axId val="474884800"/>
      </c:lineChart>
      <c:dateAx>
        <c:axId val="474887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4800"/>
        <c:crosses val="autoZero"/>
        <c:auto val="0"/>
        <c:lblOffset val="100"/>
        <c:baseTimeUnit val="months"/>
        <c:majorUnit val="6"/>
        <c:majorTimeUnit val="months"/>
        <c:minorUnit val="1"/>
        <c:minorTimeUnit val="months"/>
      </c:dateAx>
      <c:valAx>
        <c:axId val="474884800"/>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[1]NSA_INDICES!$E$74</c:f>
              <c:strCache>
                <c:ptCount val="1"/>
                <c:pt idx="0">
                  <c:v>Montants masseurs-kiné</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[1]NSA_INDICES!$BZ$74:$DV$74</c:f>
              <c:numCache>
                <c:formatCode>General</c:formatCode>
                <c:ptCount val="49"/>
                <c:pt idx="0">
                  <c:v>90.165419767860456</c:v>
                </c:pt>
                <c:pt idx="1">
                  <c:v>91.75860545036582</c:v>
                </c:pt>
                <c:pt idx="2">
                  <c:v>91.810269518571531</c:v>
                </c:pt>
                <c:pt idx="3">
                  <c:v>91.225000446545252</c:v>
                </c:pt>
                <c:pt idx="4">
                  <c:v>90.115607382550749</c:v>
                </c:pt>
                <c:pt idx="5">
                  <c:v>87.820674057543883</c:v>
                </c:pt>
                <c:pt idx="6">
                  <c:v>89.112558132382105</c:v>
                </c:pt>
                <c:pt idx="7">
                  <c:v>89.901381571076158</c:v>
                </c:pt>
                <c:pt idx="8">
                  <c:v>87.971684467414235</c:v>
                </c:pt>
                <c:pt idx="9">
                  <c:v>86.748618224106721</c:v>
                </c:pt>
                <c:pt idx="10">
                  <c:v>90.43120617057096</c:v>
                </c:pt>
                <c:pt idx="11">
                  <c:v>86.754680715321228</c:v>
                </c:pt>
                <c:pt idx="12">
                  <c:v>88.475690476436668</c:v>
                </c:pt>
                <c:pt idx="13">
                  <c:v>84.895862953269003</c:v>
                </c:pt>
                <c:pt idx="14">
                  <c:v>88.38915135746322</c:v>
                </c:pt>
                <c:pt idx="15">
                  <c:v>89.573077722438825</c:v>
                </c:pt>
                <c:pt idx="16">
                  <c:v>90.164090309155981</c:v>
                </c:pt>
                <c:pt idx="17">
                  <c:v>90.057295756193938</c:v>
                </c:pt>
                <c:pt idx="18">
                  <c:v>89.24424490774409</c:v>
                </c:pt>
                <c:pt idx="19">
                  <c:v>89.119624293039465</c:v>
                </c:pt>
                <c:pt idx="20">
                  <c:v>89.300977761550755</c:v>
                </c:pt>
                <c:pt idx="21">
                  <c:v>86.952186827737989</c:v>
                </c:pt>
                <c:pt idx="22">
                  <c:v>90.873729556282939</c:v>
                </c:pt>
                <c:pt idx="23">
                  <c:v>89.80475760953145</c:v>
                </c:pt>
                <c:pt idx="24">
                  <c:v>92.743145218435899</c:v>
                </c:pt>
                <c:pt idx="25">
                  <c:v>90.256769951476784</c:v>
                </c:pt>
                <c:pt idx="26">
                  <c:v>87.197496036632828</c:v>
                </c:pt>
                <c:pt idx="27">
                  <c:v>92.436284518161585</c:v>
                </c:pt>
                <c:pt idx="28">
                  <c:v>89.39495730141887</c:v>
                </c:pt>
                <c:pt idx="29">
                  <c:v>87.257158948229844</c:v>
                </c:pt>
                <c:pt idx="30">
                  <c:v>89.195048845312769</c:v>
                </c:pt>
                <c:pt idx="31">
                  <c:v>88.609761707629261</c:v>
                </c:pt>
                <c:pt idx="32">
                  <c:v>87.703983743269902</c:v>
                </c:pt>
                <c:pt idx="33">
                  <c:v>93.288739206775759</c:v>
                </c:pt>
                <c:pt idx="34">
                  <c:v>86.406749165722118</c:v>
                </c:pt>
                <c:pt idx="35">
                  <c:v>88.589161249903597</c:v>
                </c:pt>
                <c:pt idx="36">
                  <c:v>88.369495368284092</c:v>
                </c:pt>
                <c:pt idx="37">
                  <c:v>89.768496534516814</c:v>
                </c:pt>
                <c:pt idx="38">
                  <c:v>90.294944206064457</c:v>
                </c:pt>
                <c:pt idx="39">
                  <c:v>87.278219048061914</c:v>
                </c:pt>
                <c:pt idx="40">
                  <c:v>88.455968472362713</c:v>
                </c:pt>
                <c:pt idx="41">
                  <c:v>89.956975775896964</c:v>
                </c:pt>
                <c:pt idx="42">
                  <c:v>87.754051970893443</c:v>
                </c:pt>
                <c:pt idx="43">
                  <c:v>88.280785868852973</c:v>
                </c:pt>
                <c:pt idx="44">
                  <c:v>89.44182784071451</c:v>
                </c:pt>
                <c:pt idx="45">
                  <c:v>87.868069072608961</c:v>
                </c:pt>
                <c:pt idx="46">
                  <c:v>87.68391121076516</c:v>
                </c:pt>
                <c:pt idx="47">
                  <c:v>88.543238596541656</c:v>
                </c:pt>
                <c:pt idx="48">
                  <c:v>85.389707475673333</c:v>
                </c:pt>
              </c:numCache>
            </c:numRef>
          </c:val>
          <c:smooth val="0"/>
          <c:extLst>
            <c:ext xmlns:c16="http://schemas.microsoft.com/office/drawing/2014/chart" uri="{C3380CC4-5D6E-409C-BE32-E72D297353CC}">
              <c16:uniqueId val="{00000001-D47C-4CFF-BF01-4E2CA5BCE3BA}"/>
            </c:ext>
          </c:extLst>
        </c:ser>
        <c:dLbls>
          <c:showLegendKey val="0"/>
          <c:showVal val="0"/>
          <c:showCatName val="0"/>
          <c:showSerName val="0"/>
          <c:showPercent val="0"/>
          <c:showBubbleSize val="0"/>
        </c:dLbls>
        <c:marker val="1"/>
        <c:smooth val="0"/>
        <c:axId val="474889504"/>
        <c:axId val="474882056"/>
      </c:lineChart>
      <c:dateAx>
        <c:axId val="4748895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2056"/>
        <c:crosses val="autoZero"/>
        <c:auto val="0"/>
        <c:lblOffset val="100"/>
        <c:baseTimeUnit val="months"/>
        <c:majorUnit val="6"/>
        <c:majorTimeUnit val="months"/>
        <c:minorUnit val="1"/>
        <c:minorTimeUnit val="months"/>
      </c:dateAx>
      <c:valAx>
        <c:axId val="474882056"/>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950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[1]SA_INDICES!$E$74</c:f>
              <c:strCache>
                <c:ptCount val="1"/>
                <c:pt idx="0">
                  <c:v>Montants masseurs-kiné</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[1]SA_INDICES!$BZ$74:$DV$74</c:f>
              <c:numCache>
                <c:formatCode>General</c:formatCode>
                <c:ptCount val="49"/>
                <c:pt idx="0">
                  <c:v>111.60379706429222</c:v>
                </c:pt>
                <c:pt idx="1">
                  <c:v>112.24637816430003</c:v>
                </c:pt>
                <c:pt idx="2">
                  <c:v>115.1427533125032</c:v>
                </c:pt>
                <c:pt idx="3">
                  <c:v>113.29312992641798</c:v>
                </c:pt>
                <c:pt idx="4">
                  <c:v>113.84186276098487</c:v>
                </c:pt>
                <c:pt idx="5">
                  <c:v>110.28470295833108</c:v>
                </c:pt>
                <c:pt idx="6">
                  <c:v>111.49370169037137</c:v>
                </c:pt>
                <c:pt idx="7">
                  <c:v>114.93233428077045</c:v>
                </c:pt>
                <c:pt idx="8">
                  <c:v>106.18759965496875</c:v>
                </c:pt>
                <c:pt idx="9">
                  <c:v>110.63159660365368</c:v>
                </c:pt>
                <c:pt idx="10">
                  <c:v>113.63922708507172</c:v>
                </c:pt>
                <c:pt idx="11">
                  <c:v>108.9485595184194</c:v>
                </c:pt>
                <c:pt idx="12">
                  <c:v>113.07883202749936</c:v>
                </c:pt>
                <c:pt idx="13">
                  <c:v>110.29791706587706</c:v>
                </c:pt>
                <c:pt idx="14">
                  <c:v>119.2179473824942</c:v>
                </c:pt>
                <c:pt idx="15">
                  <c:v>113.85606858626234</c:v>
                </c:pt>
                <c:pt idx="16">
                  <c:v>114.29919050540693</c:v>
                </c:pt>
                <c:pt idx="17">
                  <c:v>115.40016220163017</c:v>
                </c:pt>
                <c:pt idx="18">
                  <c:v>116.52638604212923</c:v>
                </c:pt>
                <c:pt idx="19">
                  <c:v>116.12350557593982</c:v>
                </c:pt>
                <c:pt idx="20">
                  <c:v>115.8807727434455</c:v>
                </c:pt>
                <c:pt idx="21">
                  <c:v>115.99029599129098</c:v>
                </c:pt>
                <c:pt idx="22">
                  <c:v>121.64634421339701</c:v>
                </c:pt>
                <c:pt idx="23">
                  <c:v>117.07926228319474</c:v>
                </c:pt>
                <c:pt idx="24">
                  <c:v>122.23699558878145</c:v>
                </c:pt>
                <c:pt idx="25">
                  <c:v>120.31825013443311</c:v>
                </c:pt>
                <c:pt idx="26">
                  <c:v>112.14228185975901</c:v>
                </c:pt>
                <c:pt idx="27">
                  <c:v>122.68670662553367</c:v>
                </c:pt>
                <c:pt idx="28">
                  <c:v>119.30472194207805</c:v>
                </c:pt>
                <c:pt idx="29">
                  <c:v>119.81935569712081</c:v>
                </c:pt>
                <c:pt idx="30">
                  <c:v>122.7655822479197</c:v>
                </c:pt>
                <c:pt idx="31">
                  <c:v>119.53419306554667</c:v>
                </c:pt>
                <c:pt idx="32">
                  <c:v>122.48367074759146</c:v>
                </c:pt>
                <c:pt idx="33">
                  <c:v>127.47129282739581</c:v>
                </c:pt>
                <c:pt idx="34">
                  <c:v>116.52905949270642</c:v>
                </c:pt>
                <c:pt idx="35">
                  <c:v>125.72720653809715</c:v>
                </c:pt>
                <c:pt idx="36">
                  <c:v>123.69291098313589</c:v>
                </c:pt>
                <c:pt idx="37">
                  <c:v>126.01656152366027</c:v>
                </c:pt>
                <c:pt idx="38">
                  <c:v>125.73978647597048</c:v>
                </c:pt>
                <c:pt idx="39">
                  <c:v>124.49576442780162</c:v>
                </c:pt>
                <c:pt idx="40">
                  <c:v>129.50722244243113</c:v>
                </c:pt>
                <c:pt idx="41">
                  <c:v>127.7003777502233</c:v>
                </c:pt>
                <c:pt idx="42">
                  <c:v>124.8770109713833</c:v>
                </c:pt>
                <c:pt idx="43">
                  <c:v>128.89444422617478</c:v>
                </c:pt>
                <c:pt idx="44">
                  <c:v>131.53854804625058</c:v>
                </c:pt>
                <c:pt idx="45">
                  <c:v>128.40068876141473</c:v>
                </c:pt>
                <c:pt idx="46">
                  <c:v>129.40064834700189</c:v>
                </c:pt>
                <c:pt idx="47">
                  <c:v>130.48968016795675</c:v>
                </c:pt>
                <c:pt idx="48">
                  <c:v>126.49058562678456</c:v>
                </c:pt>
              </c:numCache>
            </c:numRef>
          </c:val>
          <c:smooth val="0"/>
          <c:extLst>
            <c:ext xmlns:c16="http://schemas.microsoft.com/office/drawing/2014/chart" uri="{C3380CC4-5D6E-409C-BE32-E72D297353CC}">
              <c16:uniqueId val="{00000001-F08F-4D3C-BE2A-C5B73505A2DC}"/>
            </c:ext>
          </c:extLst>
        </c:ser>
        <c:dLbls>
          <c:showLegendKey val="0"/>
          <c:showVal val="0"/>
          <c:showCatName val="0"/>
          <c:showSerName val="0"/>
          <c:showPercent val="0"/>
          <c:showBubbleSize val="0"/>
        </c:dLbls>
        <c:marker val="1"/>
        <c:smooth val="0"/>
        <c:axId val="474891464"/>
        <c:axId val="474888328"/>
      </c:lineChart>
      <c:dateAx>
        <c:axId val="47489146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328"/>
        <c:crosses val="autoZero"/>
        <c:auto val="0"/>
        <c:lblOffset val="100"/>
        <c:baseTimeUnit val="months"/>
        <c:majorUnit val="6"/>
        <c:majorTimeUnit val="months"/>
        <c:minorUnit val="1"/>
        <c:minorTimeUnit val="months"/>
      </c:dateAx>
      <c:valAx>
        <c:axId val="474888328"/>
        <c:scaling>
          <c:orientation val="minMax"/>
          <c:max val="14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146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[1]RA_INDICES!$E$134</c:f>
              <c:strCache>
                <c:ptCount val="1"/>
                <c:pt idx="0">
                  <c:v>TOTAL SOINS DE VILLE </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[1]RA_INDICES!$BZ$134:$DV$134</c:f>
              <c:numCache>
                <c:formatCode>General</c:formatCode>
                <c:ptCount val="49"/>
                <c:pt idx="0">
                  <c:v>107.79506564936554</c:v>
                </c:pt>
                <c:pt idx="1">
                  <c:v>109.20496446226646</c:v>
                </c:pt>
                <c:pt idx="2">
                  <c:v>108.00300000173877</c:v>
                </c:pt>
                <c:pt idx="3">
                  <c:v>106.35825868019859</c:v>
                </c:pt>
                <c:pt idx="4">
                  <c:v>107.09857998364933</c:v>
                </c:pt>
                <c:pt idx="5">
                  <c:v>108.28494376571109</c:v>
                </c:pt>
                <c:pt idx="6">
                  <c:v>108.23402706046117</c:v>
                </c:pt>
                <c:pt idx="7">
                  <c:v>108.4096550380645</c:v>
                </c:pt>
                <c:pt idx="8">
                  <c:v>107.54551021935559</c:v>
                </c:pt>
                <c:pt idx="9">
                  <c:v>107.92175653855681</c:v>
                </c:pt>
                <c:pt idx="10">
                  <c:v>114.46882839933986</c:v>
                </c:pt>
                <c:pt idx="11">
                  <c:v>111.94084045025201</c:v>
                </c:pt>
                <c:pt idx="12">
                  <c:v>109.9227620555417</c:v>
                </c:pt>
                <c:pt idx="13">
                  <c:v>109.23220309579563</c:v>
                </c:pt>
                <c:pt idx="14">
                  <c:v>109.78785620024655</c:v>
                </c:pt>
                <c:pt idx="15">
                  <c:v>109.18902541450424</c:v>
                </c:pt>
                <c:pt idx="16">
                  <c:v>109.11972716894236</c:v>
                </c:pt>
                <c:pt idx="17">
                  <c:v>111.05598422202576</c:v>
                </c:pt>
                <c:pt idx="18">
                  <c:v>109.65646250019634</c:v>
                </c:pt>
                <c:pt idx="19">
                  <c:v>110.06913268449475</c:v>
                </c:pt>
                <c:pt idx="20">
                  <c:v>109.03513777225038</c:v>
                </c:pt>
                <c:pt idx="21">
                  <c:v>108.25498462312868</c:v>
                </c:pt>
                <c:pt idx="22">
                  <c:v>109.52254636913949</c:v>
                </c:pt>
                <c:pt idx="23">
                  <c:v>107.91717992459451</c:v>
                </c:pt>
                <c:pt idx="24">
                  <c:v>109.60171699018485</c:v>
                </c:pt>
                <c:pt idx="25">
                  <c:v>107.29164173053172</c:v>
                </c:pt>
                <c:pt idx="26">
                  <c:v>108.41974195170168</c:v>
                </c:pt>
                <c:pt idx="27">
                  <c:v>112.26838070405462</c:v>
                </c:pt>
                <c:pt idx="28">
                  <c:v>110.41451896326673</c:v>
                </c:pt>
                <c:pt idx="29">
                  <c:v>109.32823639023465</c:v>
                </c:pt>
                <c:pt idx="30">
                  <c:v>109.51585416951468</c:v>
                </c:pt>
                <c:pt idx="31">
                  <c:v>109.88595143842727</c:v>
                </c:pt>
                <c:pt idx="32">
                  <c:v>109.06966276385957</c:v>
                </c:pt>
                <c:pt idx="33">
                  <c:v>114.13926367198729</c:v>
                </c:pt>
                <c:pt idx="34">
                  <c:v>108.39480275303495</c:v>
                </c:pt>
                <c:pt idx="35">
                  <c:v>112.09191876193192</c:v>
                </c:pt>
                <c:pt idx="36">
                  <c:v>109.25012578523679</c:v>
                </c:pt>
                <c:pt idx="37">
                  <c:v>109.33285298980199</c:v>
                </c:pt>
                <c:pt idx="38">
                  <c:v>113.40834991526798</c:v>
                </c:pt>
                <c:pt idx="39">
                  <c:v>110.56953763506503</c:v>
                </c:pt>
                <c:pt idx="40">
                  <c:v>112.24161819753009</c:v>
                </c:pt>
                <c:pt idx="41">
                  <c:v>111.09385971353305</c:v>
                </c:pt>
                <c:pt idx="42">
                  <c:v>111.49045216117075</c:v>
                </c:pt>
                <c:pt idx="43">
                  <c:v>110.33897396098121</c:v>
                </c:pt>
                <c:pt idx="44">
                  <c:v>113.18891464584814</c:v>
                </c:pt>
                <c:pt idx="45">
                  <c:v>112.83214619469682</c:v>
                </c:pt>
                <c:pt idx="46">
                  <c:v>113.54939826555366</c:v>
                </c:pt>
                <c:pt idx="47">
                  <c:v>114.10660237210931</c:v>
                </c:pt>
                <c:pt idx="48">
                  <c:v>114.24026838398858</c:v>
                </c:pt>
              </c:numCache>
            </c:numRef>
          </c:val>
          <c:smooth val="0"/>
          <c:extLst>
            <c:ext xmlns:c16="http://schemas.microsoft.com/office/drawing/2014/chart" uri="{C3380CC4-5D6E-409C-BE32-E72D297353CC}">
              <c16:uniqueId val="{00000001-CE27-419C-AF3F-C4A861FF7734}"/>
            </c:ext>
          </c:extLst>
        </c:ser>
        <c:dLbls>
          <c:showLegendKey val="0"/>
          <c:showVal val="0"/>
          <c:showCatName val="0"/>
          <c:showSerName val="0"/>
          <c:showPercent val="0"/>
          <c:showBubbleSize val="0"/>
        </c:dLbls>
        <c:marker val="1"/>
        <c:smooth val="0"/>
        <c:axId val="479864704"/>
        <c:axId val="479861176"/>
      </c:lineChart>
      <c:dateAx>
        <c:axId val="479864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1176"/>
        <c:crosses val="autoZero"/>
        <c:auto val="0"/>
        <c:lblOffset val="100"/>
        <c:baseTimeUnit val="months"/>
        <c:majorUnit val="6"/>
        <c:majorTimeUnit val="months"/>
        <c:minorUnit val="1"/>
        <c:minorTimeUnit val="months"/>
      </c:dateAx>
      <c:valAx>
        <c:axId val="479861176"/>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4704"/>
        <c:crossesAt val="41061"/>
        <c:crossBetween val="midCat"/>
      </c:valAx>
      <c:spPr>
        <a:solidFill>
          <a:srgbClr val="FFFFFF"/>
        </a:solidFill>
        <a:ln w="12700">
          <a:solidFill>
            <a:srgbClr val="808080"/>
          </a:solidFill>
          <a:prstDash val="solid"/>
        </a:ln>
      </c:spPr>
    </c:plotArea>
    <c:legend>
      <c:legendPos val="r"/>
      <c:layout>
        <c:manualLayout>
          <c:xMode val="edge"/>
          <c:yMode val="edge"/>
          <c:x val="6.5219166666666648E-2"/>
          <c:y val="0.90196523717797072"/>
          <c:w val="0.81109666666666669"/>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[1]RA_INDICES!$E$74</c:f>
              <c:strCache>
                <c:ptCount val="1"/>
                <c:pt idx="0">
                  <c:v>Montants masseurs-kiné</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[1]RA_INDICES!$BZ$74:$DV$74</c:f>
              <c:numCache>
                <c:formatCode>General</c:formatCode>
                <c:ptCount val="49"/>
                <c:pt idx="0">
                  <c:v>98.414875120334287</c:v>
                </c:pt>
                <c:pt idx="1">
                  <c:v>99.642269588666181</c:v>
                </c:pt>
                <c:pt idx="2">
                  <c:v>100.78857420361854</c:v>
                </c:pt>
                <c:pt idx="3">
                  <c:v>99.716783492416099</c:v>
                </c:pt>
                <c:pt idx="4">
                  <c:v>99.245434781304567</c:v>
                </c:pt>
                <c:pt idx="5">
                  <c:v>96.464798605373815</c:v>
                </c:pt>
                <c:pt idx="6">
                  <c:v>97.724788524916065</c:v>
                </c:pt>
                <c:pt idx="7">
                  <c:v>99.533254541372088</c:v>
                </c:pt>
                <c:pt idx="8">
                  <c:v>94.981141245152372</c:v>
                </c:pt>
                <c:pt idx="9">
                  <c:v>95.938752398066001</c:v>
                </c:pt>
                <c:pt idx="10">
                  <c:v>99.361617726734735</c:v>
                </c:pt>
                <c:pt idx="11">
                  <c:v>95.29485191171338</c:v>
                </c:pt>
                <c:pt idx="12">
                  <c:v>97.942942356077168</c:v>
                </c:pt>
                <c:pt idx="13">
                  <c:v>94.670535185479537</c:v>
                </c:pt>
                <c:pt idx="14">
                  <c:v>100.25202571882383</c:v>
                </c:pt>
                <c:pt idx="15">
                  <c:v>98.917136098955226</c:v>
                </c:pt>
                <c:pt idx="16">
                  <c:v>99.451240579134364</c:v>
                </c:pt>
                <c:pt idx="17">
                  <c:v>99.809192663061523</c:v>
                </c:pt>
                <c:pt idx="18">
                  <c:v>99.742371799347012</c:v>
                </c:pt>
                <c:pt idx="19">
                  <c:v>99.510677212136471</c:v>
                </c:pt>
                <c:pt idx="20">
                  <c:v>99.528842909606723</c:v>
                </c:pt>
                <c:pt idx="21">
                  <c:v>98.126007576982019</c:v>
                </c:pt>
                <c:pt idx="22">
                  <c:v>102.71498541173413</c:v>
                </c:pt>
                <c:pt idx="23">
                  <c:v>100.29994600252954</c:v>
                </c:pt>
                <c:pt idx="24">
                  <c:v>104.09233449887671</c:v>
                </c:pt>
                <c:pt idx="25">
                  <c:v>101.82438233041609</c:v>
                </c:pt>
                <c:pt idx="26">
                  <c:v>96.796212118523599</c:v>
                </c:pt>
                <c:pt idx="27">
                  <c:v>104.07660146555429</c:v>
                </c:pt>
                <c:pt idx="28">
                  <c:v>100.90418976777657</c:v>
                </c:pt>
                <c:pt idx="29">
                  <c:v>99.787043302077549</c:v>
                </c:pt>
                <c:pt idx="30">
                  <c:v>102.1129396275424</c:v>
                </c:pt>
                <c:pt idx="31">
                  <c:v>100.50943640130312</c:v>
                </c:pt>
                <c:pt idx="32">
                  <c:v>101.08715501355627</c:v>
                </c:pt>
                <c:pt idx="33">
                  <c:v>106.44213444876465</c:v>
                </c:pt>
                <c:pt idx="34">
                  <c:v>97.997768892629239</c:v>
                </c:pt>
                <c:pt idx="35">
                  <c:v>102.87982524218702</c:v>
                </c:pt>
                <c:pt idx="36">
                  <c:v>101.96189259044222</c:v>
                </c:pt>
                <c:pt idx="37">
                  <c:v>103.71669744575274</c:v>
                </c:pt>
                <c:pt idx="38">
                  <c:v>103.93406622253045</c:v>
                </c:pt>
                <c:pt idx="39">
                  <c:v>101.59947455604915</c:v>
                </c:pt>
                <c:pt idx="40">
                  <c:v>104.25242928217919</c:v>
                </c:pt>
                <c:pt idx="41">
                  <c:v>104.48058011089023</c:v>
                </c:pt>
                <c:pt idx="42">
                  <c:v>102.03891078234972</c:v>
                </c:pt>
                <c:pt idx="43">
                  <c:v>103.90886054478084</c:v>
                </c:pt>
                <c:pt idx="44">
                  <c:v>105.64058248614907</c:v>
                </c:pt>
                <c:pt idx="45">
                  <c:v>103.46496019072818</c:v>
                </c:pt>
                <c:pt idx="46">
                  <c:v>103.73644894241293</c:v>
                </c:pt>
                <c:pt idx="47">
                  <c:v>104.68416624950055</c:v>
                </c:pt>
                <c:pt idx="48">
                  <c:v>101.20526359574839</c:v>
                </c:pt>
              </c:numCache>
            </c:numRef>
          </c:val>
          <c:smooth val="0"/>
          <c:extLst>
            <c:ext xmlns:c16="http://schemas.microsoft.com/office/drawing/2014/chart" uri="{C3380CC4-5D6E-409C-BE32-E72D297353CC}">
              <c16:uniqueId val="{00000001-529E-4E70-A7E1-E7F0C5B16F28}"/>
            </c:ext>
          </c:extLst>
        </c:ser>
        <c:dLbls>
          <c:showLegendKey val="0"/>
          <c:showVal val="0"/>
          <c:showCatName val="0"/>
          <c:showSerName val="0"/>
          <c:showPercent val="0"/>
          <c:showBubbleSize val="0"/>
        </c:dLbls>
        <c:marker val="1"/>
        <c:smooth val="0"/>
        <c:axId val="474893424"/>
        <c:axId val="474885192"/>
      </c:lineChart>
      <c:dateAx>
        <c:axId val="4748934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5192"/>
        <c:crosses val="autoZero"/>
        <c:auto val="0"/>
        <c:lblOffset val="100"/>
        <c:baseTimeUnit val="months"/>
        <c:majorUnit val="6"/>
        <c:majorTimeUnit val="months"/>
        <c:minorUnit val="1"/>
        <c:minorTimeUnit val="months"/>
      </c:dateAx>
      <c:valAx>
        <c:axId val="474885192"/>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34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[1]NSA_INDICES!$E$89</c:f>
              <c:strCache>
                <c:ptCount val="1"/>
                <c:pt idx="0">
                  <c:v>TOTAL transports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[1]NSA_INDICES!$BZ$89:$DV$89</c:f>
              <c:numCache>
                <c:formatCode>General</c:formatCode>
                <c:ptCount val="49"/>
                <c:pt idx="0">
                  <c:v>85.886235230054552</c:v>
                </c:pt>
                <c:pt idx="1">
                  <c:v>87.068024892092112</c:v>
                </c:pt>
                <c:pt idx="2">
                  <c:v>89.234363458577647</c:v>
                </c:pt>
                <c:pt idx="3">
                  <c:v>85.016617453485992</c:v>
                </c:pt>
                <c:pt idx="4">
                  <c:v>88.140954370838358</c:v>
                </c:pt>
                <c:pt idx="5">
                  <c:v>87.643661884744361</c:v>
                </c:pt>
                <c:pt idx="6">
                  <c:v>86.632991782283668</c:v>
                </c:pt>
                <c:pt idx="7">
                  <c:v>90.319302639224645</c:v>
                </c:pt>
                <c:pt idx="8">
                  <c:v>87.52403799265592</c:v>
                </c:pt>
                <c:pt idx="9">
                  <c:v>86.323820444019447</c:v>
                </c:pt>
                <c:pt idx="10">
                  <c:v>87.84953226863739</c:v>
                </c:pt>
                <c:pt idx="11">
                  <c:v>86.754871362173404</c:v>
                </c:pt>
                <c:pt idx="12">
                  <c:v>86.979270695855888</c:v>
                </c:pt>
                <c:pt idx="13">
                  <c:v>86.559813771893971</c:v>
                </c:pt>
                <c:pt idx="14">
                  <c:v>88.107373344997995</c:v>
                </c:pt>
                <c:pt idx="15">
                  <c:v>86.307027217248617</c:v>
                </c:pt>
                <c:pt idx="16">
                  <c:v>86.540199184228001</c:v>
                </c:pt>
                <c:pt idx="17">
                  <c:v>90.485681079189646</c:v>
                </c:pt>
                <c:pt idx="18">
                  <c:v>91.943807770473668</c:v>
                </c:pt>
                <c:pt idx="19">
                  <c:v>90.617011770104426</c:v>
                </c:pt>
                <c:pt idx="20">
                  <c:v>90.955074020666032</c:v>
                </c:pt>
                <c:pt idx="21">
                  <c:v>93.880771516868251</c:v>
                </c:pt>
                <c:pt idx="22">
                  <c:v>90.026120056449287</c:v>
                </c:pt>
                <c:pt idx="23">
                  <c:v>90.389722512752741</c:v>
                </c:pt>
                <c:pt idx="24">
                  <c:v>91.088719114499611</c:v>
                </c:pt>
                <c:pt idx="25">
                  <c:v>91.742037233922233</c:v>
                </c:pt>
                <c:pt idx="26">
                  <c:v>89.524502654399953</c:v>
                </c:pt>
                <c:pt idx="27">
                  <c:v>89.648192849215164</c:v>
                </c:pt>
                <c:pt idx="28">
                  <c:v>90.199409305226681</c:v>
                </c:pt>
                <c:pt idx="29">
                  <c:v>89.953610119224408</c:v>
                </c:pt>
                <c:pt idx="30">
                  <c:v>89.859279504276941</c:v>
                </c:pt>
                <c:pt idx="31">
                  <c:v>92.246916457712771</c:v>
                </c:pt>
                <c:pt idx="32">
                  <c:v>90.706628437220388</c:v>
                </c:pt>
                <c:pt idx="33">
                  <c:v>93.080637554810025</c:v>
                </c:pt>
                <c:pt idx="34">
                  <c:v>90.056994234157344</c:v>
                </c:pt>
                <c:pt idx="35">
                  <c:v>91.48382819893466</c:v>
                </c:pt>
                <c:pt idx="36">
                  <c:v>88.684245691192928</c:v>
                </c:pt>
                <c:pt idx="37">
                  <c:v>91.447218543037962</c:v>
                </c:pt>
                <c:pt idx="38">
                  <c:v>91.444128602492952</c:v>
                </c:pt>
                <c:pt idx="39">
                  <c:v>93.349149798909011</c:v>
                </c:pt>
                <c:pt idx="40">
                  <c:v>93.737245759516682</c:v>
                </c:pt>
                <c:pt idx="41">
                  <c:v>89.144414888924217</c:v>
                </c:pt>
                <c:pt idx="42">
                  <c:v>91.652926196152549</c:v>
                </c:pt>
                <c:pt idx="43">
                  <c:v>90.983463755750435</c:v>
                </c:pt>
                <c:pt idx="44">
                  <c:v>91.453455935881323</c:v>
                </c:pt>
                <c:pt idx="45">
                  <c:v>90.754919034666273</c:v>
                </c:pt>
                <c:pt idx="46">
                  <c:v>90.879059062222339</c:v>
                </c:pt>
                <c:pt idx="47">
                  <c:v>92.688250286928962</c:v>
                </c:pt>
                <c:pt idx="48">
                  <c:v>95.013314173583836</c:v>
                </c:pt>
              </c:numCache>
            </c:numRef>
          </c:val>
          <c:smooth val="0"/>
          <c:extLst>
            <c:ext xmlns:c16="http://schemas.microsoft.com/office/drawing/2014/chart" uri="{C3380CC4-5D6E-409C-BE32-E72D297353CC}">
              <c16:uniqueId val="{00000001-6BE9-428A-BC53-3CB50E9E6762}"/>
            </c:ext>
          </c:extLst>
        </c:ser>
        <c:dLbls>
          <c:showLegendKey val="0"/>
          <c:showVal val="0"/>
          <c:showCatName val="0"/>
          <c:showSerName val="0"/>
          <c:showPercent val="0"/>
          <c:showBubbleSize val="0"/>
        </c:dLbls>
        <c:marker val="1"/>
        <c:smooth val="0"/>
        <c:axId val="474886368"/>
        <c:axId val="474894208"/>
      </c:lineChart>
      <c:dateAx>
        <c:axId val="47488636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4208"/>
        <c:crosses val="autoZero"/>
        <c:auto val="0"/>
        <c:lblOffset val="100"/>
        <c:baseTimeUnit val="months"/>
        <c:majorUnit val="6"/>
        <c:majorTimeUnit val="months"/>
        <c:minorUnit val="1"/>
        <c:minorTimeUnit val="months"/>
      </c:dateAx>
      <c:valAx>
        <c:axId val="474894208"/>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6368"/>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[1]SA_INDICES!$E$89</c:f>
              <c:strCache>
                <c:ptCount val="1"/>
                <c:pt idx="0">
                  <c:v>TOTAL transports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[1]SA_INDICES!$BZ$89:$DV$89</c:f>
              <c:numCache>
                <c:formatCode>General</c:formatCode>
                <c:ptCount val="49"/>
                <c:pt idx="0">
                  <c:v>110.24316036793287</c:v>
                </c:pt>
                <c:pt idx="1">
                  <c:v>112.0646166854272</c:v>
                </c:pt>
                <c:pt idx="2">
                  <c:v>116.25661858773675</c:v>
                </c:pt>
                <c:pt idx="3">
                  <c:v>115.02629693492862</c:v>
                </c:pt>
                <c:pt idx="4">
                  <c:v>118.12529910093814</c:v>
                </c:pt>
                <c:pt idx="5">
                  <c:v>116.78485475528429</c:v>
                </c:pt>
                <c:pt idx="6">
                  <c:v>117.70180612129315</c:v>
                </c:pt>
                <c:pt idx="7">
                  <c:v>119.96309142444683</c:v>
                </c:pt>
                <c:pt idx="8">
                  <c:v>116.61797781068508</c:v>
                </c:pt>
                <c:pt idx="9">
                  <c:v>119.82488555971513</c:v>
                </c:pt>
                <c:pt idx="10">
                  <c:v>121.59502454148448</c:v>
                </c:pt>
                <c:pt idx="11">
                  <c:v>119.56636466164632</c:v>
                </c:pt>
                <c:pt idx="12">
                  <c:v>121.60419874041291</c:v>
                </c:pt>
                <c:pt idx="13">
                  <c:v>120.50576421804968</c:v>
                </c:pt>
                <c:pt idx="14">
                  <c:v>126.98186876390966</c:v>
                </c:pt>
                <c:pt idx="15">
                  <c:v>121.42010743234621</c:v>
                </c:pt>
                <c:pt idx="16">
                  <c:v>122.58379442554714</c:v>
                </c:pt>
                <c:pt idx="17">
                  <c:v>125.67937691468202</c:v>
                </c:pt>
                <c:pt idx="18">
                  <c:v>128.69312484357084</c:v>
                </c:pt>
                <c:pt idx="19">
                  <c:v>130.27603182460425</c:v>
                </c:pt>
                <c:pt idx="20">
                  <c:v>131.3288662720712</c:v>
                </c:pt>
                <c:pt idx="21">
                  <c:v>134.2161742710073</c:v>
                </c:pt>
                <c:pt idx="22">
                  <c:v>134.05168822464233</c:v>
                </c:pt>
                <c:pt idx="23">
                  <c:v>132.22913316432133</c:v>
                </c:pt>
                <c:pt idx="24">
                  <c:v>133.51000104613237</c:v>
                </c:pt>
                <c:pt idx="25">
                  <c:v>136.36667192878323</c:v>
                </c:pt>
                <c:pt idx="26">
                  <c:v>130.29953907152932</c:v>
                </c:pt>
                <c:pt idx="27">
                  <c:v>135.27909818584692</c:v>
                </c:pt>
                <c:pt idx="28">
                  <c:v>134.95698228712206</c:v>
                </c:pt>
                <c:pt idx="29">
                  <c:v>135.27532711212115</c:v>
                </c:pt>
                <c:pt idx="30">
                  <c:v>138.30241411468648</c:v>
                </c:pt>
                <c:pt idx="31">
                  <c:v>137.12998561229043</c:v>
                </c:pt>
                <c:pt idx="32">
                  <c:v>138.65307107263419</c:v>
                </c:pt>
                <c:pt idx="33">
                  <c:v>140.53595132724445</c:v>
                </c:pt>
                <c:pt idx="34">
                  <c:v>136.96768854000788</c:v>
                </c:pt>
                <c:pt idx="35">
                  <c:v>141.17490934557412</c:v>
                </c:pt>
                <c:pt idx="36">
                  <c:v>139.3826958425424</c:v>
                </c:pt>
                <c:pt idx="37">
                  <c:v>142.29465733240875</c:v>
                </c:pt>
                <c:pt idx="38">
                  <c:v>141.14327587618746</c:v>
                </c:pt>
                <c:pt idx="39">
                  <c:v>145.00513321089338</c:v>
                </c:pt>
                <c:pt idx="40">
                  <c:v>145.28163423713926</c:v>
                </c:pt>
                <c:pt idx="41">
                  <c:v>143.10608345894465</c:v>
                </c:pt>
                <c:pt idx="42">
                  <c:v>143.54777994876696</c:v>
                </c:pt>
                <c:pt idx="43">
                  <c:v>143.7392832470334</c:v>
                </c:pt>
                <c:pt idx="44">
                  <c:v>145.08365155887975</c:v>
                </c:pt>
                <c:pt idx="45">
                  <c:v>145.15897587242097</c:v>
                </c:pt>
                <c:pt idx="46">
                  <c:v>143.9442254714989</c:v>
                </c:pt>
                <c:pt idx="47">
                  <c:v>148.75691313813445</c:v>
                </c:pt>
                <c:pt idx="48">
                  <c:v>151.2822741733028</c:v>
                </c:pt>
              </c:numCache>
            </c:numRef>
          </c:val>
          <c:smooth val="0"/>
          <c:extLst>
            <c:ext xmlns:c16="http://schemas.microsoft.com/office/drawing/2014/chart" uri="{C3380CC4-5D6E-409C-BE32-E72D297353CC}">
              <c16:uniqueId val="{00000001-18FF-40EF-8B3B-0A094534F3DD}"/>
            </c:ext>
          </c:extLst>
        </c:ser>
        <c:dLbls>
          <c:showLegendKey val="0"/>
          <c:showVal val="0"/>
          <c:showCatName val="0"/>
          <c:showSerName val="0"/>
          <c:showPercent val="0"/>
          <c:showBubbleSize val="0"/>
        </c:dLbls>
        <c:marker val="1"/>
        <c:smooth val="0"/>
        <c:axId val="474883232"/>
        <c:axId val="474888720"/>
      </c:lineChart>
      <c:dateAx>
        <c:axId val="474883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720"/>
        <c:crosses val="autoZero"/>
        <c:auto val="0"/>
        <c:lblOffset val="100"/>
        <c:baseTimeUnit val="months"/>
        <c:majorUnit val="6"/>
        <c:majorTimeUnit val="months"/>
        <c:minorUnit val="1"/>
        <c:minorTimeUnit val="months"/>
      </c:dateAx>
      <c:valAx>
        <c:axId val="47488872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[1]RA_INDICES!$E$89</c:f>
              <c:strCache>
                <c:ptCount val="1"/>
                <c:pt idx="0">
                  <c:v>TOTAL transports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[1]RA_INDICES!$BZ$89:$DV$89</c:f>
              <c:numCache>
                <c:formatCode>General</c:formatCode>
                <c:ptCount val="49"/>
                <c:pt idx="0">
                  <c:v>95.147534076921701</c:v>
                </c:pt>
                <c:pt idx="1">
                  <c:v>96.572545903704025</c:v>
                </c:pt>
                <c:pt idx="2">
                  <c:v>99.50910786292124</c:v>
                </c:pt>
                <c:pt idx="3">
                  <c:v>96.427278216412958</c:v>
                </c:pt>
                <c:pt idx="4">
                  <c:v>99.541982033442963</c:v>
                </c:pt>
                <c:pt idx="5">
                  <c:v>98.724095658733205</c:v>
                </c:pt>
                <c:pt idx="6">
                  <c:v>98.446370227329155</c:v>
                </c:pt>
                <c:pt idx="7">
                  <c:v>101.59083980326531</c:v>
                </c:pt>
                <c:pt idx="8">
                  <c:v>98.586504611995665</c:v>
                </c:pt>
                <c:pt idx="9">
                  <c:v>99.062020112840216</c:v>
                </c:pt>
                <c:pt idx="10">
                  <c:v>100.68067112973532</c:v>
                </c:pt>
                <c:pt idx="11">
                  <c:v>99.23087329337892</c:v>
                </c:pt>
                <c:pt idx="12">
                  <c:v>100.14479977461575</c:v>
                </c:pt>
                <c:pt idx="13">
                  <c:v>99.467173380840762</c:v>
                </c:pt>
                <c:pt idx="14">
                  <c:v>102.8887268022871</c:v>
                </c:pt>
                <c:pt idx="15">
                  <c:v>99.658167702560462</c:v>
                </c:pt>
                <c:pt idx="16">
                  <c:v>100.24515188888014</c:v>
                </c:pt>
                <c:pt idx="17">
                  <c:v>103.86747425764628</c:v>
                </c:pt>
                <c:pt idx="18">
                  <c:v>105.91709897638806</c:v>
                </c:pt>
                <c:pt idx="19">
                  <c:v>105.69666712969776</c:v>
                </c:pt>
                <c:pt idx="20">
                  <c:v>106.30650912608115</c:v>
                </c:pt>
                <c:pt idx="21">
                  <c:v>109.217609680972</c:v>
                </c:pt>
                <c:pt idx="22">
                  <c:v>106.76607969423939</c:v>
                </c:pt>
                <c:pt idx="23">
                  <c:v>106.29843362581433</c:v>
                </c:pt>
                <c:pt idx="24">
                  <c:v>107.21867670200649</c:v>
                </c:pt>
                <c:pt idx="25">
                  <c:v>108.70978154080417</c:v>
                </c:pt>
                <c:pt idx="26">
                  <c:v>105.02850390304941</c:v>
                </c:pt>
                <c:pt idx="27">
                  <c:v>106.99855413592987</c:v>
                </c:pt>
                <c:pt idx="28">
                  <c:v>107.21770109285369</c:v>
                </c:pt>
                <c:pt idx="29">
                  <c:v>107.18640789432636</c:v>
                </c:pt>
                <c:pt idx="30">
                  <c:v>108.27894225589046</c:v>
                </c:pt>
                <c:pt idx="31">
                  <c:v>109.31292599102275</c:v>
                </c:pt>
                <c:pt idx="32">
                  <c:v>108.93743266957352</c:v>
                </c:pt>
                <c:pt idx="33">
                  <c:v>111.12469854487674</c:v>
                </c:pt>
                <c:pt idx="34">
                  <c:v>107.89397310653877</c:v>
                </c:pt>
                <c:pt idx="35">
                  <c:v>110.3780010026797</c:v>
                </c:pt>
                <c:pt idx="36">
                  <c:v>107.96145310825136</c:v>
                </c:pt>
                <c:pt idx="37">
                  <c:v>110.78107630876283</c:v>
                </c:pt>
                <c:pt idx="38">
                  <c:v>110.34136841132056</c:v>
                </c:pt>
                <c:pt idx="39">
                  <c:v>112.99044265090457</c:v>
                </c:pt>
                <c:pt idx="40">
                  <c:v>113.33610657088842</c:v>
                </c:pt>
                <c:pt idx="41">
                  <c:v>109.66240458070891</c:v>
                </c:pt>
                <c:pt idx="42">
                  <c:v>111.38504535720412</c:v>
                </c:pt>
                <c:pt idx="43">
                  <c:v>111.04295022435772</c:v>
                </c:pt>
                <c:pt idx="44">
                  <c:v>111.84540878169118</c:v>
                </c:pt>
                <c:pt idx="45">
                  <c:v>111.44111920173229</c:v>
                </c:pt>
                <c:pt idx="46">
                  <c:v>111.05616933755722</c:v>
                </c:pt>
                <c:pt idx="47">
                  <c:v>114.00738805451687</c:v>
                </c:pt>
                <c:pt idx="48">
                  <c:v>116.4086114621317</c:v>
                </c:pt>
              </c:numCache>
            </c:numRef>
          </c:val>
          <c:smooth val="0"/>
          <c:extLst>
            <c:ext xmlns:c16="http://schemas.microsoft.com/office/drawing/2014/chart" uri="{C3380CC4-5D6E-409C-BE32-E72D297353CC}">
              <c16:uniqueId val="{00000001-70BF-4453-8B17-82F14BBF614A}"/>
            </c:ext>
          </c:extLst>
        </c:ser>
        <c:dLbls>
          <c:showLegendKey val="0"/>
          <c:showVal val="0"/>
          <c:showCatName val="0"/>
          <c:showSerName val="0"/>
          <c:showPercent val="0"/>
          <c:showBubbleSize val="0"/>
        </c:dLbls>
        <c:marker val="1"/>
        <c:smooth val="0"/>
        <c:axId val="545013880"/>
        <c:axId val="545017800"/>
      </c:lineChart>
      <c:dateAx>
        <c:axId val="54501388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7800"/>
        <c:crosses val="autoZero"/>
        <c:auto val="0"/>
        <c:lblOffset val="100"/>
        <c:baseTimeUnit val="months"/>
        <c:majorUnit val="6"/>
        <c:majorTimeUnit val="months"/>
        <c:minorUnit val="1"/>
        <c:minorTimeUnit val="months"/>
      </c:dateAx>
      <c:valAx>
        <c:axId val="54501780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88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[1]NSA_INDICES!$E$91</c:f>
              <c:strCache>
                <c:ptCount val="1"/>
                <c:pt idx="0">
                  <c:v>IJ AT</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[1]NSA_INDICES!$BZ$91:$DV$91</c:f>
              <c:numCache>
                <c:formatCode>General</c:formatCode>
                <c:ptCount val="49"/>
                <c:pt idx="0">
                  <c:v>97.841407600210914</c:v>
                </c:pt>
                <c:pt idx="1">
                  <c:v>99.639751903982614</c:v>
                </c:pt>
                <c:pt idx="2">
                  <c:v>100.02019049853885</c:v>
                </c:pt>
                <c:pt idx="3">
                  <c:v>96.357042079081182</c:v>
                </c:pt>
                <c:pt idx="4">
                  <c:v>97.420814614834001</c:v>
                </c:pt>
                <c:pt idx="5">
                  <c:v>96.095360266771209</c:v>
                </c:pt>
                <c:pt idx="6">
                  <c:v>93.729376603563679</c:v>
                </c:pt>
                <c:pt idx="7">
                  <c:v>88.80302311521929</c:v>
                </c:pt>
                <c:pt idx="8">
                  <c:v>95.004593882893147</c:v>
                </c:pt>
                <c:pt idx="9">
                  <c:v>94.735923027492703</c:v>
                </c:pt>
                <c:pt idx="10">
                  <c:v>94.573779869572405</c:v>
                </c:pt>
                <c:pt idx="11">
                  <c:v>94.541580591531243</c:v>
                </c:pt>
                <c:pt idx="12">
                  <c:v>93.523121619084989</c:v>
                </c:pt>
                <c:pt idx="13">
                  <c:v>93.454126550218092</c:v>
                </c:pt>
                <c:pt idx="14">
                  <c:v>91.391272912412845</c:v>
                </c:pt>
                <c:pt idx="15">
                  <c:v>95.475985166330545</c:v>
                </c:pt>
                <c:pt idx="16">
                  <c:v>94.811487252406778</c:v>
                </c:pt>
                <c:pt idx="17">
                  <c:v>97.454646074091514</c:v>
                </c:pt>
                <c:pt idx="18">
                  <c:v>98.417118170789237</c:v>
                </c:pt>
                <c:pt idx="19">
                  <c:v>101.81606363310134</c:v>
                </c:pt>
                <c:pt idx="20">
                  <c:v>96.621242030256411</c:v>
                </c:pt>
                <c:pt idx="21">
                  <c:v>86.451513973804111</c:v>
                </c:pt>
                <c:pt idx="22">
                  <c:v>91.445382233273449</c:v>
                </c:pt>
                <c:pt idx="23">
                  <c:v>90.574188635358794</c:v>
                </c:pt>
                <c:pt idx="24">
                  <c:v>95.80304609514188</c:v>
                </c:pt>
                <c:pt idx="25">
                  <c:v>97.649964618548168</c:v>
                </c:pt>
                <c:pt idx="26">
                  <c:v>98.501456164218865</c:v>
                </c:pt>
                <c:pt idx="27">
                  <c:v>101.62903619391932</c:v>
                </c:pt>
                <c:pt idx="28">
                  <c:v>97.483223833988873</c:v>
                </c:pt>
                <c:pt idx="29">
                  <c:v>95.866024247388154</c:v>
                </c:pt>
                <c:pt idx="30">
                  <c:v>97.869505605227573</c:v>
                </c:pt>
                <c:pt idx="31">
                  <c:v>98.939097031726845</c:v>
                </c:pt>
                <c:pt idx="32">
                  <c:v>96.923485656031545</c:v>
                </c:pt>
                <c:pt idx="33">
                  <c:v>97.708186372819554</c:v>
                </c:pt>
                <c:pt idx="34">
                  <c:v>92.875256730396188</c:v>
                </c:pt>
                <c:pt idx="35">
                  <c:v>94.99237781321203</c:v>
                </c:pt>
                <c:pt idx="36">
                  <c:v>96.90340404918939</c:v>
                </c:pt>
                <c:pt idx="37">
                  <c:v>97.254310383187061</c:v>
                </c:pt>
                <c:pt idx="38">
                  <c:v>103.16513182866321</c:v>
                </c:pt>
                <c:pt idx="39">
                  <c:v>97.954082089599694</c:v>
                </c:pt>
                <c:pt idx="40">
                  <c:v>100.84662942146207</c:v>
                </c:pt>
                <c:pt idx="41">
                  <c:v>97.7224663862536</c:v>
                </c:pt>
                <c:pt idx="42">
                  <c:v>98.370320123612359</c:v>
                </c:pt>
                <c:pt idx="43">
                  <c:v>98.84965658416543</c:v>
                </c:pt>
                <c:pt idx="44">
                  <c:v>98.731456832826268</c:v>
                </c:pt>
                <c:pt idx="45">
                  <c:v>101.68373922292912</c:v>
                </c:pt>
                <c:pt idx="46">
                  <c:v>102.62364542999211</c:v>
                </c:pt>
                <c:pt idx="47">
                  <c:v>102.94824348448184</c:v>
                </c:pt>
                <c:pt idx="48">
                  <c:v>102.48156031938251</c:v>
                </c:pt>
              </c:numCache>
            </c:numRef>
          </c:val>
          <c:smooth val="0"/>
          <c:extLst>
            <c:ext xmlns:c16="http://schemas.microsoft.com/office/drawing/2014/chart" uri="{C3380CC4-5D6E-409C-BE32-E72D297353CC}">
              <c16:uniqueId val="{00000001-FCF9-4540-890F-83CB32A53EF6}"/>
            </c:ext>
          </c:extLst>
        </c:ser>
        <c:dLbls>
          <c:showLegendKey val="0"/>
          <c:showVal val="0"/>
          <c:showCatName val="0"/>
          <c:showSerName val="0"/>
          <c:showPercent val="0"/>
          <c:showBubbleSize val="0"/>
        </c:dLbls>
        <c:marker val="1"/>
        <c:smooth val="0"/>
        <c:axId val="545024072"/>
        <c:axId val="545024464"/>
      </c:lineChart>
      <c:dateAx>
        <c:axId val="54502407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464"/>
        <c:crosses val="autoZero"/>
        <c:auto val="0"/>
        <c:lblOffset val="100"/>
        <c:baseTimeUnit val="months"/>
        <c:majorUnit val="6"/>
        <c:majorTimeUnit val="months"/>
        <c:minorUnit val="1"/>
        <c:minorTimeUnit val="months"/>
      </c:dateAx>
      <c:valAx>
        <c:axId val="54502446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407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[1]SA_INDICES!$E$91</c:f>
              <c:strCache>
                <c:ptCount val="1"/>
                <c:pt idx="0">
                  <c:v>IJ AT</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[1]SA_INDICES!$BZ$91:$DV$91</c:f>
              <c:numCache>
                <c:formatCode>General</c:formatCode>
                <c:ptCount val="49"/>
                <c:pt idx="0">
                  <c:v>126.43612433727695</c:v>
                </c:pt>
                <c:pt idx="1">
                  <c:v>128.27412878301624</c:v>
                </c:pt>
                <c:pt idx="2">
                  <c:v>130.69983414880224</c:v>
                </c:pt>
                <c:pt idx="3">
                  <c:v>122.4423511756184</c:v>
                </c:pt>
                <c:pt idx="4">
                  <c:v>131.35290210802916</c:v>
                </c:pt>
                <c:pt idx="5">
                  <c:v>126.54811534548016</c:v>
                </c:pt>
                <c:pt idx="6">
                  <c:v>124.12221754999801</c:v>
                </c:pt>
                <c:pt idx="7">
                  <c:v>129.72083039832108</c:v>
                </c:pt>
                <c:pt idx="8">
                  <c:v>132.94999686170792</c:v>
                </c:pt>
                <c:pt idx="9">
                  <c:v>126.5265980741263</c:v>
                </c:pt>
                <c:pt idx="10">
                  <c:v>131.38394837905619</c:v>
                </c:pt>
                <c:pt idx="11">
                  <c:v>125.91329312026549</c:v>
                </c:pt>
                <c:pt idx="12">
                  <c:v>128.37953088078436</c:v>
                </c:pt>
                <c:pt idx="13">
                  <c:v>130.34899535648222</c:v>
                </c:pt>
                <c:pt idx="14">
                  <c:v>122.36330044428603</c:v>
                </c:pt>
                <c:pt idx="15">
                  <c:v>128.76587001134493</c:v>
                </c:pt>
                <c:pt idx="16">
                  <c:v>127.73464952650755</c:v>
                </c:pt>
                <c:pt idx="17">
                  <c:v>137.21809730788746</c:v>
                </c:pt>
                <c:pt idx="18">
                  <c:v>136.44166762289689</c:v>
                </c:pt>
                <c:pt idx="19">
                  <c:v>134.6424050269475</c:v>
                </c:pt>
                <c:pt idx="20">
                  <c:v>127.28778713954382</c:v>
                </c:pt>
                <c:pt idx="21">
                  <c:v>131.70950083410295</c:v>
                </c:pt>
                <c:pt idx="22">
                  <c:v>127.42607801652591</c:v>
                </c:pt>
                <c:pt idx="23">
                  <c:v>125.5153031818689</c:v>
                </c:pt>
                <c:pt idx="24">
                  <c:v>132.18329045146402</c:v>
                </c:pt>
                <c:pt idx="25">
                  <c:v>133.05968416540583</c:v>
                </c:pt>
                <c:pt idx="26">
                  <c:v>134.14900706697745</c:v>
                </c:pt>
                <c:pt idx="27">
                  <c:v>136.86905985504652</c:v>
                </c:pt>
                <c:pt idx="28">
                  <c:v>141.78288240342644</c:v>
                </c:pt>
                <c:pt idx="29">
                  <c:v>133.03537379206887</c:v>
                </c:pt>
                <c:pt idx="30">
                  <c:v>133.05898262453687</c:v>
                </c:pt>
                <c:pt idx="31">
                  <c:v>130.7555092542288</c:v>
                </c:pt>
                <c:pt idx="32">
                  <c:v>130.11293969127925</c:v>
                </c:pt>
                <c:pt idx="33">
                  <c:v>136.57808574403498</c:v>
                </c:pt>
                <c:pt idx="34">
                  <c:v>137.21616206812192</c:v>
                </c:pt>
                <c:pt idx="35">
                  <c:v>137.53602766451746</c:v>
                </c:pt>
                <c:pt idx="36">
                  <c:v>136.22380383489153</c:v>
                </c:pt>
                <c:pt idx="37">
                  <c:v>145.30796397125312</c:v>
                </c:pt>
                <c:pt idx="38">
                  <c:v>140.48666689483005</c:v>
                </c:pt>
                <c:pt idx="39">
                  <c:v>138.01264790439919</c:v>
                </c:pt>
                <c:pt idx="40">
                  <c:v>138.50438762567617</c:v>
                </c:pt>
                <c:pt idx="41">
                  <c:v>132.47992861933901</c:v>
                </c:pt>
                <c:pt idx="42">
                  <c:v>131.7587833529889</c:v>
                </c:pt>
                <c:pt idx="43">
                  <c:v>137.44364335656999</c:v>
                </c:pt>
                <c:pt idx="44">
                  <c:v>143.36667962442942</c:v>
                </c:pt>
                <c:pt idx="45">
                  <c:v>141.26038682319424</c:v>
                </c:pt>
                <c:pt idx="46">
                  <c:v>136.46986819864591</c:v>
                </c:pt>
                <c:pt idx="47">
                  <c:v>139.83561960333833</c:v>
                </c:pt>
                <c:pt idx="48">
                  <c:v>142.84531452931623</c:v>
                </c:pt>
              </c:numCache>
            </c:numRef>
          </c:val>
          <c:smooth val="0"/>
          <c:extLst>
            <c:ext xmlns:c16="http://schemas.microsoft.com/office/drawing/2014/chart" uri="{C3380CC4-5D6E-409C-BE32-E72D297353CC}">
              <c16:uniqueId val="{00000001-EE05-4418-A44A-4BDAAADD79D9}"/>
            </c:ext>
          </c:extLst>
        </c:ser>
        <c:dLbls>
          <c:showLegendKey val="0"/>
          <c:showVal val="0"/>
          <c:showCatName val="0"/>
          <c:showSerName val="0"/>
          <c:showPercent val="0"/>
          <c:showBubbleSize val="0"/>
        </c:dLbls>
        <c:marker val="1"/>
        <c:smooth val="0"/>
        <c:axId val="545016232"/>
        <c:axId val="545019368"/>
      </c:lineChart>
      <c:dateAx>
        <c:axId val="545016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9368"/>
        <c:crosses val="autoZero"/>
        <c:auto val="0"/>
        <c:lblOffset val="100"/>
        <c:baseTimeUnit val="months"/>
        <c:majorUnit val="6"/>
        <c:majorTimeUnit val="months"/>
        <c:minorUnit val="1"/>
        <c:minorTimeUnit val="months"/>
      </c:dateAx>
      <c:valAx>
        <c:axId val="545019368"/>
        <c:scaling>
          <c:orientation val="minMax"/>
          <c:max val="15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6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[1]RA_INDICES!$E$91</c:f>
              <c:strCache>
                <c:ptCount val="1"/>
                <c:pt idx="0">
                  <c:v>IJ AT</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[1]RA_INDICES!$BZ$91:$DV$91</c:f>
              <c:numCache>
                <c:formatCode>General</c:formatCode>
                <c:ptCount val="49"/>
                <c:pt idx="0">
                  <c:v>120.65853970582192</c:v>
                </c:pt>
                <c:pt idx="1">
                  <c:v>122.48853078920405</c:v>
                </c:pt>
                <c:pt idx="2">
                  <c:v>124.50098842208406</c:v>
                </c:pt>
                <c:pt idx="3">
                  <c:v>117.17179429867095</c:v>
                </c:pt>
                <c:pt idx="4">
                  <c:v>124.49689758745465</c:v>
                </c:pt>
                <c:pt idx="5">
                  <c:v>120.3951126301168</c:v>
                </c:pt>
                <c:pt idx="6">
                  <c:v>117.98132053139744</c:v>
                </c:pt>
                <c:pt idx="7">
                  <c:v>121.45335579154361</c:v>
                </c:pt>
                <c:pt idx="8">
                  <c:v>125.28309884342515</c:v>
                </c:pt>
                <c:pt idx="9">
                  <c:v>120.10326759451627</c:v>
                </c:pt>
                <c:pt idx="10">
                  <c:v>123.9464253632753</c:v>
                </c:pt>
                <c:pt idx="11">
                  <c:v>119.57461434141644</c:v>
                </c:pt>
                <c:pt idx="12">
                  <c:v>121.33676643202678</c:v>
                </c:pt>
                <c:pt idx="13">
                  <c:v>122.89435858023087</c:v>
                </c:pt>
                <c:pt idx="14">
                  <c:v>116.10537832816321</c:v>
                </c:pt>
                <c:pt idx="15">
                  <c:v>122.03962303250538</c:v>
                </c:pt>
                <c:pt idx="16">
                  <c:v>121.0824991267389</c:v>
                </c:pt>
                <c:pt idx="17">
                  <c:v>129.18386123363413</c:v>
                </c:pt>
                <c:pt idx="18">
                  <c:v>128.75877799847459</c:v>
                </c:pt>
                <c:pt idx="19">
                  <c:v>128.00981736091416</c:v>
                </c:pt>
                <c:pt idx="20">
                  <c:v>121.09158798316004</c:v>
                </c:pt>
                <c:pt idx="21">
                  <c:v>122.56508958712216</c:v>
                </c:pt>
                <c:pt idx="22">
                  <c:v>120.15615060658197</c:v>
                </c:pt>
                <c:pt idx="23">
                  <c:v>118.4554239648055</c:v>
                </c:pt>
                <c:pt idx="24">
                  <c:v>124.8326339433264</c:v>
                </c:pt>
                <c:pt idx="25">
                  <c:v>125.90512294561005</c:v>
                </c:pt>
                <c:pt idx="26">
                  <c:v>126.94639183778662</c:v>
                </c:pt>
                <c:pt idx="27">
                  <c:v>129.74878582020284</c:v>
                </c:pt>
                <c:pt idx="28">
                  <c:v>132.83210212877108</c:v>
                </c:pt>
                <c:pt idx="29">
                  <c:v>125.52527797034112</c:v>
                </c:pt>
                <c:pt idx="30">
                  <c:v>125.94892157776454</c:v>
                </c:pt>
                <c:pt idx="31">
                  <c:v>124.32697855832981</c:v>
                </c:pt>
                <c:pt idx="32">
                  <c:v>123.40698483522475</c:v>
                </c:pt>
                <c:pt idx="33">
                  <c:v>128.72439251467586</c:v>
                </c:pt>
                <c:pt idx="34">
                  <c:v>128.2570478520343</c:v>
                </c:pt>
                <c:pt idx="35">
                  <c:v>128.94005030943185</c:v>
                </c:pt>
                <c:pt idx="36">
                  <c:v>128.27908664837497</c:v>
                </c:pt>
                <c:pt idx="37">
                  <c:v>135.59868609979966</c:v>
                </c:pt>
                <c:pt idx="38">
                  <c:v>132.94582187078802</c:v>
                </c:pt>
                <c:pt idx="39">
                  <c:v>129.91878370081682</c:v>
                </c:pt>
                <c:pt idx="40">
                  <c:v>130.89560845656166</c:v>
                </c:pt>
                <c:pt idx="41">
                  <c:v>125.45715649423705</c:v>
                </c:pt>
                <c:pt idx="42">
                  <c:v>125.0126185353499</c:v>
                </c:pt>
                <c:pt idx="43">
                  <c:v>129.64569848118731</c:v>
                </c:pt>
                <c:pt idx="44">
                  <c:v>134.34809833916509</c:v>
                </c:pt>
                <c:pt idx="45">
                  <c:v>133.26389456756698</c:v>
                </c:pt>
                <c:pt idx="46">
                  <c:v>129.63121271207149</c:v>
                </c:pt>
                <c:pt idx="47">
                  <c:v>132.38249673037245</c:v>
                </c:pt>
                <c:pt idx="48">
                  <c:v>134.68978677446881</c:v>
                </c:pt>
              </c:numCache>
            </c:numRef>
          </c:val>
          <c:smooth val="0"/>
          <c:extLst>
            <c:ext xmlns:c16="http://schemas.microsoft.com/office/drawing/2014/chart" uri="{C3380CC4-5D6E-409C-BE32-E72D297353CC}">
              <c16:uniqueId val="{00000001-241A-4236-BDA4-97CD156797C6}"/>
            </c:ext>
          </c:extLst>
        </c:ser>
        <c:dLbls>
          <c:showLegendKey val="0"/>
          <c:showVal val="0"/>
          <c:showCatName val="0"/>
          <c:showSerName val="0"/>
          <c:showPercent val="0"/>
          <c:showBubbleSize val="0"/>
        </c:dLbls>
        <c:marker val="1"/>
        <c:smooth val="0"/>
        <c:axId val="545023288"/>
        <c:axId val="545024856"/>
      </c:lineChart>
      <c:dateAx>
        <c:axId val="5450232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856"/>
        <c:crosses val="autoZero"/>
        <c:auto val="0"/>
        <c:lblOffset val="100"/>
        <c:baseTimeUnit val="months"/>
        <c:majorUnit val="6"/>
        <c:majorTimeUnit val="months"/>
        <c:minorUnit val="1"/>
        <c:minorTimeUnit val="months"/>
      </c:dateAx>
      <c:valAx>
        <c:axId val="545024856"/>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328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[1]NSA_INDICES!$E$108</c:f>
              <c:strCache>
                <c:ptCount val="1"/>
                <c:pt idx="0">
                  <c:v>Médicaments rétrocédés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[1]NSA_INDICES!$BZ$108:$DV$108</c:f>
              <c:numCache>
                <c:formatCode>General</c:formatCode>
                <c:ptCount val="49"/>
                <c:pt idx="0">
                  <c:v>102.84939015055407</c:v>
                </c:pt>
                <c:pt idx="1">
                  <c:v>110.72157347195781</c:v>
                </c:pt>
                <c:pt idx="2">
                  <c:v>113.12585299506441</c:v>
                </c:pt>
                <c:pt idx="3">
                  <c:v>113.28063654106954</c:v>
                </c:pt>
                <c:pt idx="4">
                  <c:v>109.62003136693721</c:v>
                </c:pt>
                <c:pt idx="5">
                  <c:v>96.076538262025394</c:v>
                </c:pt>
                <c:pt idx="6">
                  <c:v>88.970490181954062</c:v>
                </c:pt>
                <c:pt idx="7">
                  <c:v>97.202529674788138</c:v>
                </c:pt>
                <c:pt idx="8">
                  <c:v>82.382112184822205</c:v>
                </c:pt>
                <c:pt idx="9">
                  <c:v>98.378529510416911</c:v>
                </c:pt>
                <c:pt idx="10">
                  <c:v>84.087975878211168</c:v>
                </c:pt>
                <c:pt idx="11">
                  <c:v>73.519096596563188</c:v>
                </c:pt>
                <c:pt idx="12">
                  <c:v>84.819449219104271</c:v>
                </c:pt>
                <c:pt idx="13">
                  <c:v>86.287576413771944</c:v>
                </c:pt>
                <c:pt idx="14">
                  <c:v>73.670299865559244</c:v>
                </c:pt>
                <c:pt idx="15">
                  <c:v>78.502580589383427</c:v>
                </c:pt>
                <c:pt idx="16">
                  <c:v>76.697199519752118</c:v>
                </c:pt>
                <c:pt idx="17">
                  <c:v>76.719009546666726</c:v>
                </c:pt>
                <c:pt idx="18">
                  <c:v>75.074282645018599</c:v>
                </c:pt>
                <c:pt idx="19">
                  <c:v>73.685309497398535</c:v>
                </c:pt>
                <c:pt idx="20">
                  <c:v>79.887352565823804</c:v>
                </c:pt>
                <c:pt idx="21">
                  <c:v>70.513641183598835</c:v>
                </c:pt>
                <c:pt idx="22">
                  <c:v>79.220520530560805</c:v>
                </c:pt>
                <c:pt idx="23">
                  <c:v>77.363100274210822</c:v>
                </c:pt>
                <c:pt idx="24">
                  <c:v>72.056933775367099</c:v>
                </c:pt>
                <c:pt idx="25">
                  <c:v>66.430876993632978</c:v>
                </c:pt>
                <c:pt idx="26">
                  <c:v>67.21488503272262</c:v>
                </c:pt>
                <c:pt idx="27">
                  <c:v>68.523862741678627</c:v>
                </c:pt>
                <c:pt idx="28">
                  <c:v>72.072463228867633</c:v>
                </c:pt>
                <c:pt idx="29">
                  <c:v>73.661050976930298</c:v>
                </c:pt>
                <c:pt idx="30">
                  <c:v>71.297415433670679</c:v>
                </c:pt>
                <c:pt idx="31">
                  <c:v>69.59561252550202</c:v>
                </c:pt>
                <c:pt idx="32">
                  <c:v>72.125955852922516</c:v>
                </c:pt>
                <c:pt idx="33">
                  <c:v>58.758117588363326</c:v>
                </c:pt>
                <c:pt idx="34">
                  <c:v>60.172200803954688</c:v>
                </c:pt>
                <c:pt idx="35">
                  <c:v>70.962138448953453</c:v>
                </c:pt>
                <c:pt idx="36">
                  <c:v>62.577609700473488</c:v>
                </c:pt>
                <c:pt idx="37">
                  <c:v>59.583461078922639</c:v>
                </c:pt>
                <c:pt idx="38">
                  <c:v>65.558953840754825</c:v>
                </c:pt>
                <c:pt idx="39">
                  <c:v>61.282421280602641</c:v>
                </c:pt>
                <c:pt idx="40">
                  <c:v>61.891026040806075</c:v>
                </c:pt>
                <c:pt idx="41">
                  <c:v>57.838562394883731</c:v>
                </c:pt>
                <c:pt idx="42">
                  <c:v>61.766487174770326</c:v>
                </c:pt>
                <c:pt idx="43">
                  <c:v>52.68610811600405</c:v>
                </c:pt>
                <c:pt idx="44">
                  <c:v>53.866983120914178</c:v>
                </c:pt>
                <c:pt idx="45">
                  <c:v>55.958685287292496</c:v>
                </c:pt>
                <c:pt idx="46">
                  <c:v>56.659374487218962</c:v>
                </c:pt>
                <c:pt idx="47">
                  <c:v>56.178034102293104</c:v>
                </c:pt>
                <c:pt idx="48">
                  <c:v>56.887092664043315</c:v>
                </c:pt>
              </c:numCache>
            </c:numRef>
          </c:val>
          <c:smooth val="0"/>
          <c:extLst>
            <c:ext xmlns:c16="http://schemas.microsoft.com/office/drawing/2014/chart" uri="{C3380CC4-5D6E-409C-BE32-E72D297353CC}">
              <c16:uniqueId val="{00000001-9321-4672-9B11-9332392B3733}"/>
            </c:ext>
          </c:extLst>
        </c:ser>
        <c:dLbls>
          <c:showLegendKey val="0"/>
          <c:showVal val="0"/>
          <c:showCatName val="0"/>
          <c:showSerName val="0"/>
          <c:showPercent val="0"/>
          <c:showBubbleSize val="0"/>
        </c:dLbls>
        <c:marker val="1"/>
        <c:smooth val="0"/>
        <c:axId val="545013488"/>
        <c:axId val="545016624"/>
      </c:lineChart>
      <c:dateAx>
        <c:axId val="545013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6624"/>
        <c:crosses val="autoZero"/>
        <c:auto val="0"/>
        <c:lblOffset val="100"/>
        <c:baseTimeUnit val="months"/>
        <c:majorUnit val="6"/>
        <c:majorTimeUnit val="months"/>
        <c:minorUnit val="1"/>
        <c:minorTimeUnit val="months"/>
      </c:dateAx>
      <c:valAx>
        <c:axId val="545016624"/>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[1]SA_INDICES!$E$108</c:f>
              <c:strCache>
                <c:ptCount val="1"/>
                <c:pt idx="0">
                  <c:v>Médicaments rétrocédés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[1]SA_INDICES!$BZ$108:$DV$108</c:f>
              <c:numCache>
                <c:formatCode>General</c:formatCode>
                <c:ptCount val="49"/>
                <c:pt idx="0">
                  <c:v>97.940745271503431</c:v>
                </c:pt>
                <c:pt idx="1">
                  <c:v>99.979196568539706</c:v>
                </c:pt>
                <c:pt idx="2">
                  <c:v>108.58210605255034</c:v>
                </c:pt>
                <c:pt idx="3">
                  <c:v>95.997602202267586</c:v>
                </c:pt>
                <c:pt idx="4">
                  <c:v>95.483053440818537</c:v>
                </c:pt>
                <c:pt idx="5">
                  <c:v>96.777585640558954</c:v>
                </c:pt>
                <c:pt idx="6">
                  <c:v>95.655212919184834</c:v>
                </c:pt>
                <c:pt idx="7">
                  <c:v>105.23902745505103</c:v>
                </c:pt>
                <c:pt idx="8">
                  <c:v>98.763121162788309</c:v>
                </c:pt>
                <c:pt idx="9">
                  <c:v>107.36264361127041</c:v>
                </c:pt>
                <c:pt idx="10">
                  <c:v>97.866069757883253</c:v>
                </c:pt>
                <c:pt idx="11">
                  <c:v>79.70493465420671</c:v>
                </c:pt>
                <c:pt idx="12">
                  <c:v>106.6077920483937</c:v>
                </c:pt>
                <c:pt idx="13">
                  <c:v>112.11152981902126</c:v>
                </c:pt>
                <c:pt idx="14">
                  <c:v>92.958033959574493</c:v>
                </c:pt>
                <c:pt idx="15">
                  <c:v>94.558798116655879</c:v>
                </c:pt>
                <c:pt idx="16">
                  <c:v>85.552408570127838</c:v>
                </c:pt>
                <c:pt idx="17">
                  <c:v>86.0306698105246</c:v>
                </c:pt>
                <c:pt idx="18">
                  <c:v>93.848095201066442</c:v>
                </c:pt>
                <c:pt idx="19">
                  <c:v>89.694669661761324</c:v>
                </c:pt>
                <c:pt idx="20">
                  <c:v>98.67333619358061</c:v>
                </c:pt>
                <c:pt idx="21">
                  <c:v>84.461441715917786</c:v>
                </c:pt>
                <c:pt idx="22">
                  <c:v>90.579110870438456</c:v>
                </c:pt>
                <c:pt idx="23">
                  <c:v>90.110541298393869</c:v>
                </c:pt>
                <c:pt idx="24">
                  <c:v>94.310637695597407</c:v>
                </c:pt>
                <c:pt idx="25">
                  <c:v>79.251279991747097</c:v>
                </c:pt>
                <c:pt idx="26">
                  <c:v>79.926402403539086</c:v>
                </c:pt>
                <c:pt idx="27">
                  <c:v>94.537991443506357</c:v>
                </c:pt>
                <c:pt idx="28">
                  <c:v>87.363518113283931</c:v>
                </c:pt>
                <c:pt idx="29">
                  <c:v>92.989399653919961</c:v>
                </c:pt>
                <c:pt idx="30">
                  <c:v>92.946221846557421</c:v>
                </c:pt>
                <c:pt idx="31">
                  <c:v>76.615405521384545</c:v>
                </c:pt>
                <c:pt idx="32">
                  <c:v>94.288633555852329</c:v>
                </c:pt>
                <c:pt idx="33">
                  <c:v>90.99157100798422</c:v>
                </c:pt>
                <c:pt idx="34">
                  <c:v>90.115074023006812</c:v>
                </c:pt>
                <c:pt idx="35">
                  <c:v>103.75637651769938</c:v>
                </c:pt>
                <c:pt idx="36">
                  <c:v>83.221561254233194</c:v>
                </c:pt>
                <c:pt idx="37">
                  <c:v>91.893587021136796</c:v>
                </c:pt>
                <c:pt idx="38">
                  <c:v>92.612364317461612</c:v>
                </c:pt>
                <c:pt idx="39">
                  <c:v>88.741077499740712</c:v>
                </c:pt>
                <c:pt idx="40">
                  <c:v>93.869535476201676</c:v>
                </c:pt>
                <c:pt idx="41">
                  <c:v>88.647277806223585</c:v>
                </c:pt>
                <c:pt idx="42">
                  <c:v>91.913797132538576</c:v>
                </c:pt>
                <c:pt idx="43">
                  <c:v>89.321846561054159</c:v>
                </c:pt>
                <c:pt idx="44">
                  <c:v>85.131026644829873</c:v>
                </c:pt>
                <c:pt idx="45">
                  <c:v>87.051788830057347</c:v>
                </c:pt>
                <c:pt idx="46">
                  <c:v>89.769983470723275</c:v>
                </c:pt>
                <c:pt idx="47">
                  <c:v>77.191311208125555</c:v>
                </c:pt>
                <c:pt idx="48">
                  <c:v>89.250379683100419</c:v>
                </c:pt>
              </c:numCache>
            </c:numRef>
          </c:val>
          <c:smooth val="0"/>
          <c:extLst>
            <c:ext xmlns:c16="http://schemas.microsoft.com/office/drawing/2014/chart" uri="{C3380CC4-5D6E-409C-BE32-E72D297353CC}">
              <c16:uniqueId val="{00000001-4CCF-41BF-AF11-86F7FDB84419}"/>
            </c:ext>
          </c:extLst>
        </c:ser>
        <c:dLbls>
          <c:showLegendKey val="0"/>
          <c:showVal val="0"/>
          <c:showCatName val="0"/>
          <c:showSerName val="0"/>
          <c:showPercent val="0"/>
          <c:showBubbleSize val="0"/>
        </c:dLbls>
        <c:marker val="1"/>
        <c:smooth val="0"/>
        <c:axId val="545015056"/>
        <c:axId val="545018976"/>
      </c:lineChart>
      <c:dateAx>
        <c:axId val="5450150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8976"/>
        <c:crosses val="autoZero"/>
        <c:auto val="0"/>
        <c:lblOffset val="100"/>
        <c:baseTimeUnit val="months"/>
        <c:majorUnit val="6"/>
        <c:majorTimeUnit val="months"/>
        <c:minorUnit val="1"/>
        <c:minorTimeUnit val="months"/>
      </c:dateAx>
      <c:valAx>
        <c:axId val="54501897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505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[1]RA_INDICES!$E$108</c:f>
              <c:strCache>
                <c:ptCount val="1"/>
                <c:pt idx="0">
                  <c:v>Médicaments rétrocédés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[1]RA_INDICES!$BZ$108:$DV$108</c:f>
              <c:numCache>
                <c:formatCode>General</c:formatCode>
                <c:ptCount val="49"/>
                <c:pt idx="0">
                  <c:v>100.31835104460562</c:v>
                </c:pt>
                <c:pt idx="1">
                  <c:v>105.18249360300484</c:v>
                </c:pt>
                <c:pt idx="2">
                  <c:v>110.7829658067655</c:v>
                </c:pt>
                <c:pt idx="3">
                  <c:v>104.36900474475638</c:v>
                </c:pt>
                <c:pt idx="4">
                  <c:v>102.3305971437272</c:v>
                </c:pt>
                <c:pt idx="5">
                  <c:v>96.43801854302184</c:v>
                </c:pt>
                <c:pt idx="6">
                  <c:v>92.417326340862743</c:v>
                </c:pt>
                <c:pt idx="7">
                  <c:v>101.34638009744231</c:v>
                </c:pt>
                <c:pt idx="8">
                  <c:v>90.828633646391737</c:v>
                </c:pt>
                <c:pt idx="9">
                  <c:v>103.01099828374582</c:v>
                </c:pt>
                <c:pt idx="10">
                  <c:v>91.192359119237864</c:v>
                </c:pt>
                <c:pt idx="11">
                  <c:v>76.708693402349624</c:v>
                </c:pt>
                <c:pt idx="12">
                  <c:v>96.054148227399281</c:v>
                </c:pt>
                <c:pt idx="13">
                  <c:v>99.603152820170607</c:v>
                </c:pt>
                <c:pt idx="14">
                  <c:v>83.615612769622729</c:v>
                </c:pt>
                <c:pt idx="15">
                  <c:v>86.781630196044119</c:v>
                </c:pt>
                <c:pt idx="16">
                  <c:v>81.263201125104388</c:v>
                </c:pt>
                <c:pt idx="17">
                  <c:v>81.520370584153028</c:v>
                </c:pt>
                <c:pt idx="18">
                  <c:v>84.754602757377782</c:v>
                </c:pt>
                <c:pt idx="19">
                  <c:v>81.940198094076194</c:v>
                </c:pt>
                <c:pt idx="20">
                  <c:v>89.573948434367367</c:v>
                </c:pt>
                <c:pt idx="21">
                  <c:v>77.705530077401903</c:v>
                </c:pt>
                <c:pt idx="22">
                  <c:v>85.077337849201044</c:v>
                </c:pt>
                <c:pt idx="23">
                  <c:v>83.936049128318757</c:v>
                </c:pt>
                <c:pt idx="24">
                  <c:v>83.531586406012167</c:v>
                </c:pt>
                <c:pt idx="25">
                  <c:v>73.041447149305199</c:v>
                </c:pt>
                <c:pt idx="26">
                  <c:v>73.7693106133529</c:v>
                </c:pt>
                <c:pt idx="27">
                  <c:v>81.937499024985399</c:v>
                </c:pt>
                <c:pt idx="28">
                  <c:v>79.956972872015157</c:v>
                </c:pt>
                <c:pt idx="29">
                  <c:v>83.627305933293954</c:v>
                </c:pt>
                <c:pt idx="30">
                  <c:v>82.460165434587637</c:v>
                </c:pt>
                <c:pt idx="31">
                  <c:v>73.215220589648212</c:v>
                </c:pt>
                <c:pt idx="32">
                  <c:v>83.553672736262385</c:v>
                </c:pt>
                <c:pt idx="33">
                  <c:v>75.37861736682899</c:v>
                </c:pt>
                <c:pt idx="34">
                  <c:v>75.611611258217295</c:v>
                </c:pt>
                <c:pt idx="35">
                  <c:v>87.871794993069173</c:v>
                </c:pt>
                <c:pt idx="36">
                  <c:v>73.222227506676731</c:v>
                </c:pt>
                <c:pt idx="37">
                  <c:v>76.24349542503721</c:v>
                </c:pt>
                <c:pt idx="38">
                  <c:v>79.508473831099508</c:v>
                </c:pt>
                <c:pt idx="39">
                  <c:v>75.440897682927783</c:v>
                </c:pt>
                <c:pt idx="40">
                  <c:v>78.380069335904125</c:v>
                </c:pt>
                <c:pt idx="41">
                  <c:v>73.724426096887527</c:v>
                </c:pt>
                <c:pt idx="42">
                  <c:v>77.311311117507401</c:v>
                </c:pt>
                <c:pt idx="43">
                  <c:v>71.576553231612863</c:v>
                </c:pt>
                <c:pt idx="44">
                  <c:v>69.98762715177935</c:v>
                </c:pt>
                <c:pt idx="45">
                  <c:v>71.991187725574861</c:v>
                </c:pt>
                <c:pt idx="46">
                  <c:v>73.732161014653641</c:v>
                </c:pt>
                <c:pt idx="47">
                  <c:v>67.013086832626129</c:v>
                </c:pt>
                <c:pt idx="48">
                  <c:v>73.574538397153532</c:v>
                </c:pt>
              </c:numCache>
            </c:numRef>
          </c:val>
          <c:smooth val="0"/>
          <c:extLst>
            <c:ext xmlns:c16="http://schemas.microsoft.com/office/drawing/2014/chart" uri="{C3380CC4-5D6E-409C-BE32-E72D297353CC}">
              <c16:uniqueId val="{00000001-F348-45D1-9FB5-D42AE1A36A7F}"/>
            </c:ext>
          </c:extLst>
        </c:ser>
        <c:dLbls>
          <c:showLegendKey val="0"/>
          <c:showVal val="0"/>
          <c:showCatName val="0"/>
          <c:showSerName val="0"/>
          <c:showPercent val="0"/>
          <c:showBubbleSize val="0"/>
        </c:dLbls>
        <c:marker val="1"/>
        <c:smooth val="0"/>
        <c:axId val="545026032"/>
        <c:axId val="545026816"/>
      </c:lineChart>
      <c:dateAx>
        <c:axId val="5450260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6816"/>
        <c:crosses val="autoZero"/>
        <c:auto val="0"/>
        <c:lblOffset val="100"/>
        <c:baseTimeUnit val="months"/>
        <c:majorUnit val="6"/>
        <c:majorTimeUnit val="months"/>
        <c:minorUnit val="1"/>
        <c:minorTimeUnit val="months"/>
      </c:dateAx>
      <c:valAx>
        <c:axId val="54502681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603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[1]RA_INDICES!$E$28</c:f>
              <c:strCache>
                <c:ptCount val="1"/>
                <c:pt idx="0">
                  <c:v>TOTAL généralistes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[1]RA_INDICES!$BZ$28:$DV$28</c:f>
              <c:numCache>
                <c:formatCode>General</c:formatCode>
                <c:ptCount val="49"/>
                <c:pt idx="0">
                  <c:v>85.754801742888347</c:v>
                </c:pt>
                <c:pt idx="1">
                  <c:v>83.665469670569109</c:v>
                </c:pt>
                <c:pt idx="2">
                  <c:v>81.408189499433419</c:v>
                </c:pt>
                <c:pt idx="3">
                  <c:v>80.032214491124748</c:v>
                </c:pt>
                <c:pt idx="4">
                  <c:v>80.907849033398975</c:v>
                </c:pt>
                <c:pt idx="5">
                  <c:v>79.501015740691912</c:v>
                </c:pt>
                <c:pt idx="6">
                  <c:v>78.105615294114344</c:v>
                </c:pt>
                <c:pt idx="7">
                  <c:v>78.863257862911908</c:v>
                </c:pt>
                <c:pt idx="8">
                  <c:v>79.489295309889414</c:v>
                </c:pt>
                <c:pt idx="9">
                  <c:v>77.641486957614092</c:v>
                </c:pt>
                <c:pt idx="10">
                  <c:v>78.141412183934193</c:v>
                </c:pt>
                <c:pt idx="11">
                  <c:v>73.384094175143161</c:v>
                </c:pt>
                <c:pt idx="12">
                  <c:v>74.967347023624725</c:v>
                </c:pt>
                <c:pt idx="13">
                  <c:v>76.63545655099459</c:v>
                </c:pt>
                <c:pt idx="14">
                  <c:v>76.68107373506524</c:v>
                </c:pt>
                <c:pt idx="15">
                  <c:v>77.080706802267429</c:v>
                </c:pt>
                <c:pt idx="16">
                  <c:v>77.556665556852067</c:v>
                </c:pt>
                <c:pt idx="17">
                  <c:v>78.939381410644884</c:v>
                </c:pt>
                <c:pt idx="18">
                  <c:v>76.577351398906416</c:v>
                </c:pt>
                <c:pt idx="19">
                  <c:v>78.329585447626471</c:v>
                </c:pt>
                <c:pt idx="20">
                  <c:v>76.863960298778522</c:v>
                </c:pt>
                <c:pt idx="21">
                  <c:v>75.634145105231624</c:v>
                </c:pt>
                <c:pt idx="22">
                  <c:v>75.459015497538942</c:v>
                </c:pt>
                <c:pt idx="23">
                  <c:v>72.86411517949665</c:v>
                </c:pt>
                <c:pt idx="24">
                  <c:v>74.493910455333108</c:v>
                </c:pt>
                <c:pt idx="25">
                  <c:v>72.901123899570251</c:v>
                </c:pt>
                <c:pt idx="26">
                  <c:v>75.017730397369149</c:v>
                </c:pt>
                <c:pt idx="27">
                  <c:v>76.224904779660051</c:v>
                </c:pt>
                <c:pt idx="28">
                  <c:v>74.461889481974325</c:v>
                </c:pt>
                <c:pt idx="29">
                  <c:v>74.863619484312906</c:v>
                </c:pt>
                <c:pt idx="30">
                  <c:v>73.063577566927037</c:v>
                </c:pt>
                <c:pt idx="31">
                  <c:v>73.276384112346875</c:v>
                </c:pt>
                <c:pt idx="32">
                  <c:v>75.783140038750858</c:v>
                </c:pt>
                <c:pt idx="33">
                  <c:v>80.417338929579302</c:v>
                </c:pt>
                <c:pt idx="34">
                  <c:v>74.884720924787302</c:v>
                </c:pt>
                <c:pt idx="35">
                  <c:v>76.376620112277578</c:v>
                </c:pt>
                <c:pt idx="36">
                  <c:v>73.002188899341988</c:v>
                </c:pt>
                <c:pt idx="37">
                  <c:v>76.070511910469719</c:v>
                </c:pt>
                <c:pt idx="38">
                  <c:v>76.890809618436137</c:v>
                </c:pt>
                <c:pt idx="39">
                  <c:v>73.280217410714727</c:v>
                </c:pt>
                <c:pt idx="40">
                  <c:v>74.087336856346283</c:v>
                </c:pt>
                <c:pt idx="41">
                  <c:v>70.653121592983908</c:v>
                </c:pt>
                <c:pt idx="42">
                  <c:v>73.148507431038567</c:v>
                </c:pt>
                <c:pt idx="43">
                  <c:v>71.065014069691202</c:v>
                </c:pt>
                <c:pt idx="44">
                  <c:v>72.056452348277801</c:v>
                </c:pt>
                <c:pt idx="45">
                  <c:v>73.356018745181544</c:v>
                </c:pt>
                <c:pt idx="46">
                  <c:v>80.492696458373516</c:v>
                </c:pt>
                <c:pt idx="47">
                  <c:v>78.445849497837656</c:v>
                </c:pt>
                <c:pt idx="48">
                  <c:v>76.360619308073908</c:v>
                </c:pt>
              </c:numCache>
            </c:numRef>
          </c:val>
          <c:smooth val="0"/>
          <c:extLst>
            <c:ext xmlns:c16="http://schemas.microsoft.com/office/drawing/2014/chart" uri="{C3380CC4-5D6E-409C-BE32-E72D297353CC}">
              <c16:uniqueId val="{00000001-176B-4E88-A187-5CA158C0A54C}"/>
            </c:ext>
          </c:extLst>
        </c:ser>
        <c:dLbls>
          <c:showLegendKey val="0"/>
          <c:showVal val="0"/>
          <c:showCatName val="0"/>
          <c:showSerName val="0"/>
          <c:showPercent val="0"/>
          <c:showBubbleSize val="0"/>
        </c:dLbls>
        <c:marker val="1"/>
        <c:smooth val="0"/>
        <c:axId val="479863920"/>
        <c:axId val="479859608"/>
      </c:lineChart>
      <c:dateAx>
        <c:axId val="47986392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9608"/>
        <c:crosses val="autoZero"/>
        <c:auto val="0"/>
        <c:lblOffset val="100"/>
        <c:baseTimeUnit val="months"/>
        <c:majorUnit val="6"/>
        <c:majorTimeUnit val="months"/>
        <c:minorUnit val="1"/>
        <c:minorTimeUnit val="months"/>
      </c:dateAx>
      <c:valAx>
        <c:axId val="479859608"/>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392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[1]NSA_INDICES!$E$126</c:f>
              <c:strCache>
                <c:ptCount val="1"/>
                <c:pt idx="0">
                  <c:v>Produits de LPP</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[1]NSA_INDICES!$BZ$126:$DV$126</c:f>
              <c:numCache>
                <c:formatCode>General</c:formatCode>
                <c:ptCount val="49"/>
                <c:pt idx="0">
                  <c:v>98.351336835191546</c:v>
                </c:pt>
                <c:pt idx="1">
                  <c:v>100.56848565440981</c:v>
                </c:pt>
                <c:pt idx="2">
                  <c:v>101.85143855126833</c:v>
                </c:pt>
                <c:pt idx="3">
                  <c:v>98.459026220112406</c:v>
                </c:pt>
                <c:pt idx="4">
                  <c:v>94.932278202105863</c:v>
                </c:pt>
                <c:pt idx="5">
                  <c:v>94.811849106308514</c:v>
                </c:pt>
                <c:pt idx="6">
                  <c:v>98.266059307793299</c:v>
                </c:pt>
                <c:pt idx="7">
                  <c:v>96.945460261672906</c:v>
                </c:pt>
                <c:pt idx="8">
                  <c:v>96.552370708357728</c:v>
                </c:pt>
                <c:pt idx="9">
                  <c:v>93.915336588302011</c:v>
                </c:pt>
                <c:pt idx="10">
                  <c:v>93.450932891035805</c:v>
                </c:pt>
                <c:pt idx="11">
                  <c:v>98.299087328930852</c:v>
                </c:pt>
                <c:pt idx="12">
                  <c:v>96.198140883318899</c:v>
                </c:pt>
                <c:pt idx="13">
                  <c:v>96.203252840631095</c:v>
                </c:pt>
                <c:pt idx="14">
                  <c:v>97.384575430600648</c:v>
                </c:pt>
                <c:pt idx="15">
                  <c:v>96.580889276045227</c:v>
                </c:pt>
                <c:pt idx="16">
                  <c:v>96.369245285295193</c:v>
                </c:pt>
                <c:pt idx="17">
                  <c:v>97.228349700792435</c:v>
                </c:pt>
                <c:pt idx="18">
                  <c:v>95.655333944766866</c:v>
                </c:pt>
                <c:pt idx="19">
                  <c:v>94.846081374429701</c:v>
                </c:pt>
                <c:pt idx="20">
                  <c:v>95.910696923673015</c:v>
                </c:pt>
                <c:pt idx="21">
                  <c:v>93.555857429508293</c:v>
                </c:pt>
                <c:pt idx="22">
                  <c:v>96.105980655002341</c:v>
                </c:pt>
                <c:pt idx="23">
                  <c:v>94.237777851319805</c:v>
                </c:pt>
                <c:pt idx="24">
                  <c:v>94.422458557789795</c:v>
                </c:pt>
                <c:pt idx="25">
                  <c:v>91.915498901865959</c:v>
                </c:pt>
                <c:pt idx="26">
                  <c:v>91.008150035943402</c:v>
                </c:pt>
                <c:pt idx="27">
                  <c:v>94.803035156727816</c:v>
                </c:pt>
                <c:pt idx="28">
                  <c:v>95.365871216667514</c:v>
                </c:pt>
                <c:pt idx="29">
                  <c:v>91.998222266474983</c:v>
                </c:pt>
                <c:pt idx="30">
                  <c:v>91.793544641713979</c:v>
                </c:pt>
                <c:pt idx="31">
                  <c:v>92.852623417360576</c:v>
                </c:pt>
                <c:pt idx="32">
                  <c:v>91.826077281837442</c:v>
                </c:pt>
                <c:pt idx="33">
                  <c:v>97.775863803767606</c:v>
                </c:pt>
                <c:pt idx="34">
                  <c:v>88.984639292482854</c:v>
                </c:pt>
                <c:pt idx="35">
                  <c:v>96.372585479372361</c:v>
                </c:pt>
                <c:pt idx="36">
                  <c:v>92.213835954739309</c:v>
                </c:pt>
                <c:pt idx="37">
                  <c:v>93.310259439260747</c:v>
                </c:pt>
                <c:pt idx="38">
                  <c:v>93.592746997072766</c:v>
                </c:pt>
                <c:pt idx="39">
                  <c:v>91.43587777400684</c:v>
                </c:pt>
                <c:pt idx="40">
                  <c:v>92.211109458247805</c:v>
                </c:pt>
                <c:pt idx="41">
                  <c:v>93.911511314963832</c:v>
                </c:pt>
                <c:pt idx="42">
                  <c:v>93.495112311310521</c:v>
                </c:pt>
                <c:pt idx="43">
                  <c:v>91.933800136255797</c:v>
                </c:pt>
                <c:pt idx="44">
                  <c:v>92.641168101752839</c:v>
                </c:pt>
                <c:pt idx="45">
                  <c:v>93.261908495043215</c:v>
                </c:pt>
                <c:pt idx="46">
                  <c:v>93.424329759801211</c:v>
                </c:pt>
                <c:pt idx="47">
                  <c:v>93.841115795900876</c:v>
                </c:pt>
                <c:pt idx="48">
                  <c:v>93.668629665174592</c:v>
                </c:pt>
              </c:numCache>
            </c:numRef>
          </c:val>
          <c:smooth val="0"/>
          <c:extLst>
            <c:ext xmlns:c16="http://schemas.microsoft.com/office/drawing/2014/chart" uri="{C3380CC4-5D6E-409C-BE32-E72D297353CC}">
              <c16:uniqueId val="{00000001-F666-4B6A-A4D2-DFB34916D06A}"/>
            </c:ext>
          </c:extLst>
        </c:ser>
        <c:dLbls>
          <c:showLegendKey val="0"/>
          <c:showVal val="0"/>
          <c:showCatName val="0"/>
          <c:showSerName val="0"/>
          <c:showPercent val="0"/>
          <c:showBubbleSize val="0"/>
        </c:dLbls>
        <c:marker val="1"/>
        <c:smooth val="0"/>
        <c:axId val="545027992"/>
        <c:axId val="545028384"/>
      </c:lineChart>
      <c:dateAx>
        <c:axId val="545027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8384"/>
        <c:crosses val="autoZero"/>
        <c:auto val="0"/>
        <c:lblOffset val="100"/>
        <c:baseTimeUnit val="months"/>
        <c:majorUnit val="6"/>
        <c:majorTimeUnit val="months"/>
        <c:minorUnit val="1"/>
        <c:minorTimeUnit val="months"/>
      </c:dateAx>
      <c:valAx>
        <c:axId val="54502838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799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[1]SA_INDICES!$E$126</c:f>
              <c:strCache>
                <c:ptCount val="1"/>
                <c:pt idx="0">
                  <c:v>Produits de LPP</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[1]SA_INDICES!$BZ$126:$DV$126</c:f>
              <c:numCache>
                <c:formatCode>General</c:formatCode>
                <c:ptCount val="49"/>
                <c:pt idx="0">
                  <c:v>124.64959147543817</c:v>
                </c:pt>
                <c:pt idx="1">
                  <c:v>123.11486263647001</c:v>
                </c:pt>
                <c:pt idx="2">
                  <c:v>122.4035024925535</c:v>
                </c:pt>
                <c:pt idx="3">
                  <c:v>122.73735902392818</c:v>
                </c:pt>
                <c:pt idx="4">
                  <c:v>121.26314254002199</c:v>
                </c:pt>
                <c:pt idx="5">
                  <c:v>118.9476554443098</c:v>
                </c:pt>
                <c:pt idx="6">
                  <c:v>124.90620940244379</c:v>
                </c:pt>
                <c:pt idx="7">
                  <c:v>122.86335599946983</c:v>
                </c:pt>
                <c:pt idx="8">
                  <c:v>122.04740335953936</c:v>
                </c:pt>
                <c:pt idx="9">
                  <c:v>117.61138414792991</c:v>
                </c:pt>
                <c:pt idx="10">
                  <c:v>119.89453422242843</c:v>
                </c:pt>
                <c:pt idx="11">
                  <c:v>126.05737371597587</c:v>
                </c:pt>
                <c:pt idx="12">
                  <c:v>121.20178057300338</c:v>
                </c:pt>
                <c:pt idx="13">
                  <c:v>127.92447732876553</c:v>
                </c:pt>
                <c:pt idx="14">
                  <c:v>125.10863521312403</c:v>
                </c:pt>
                <c:pt idx="15">
                  <c:v>125.6574852252885</c:v>
                </c:pt>
                <c:pt idx="16">
                  <c:v>125.77623387003013</c:v>
                </c:pt>
                <c:pt idx="17">
                  <c:v>131.93480544539332</c:v>
                </c:pt>
                <c:pt idx="18">
                  <c:v>128.52398855546022</c:v>
                </c:pt>
                <c:pt idx="19">
                  <c:v>125.31716053661945</c:v>
                </c:pt>
                <c:pt idx="20">
                  <c:v>129.87508247922784</c:v>
                </c:pt>
                <c:pt idx="21">
                  <c:v>128.21812608194676</c:v>
                </c:pt>
                <c:pt idx="22">
                  <c:v>132.7090329801139</c:v>
                </c:pt>
                <c:pt idx="23">
                  <c:v>131.64196401693735</c:v>
                </c:pt>
                <c:pt idx="24">
                  <c:v>132.33128780526533</c:v>
                </c:pt>
                <c:pt idx="25">
                  <c:v>127.06713253404764</c:v>
                </c:pt>
                <c:pt idx="26">
                  <c:v>128.79719688748841</c:v>
                </c:pt>
                <c:pt idx="27">
                  <c:v>131.9515374736165</c:v>
                </c:pt>
                <c:pt idx="28">
                  <c:v>135.24835101717662</c:v>
                </c:pt>
                <c:pt idx="29">
                  <c:v>130.4137499695629</c:v>
                </c:pt>
                <c:pt idx="30">
                  <c:v>131.87164922305811</c:v>
                </c:pt>
                <c:pt idx="31">
                  <c:v>132.78919168861816</c:v>
                </c:pt>
                <c:pt idx="32">
                  <c:v>126.979859179954</c:v>
                </c:pt>
                <c:pt idx="33">
                  <c:v>138.93474554481892</c:v>
                </c:pt>
                <c:pt idx="34">
                  <c:v>131.8426992735524</c:v>
                </c:pt>
                <c:pt idx="35">
                  <c:v>138.72866853931774</c:v>
                </c:pt>
                <c:pt idx="36">
                  <c:v>136.05459728300985</c:v>
                </c:pt>
                <c:pt idx="37">
                  <c:v>139.11368624609327</c:v>
                </c:pt>
                <c:pt idx="38">
                  <c:v>141.38838358574398</c:v>
                </c:pt>
                <c:pt idx="39">
                  <c:v>137.07165442184888</c:v>
                </c:pt>
                <c:pt idx="40">
                  <c:v>142.13449888924561</c:v>
                </c:pt>
                <c:pt idx="41">
                  <c:v>142.39540560799566</c:v>
                </c:pt>
                <c:pt idx="42">
                  <c:v>142.04688882681296</c:v>
                </c:pt>
                <c:pt idx="43">
                  <c:v>136.039430620692</c:v>
                </c:pt>
                <c:pt idx="44">
                  <c:v>143.6082478380759</c:v>
                </c:pt>
                <c:pt idx="45">
                  <c:v>147.15082226113026</c:v>
                </c:pt>
                <c:pt idx="46">
                  <c:v>145.74524529522844</c:v>
                </c:pt>
                <c:pt idx="47">
                  <c:v>147.28189657448488</c:v>
                </c:pt>
                <c:pt idx="48">
                  <c:v>145.85163518977836</c:v>
                </c:pt>
              </c:numCache>
            </c:numRef>
          </c:val>
          <c:smooth val="0"/>
          <c:extLst>
            <c:ext xmlns:c16="http://schemas.microsoft.com/office/drawing/2014/chart" uri="{C3380CC4-5D6E-409C-BE32-E72D297353CC}">
              <c16:uniqueId val="{00000001-0755-49C7-BFB8-6CE523047F79}"/>
            </c:ext>
          </c:extLst>
        </c:ser>
        <c:dLbls>
          <c:showLegendKey val="0"/>
          <c:showVal val="0"/>
          <c:showCatName val="0"/>
          <c:showSerName val="0"/>
          <c:showPercent val="0"/>
          <c:showBubbleSize val="0"/>
        </c:dLbls>
        <c:marker val="1"/>
        <c:smooth val="0"/>
        <c:axId val="545025640"/>
        <c:axId val="545028776"/>
      </c:lineChart>
      <c:dateAx>
        <c:axId val="545025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8776"/>
        <c:crosses val="autoZero"/>
        <c:auto val="0"/>
        <c:lblOffset val="100"/>
        <c:baseTimeUnit val="months"/>
        <c:majorUnit val="6"/>
        <c:majorTimeUnit val="months"/>
        <c:minorUnit val="1"/>
        <c:minorTimeUnit val="months"/>
      </c:dateAx>
      <c:valAx>
        <c:axId val="545028776"/>
        <c:scaling>
          <c:orientation val="minMax"/>
          <c:max val="15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5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[1]RA_INDICES!$E$126</c:f>
              <c:strCache>
                <c:ptCount val="1"/>
                <c:pt idx="0">
                  <c:v>Produits de LPP</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[1]RA_INDICES!$BZ$126:$DV$126</c:f>
              <c:numCache>
                <c:formatCode>General</c:formatCode>
                <c:ptCount val="49"/>
                <c:pt idx="0">
                  <c:v>108.05300459249814</c:v>
                </c:pt>
                <c:pt idx="1">
                  <c:v>108.88605127247857</c:v>
                </c:pt>
                <c:pt idx="2">
                  <c:v>109.43328376544181</c:v>
                </c:pt>
                <c:pt idx="3">
                  <c:v>107.41552625352031</c:v>
                </c:pt>
                <c:pt idx="4">
                  <c:v>104.64597597649092</c:v>
                </c:pt>
                <c:pt idx="5">
                  <c:v>103.71576981698681</c:v>
                </c:pt>
                <c:pt idx="6">
                  <c:v>108.09385543946293</c:v>
                </c:pt>
                <c:pt idx="7">
                  <c:v>106.50681012524163</c:v>
                </c:pt>
                <c:pt idx="8">
                  <c:v>105.9577224941342</c:v>
                </c:pt>
                <c:pt idx="9">
                  <c:v>102.65702624526587</c:v>
                </c:pt>
                <c:pt idx="10">
                  <c:v>103.2062203781082</c:v>
                </c:pt>
                <c:pt idx="11">
                  <c:v>108.53937421196758</c:v>
                </c:pt>
                <c:pt idx="12">
                  <c:v>105.42221329082709</c:v>
                </c:pt>
                <c:pt idx="13">
                  <c:v>107.90550399945293</c:v>
                </c:pt>
                <c:pt idx="14">
                  <c:v>107.6122358047655</c:v>
                </c:pt>
                <c:pt idx="15">
                  <c:v>107.30751266881191</c:v>
                </c:pt>
                <c:pt idx="16">
                  <c:v>107.21775355684375</c:v>
                </c:pt>
                <c:pt idx="17">
                  <c:v>110.03188009753913</c:v>
                </c:pt>
                <c:pt idx="18">
                  <c:v>107.78088261804642</c:v>
                </c:pt>
                <c:pt idx="19">
                  <c:v>106.08714243654818</c:v>
                </c:pt>
                <c:pt idx="20">
                  <c:v>108.44047080976105</c:v>
                </c:pt>
                <c:pt idx="21">
                  <c:v>106.34308680197846</c:v>
                </c:pt>
                <c:pt idx="22">
                  <c:v>109.60918295566312</c:v>
                </c:pt>
                <c:pt idx="23">
                  <c:v>108.03652578632202</c:v>
                </c:pt>
                <c:pt idx="24">
                  <c:v>108.40737396219953</c:v>
                </c:pt>
                <c:pt idx="25">
                  <c:v>104.88325951150286</c:v>
                </c:pt>
                <c:pt idx="26">
                  <c:v>104.94887661396943</c:v>
                </c:pt>
                <c:pt idx="27">
                  <c:v>108.50745897078701</c:v>
                </c:pt>
                <c:pt idx="28">
                  <c:v>110.07888444340392</c:v>
                </c:pt>
                <c:pt idx="29">
                  <c:v>106.17006338655439</c:v>
                </c:pt>
                <c:pt idx="30">
                  <c:v>106.57872564744257</c:v>
                </c:pt>
                <c:pt idx="31">
                  <c:v>107.58559037790485</c:v>
                </c:pt>
                <c:pt idx="32">
                  <c:v>104.79463040651535</c:v>
                </c:pt>
                <c:pt idx="33">
                  <c:v>112.95975343357037</c:v>
                </c:pt>
                <c:pt idx="34">
                  <c:v>104.7953713865712</c:v>
                </c:pt>
                <c:pt idx="35">
                  <c:v>111.99813367524376</c:v>
                </c:pt>
                <c:pt idx="36">
                  <c:v>108.38709560457696</c:v>
                </c:pt>
                <c:pt idx="37">
                  <c:v>110.2075644165249</c:v>
                </c:pt>
                <c:pt idx="38">
                  <c:v>111.22499646668646</c:v>
                </c:pt>
                <c:pt idx="39">
                  <c:v>108.27133506729977</c:v>
                </c:pt>
                <c:pt idx="40">
                  <c:v>110.62830650055429</c:v>
                </c:pt>
                <c:pt idx="41">
                  <c:v>111.79766537522269</c:v>
                </c:pt>
                <c:pt idx="42">
                  <c:v>111.40630874712039</c:v>
                </c:pt>
                <c:pt idx="43">
                  <c:v>108.20477245134177</c:v>
                </c:pt>
                <c:pt idx="44">
                  <c:v>111.443392086809</c:v>
                </c:pt>
                <c:pt idx="45">
                  <c:v>113.14202389861889</c:v>
                </c:pt>
                <c:pt idx="46">
                  <c:v>112.72599620978644</c:v>
                </c:pt>
                <c:pt idx="47">
                  <c:v>113.55591082307446</c:v>
                </c:pt>
                <c:pt idx="48">
                  <c:v>112.919419845091</c:v>
                </c:pt>
              </c:numCache>
            </c:numRef>
          </c:val>
          <c:smooth val="0"/>
          <c:extLst>
            <c:ext xmlns:c16="http://schemas.microsoft.com/office/drawing/2014/chart" uri="{C3380CC4-5D6E-409C-BE32-E72D297353CC}">
              <c16:uniqueId val="{00000001-76D3-4C45-973E-E6239B44E81F}"/>
            </c:ext>
          </c:extLst>
        </c:ser>
        <c:dLbls>
          <c:showLegendKey val="0"/>
          <c:showVal val="0"/>
          <c:showCatName val="0"/>
          <c:showSerName val="0"/>
          <c:showPercent val="0"/>
          <c:showBubbleSize val="0"/>
        </c:dLbls>
        <c:marker val="1"/>
        <c:smooth val="0"/>
        <c:axId val="474521152"/>
        <c:axId val="474511744"/>
      </c:lineChart>
      <c:dateAx>
        <c:axId val="474521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511744"/>
        <c:crosses val="autoZero"/>
        <c:auto val="0"/>
        <c:lblOffset val="100"/>
        <c:baseTimeUnit val="months"/>
        <c:majorUnit val="6"/>
        <c:majorTimeUnit val="months"/>
        <c:minorUnit val="1"/>
        <c:minorTimeUnit val="months"/>
      </c:dateAx>
      <c:valAx>
        <c:axId val="47451174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521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[1]NSA_INDICES!$E$28</c:f>
              <c:strCache>
                <c:ptCount val="1"/>
                <c:pt idx="0">
                  <c:v>TOTAL généralistes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[1]NSA_INDICES!$BZ$28:$DV$28</c:f>
              <c:numCache>
                <c:formatCode>General</c:formatCode>
                <c:ptCount val="49"/>
                <c:pt idx="0">
                  <c:v>75.274028148859898</c:v>
                </c:pt>
                <c:pt idx="1">
                  <c:v>72.456523169133376</c:v>
                </c:pt>
                <c:pt idx="2">
                  <c:v>69.741772723772527</c:v>
                </c:pt>
                <c:pt idx="3">
                  <c:v>68.132825496366024</c:v>
                </c:pt>
                <c:pt idx="4">
                  <c:v>68.429278343897863</c:v>
                </c:pt>
                <c:pt idx="5">
                  <c:v>66.310508837000953</c:v>
                </c:pt>
                <c:pt idx="6">
                  <c:v>66.151443389079063</c:v>
                </c:pt>
                <c:pt idx="7">
                  <c:v>65.317179066346469</c:v>
                </c:pt>
                <c:pt idx="8">
                  <c:v>66.404905715083913</c:v>
                </c:pt>
                <c:pt idx="9">
                  <c:v>63.743767602466214</c:v>
                </c:pt>
                <c:pt idx="10">
                  <c:v>63.416261563298612</c:v>
                </c:pt>
                <c:pt idx="11">
                  <c:v>61.295791467663399</c:v>
                </c:pt>
                <c:pt idx="12">
                  <c:v>60.986050780583334</c:v>
                </c:pt>
                <c:pt idx="13">
                  <c:v>63.186082928862739</c:v>
                </c:pt>
                <c:pt idx="14">
                  <c:v>63.483755549315866</c:v>
                </c:pt>
                <c:pt idx="15">
                  <c:v>63.288396135991242</c:v>
                </c:pt>
                <c:pt idx="16">
                  <c:v>63.820147720467027</c:v>
                </c:pt>
                <c:pt idx="17">
                  <c:v>65.93828884042037</c:v>
                </c:pt>
                <c:pt idx="18">
                  <c:v>63.281739108760192</c:v>
                </c:pt>
                <c:pt idx="19">
                  <c:v>64.268833595051817</c:v>
                </c:pt>
                <c:pt idx="20">
                  <c:v>62.820578063883879</c:v>
                </c:pt>
                <c:pt idx="21">
                  <c:v>61.852826741308256</c:v>
                </c:pt>
                <c:pt idx="22">
                  <c:v>62.384314008884814</c:v>
                </c:pt>
                <c:pt idx="23">
                  <c:v>59.575618263207673</c:v>
                </c:pt>
                <c:pt idx="24">
                  <c:v>60.861772757388998</c:v>
                </c:pt>
                <c:pt idx="25">
                  <c:v>59.711375826789883</c:v>
                </c:pt>
                <c:pt idx="26">
                  <c:v>61.02838180523635</c:v>
                </c:pt>
                <c:pt idx="27">
                  <c:v>61.95358201295312</c:v>
                </c:pt>
                <c:pt idx="28">
                  <c:v>60.470603790755995</c:v>
                </c:pt>
                <c:pt idx="29">
                  <c:v>60.065258297277445</c:v>
                </c:pt>
                <c:pt idx="30">
                  <c:v>59.336349743546123</c:v>
                </c:pt>
                <c:pt idx="31">
                  <c:v>59.096825795213434</c:v>
                </c:pt>
                <c:pt idx="32">
                  <c:v>60.051695835441812</c:v>
                </c:pt>
                <c:pt idx="33">
                  <c:v>64.090913324438574</c:v>
                </c:pt>
                <c:pt idx="34">
                  <c:v>59.965105250160875</c:v>
                </c:pt>
                <c:pt idx="35">
                  <c:v>61.414859724753924</c:v>
                </c:pt>
                <c:pt idx="36">
                  <c:v>58.375219737013374</c:v>
                </c:pt>
                <c:pt idx="37">
                  <c:v>60.222310837871781</c:v>
                </c:pt>
                <c:pt idx="38">
                  <c:v>60.428269962106619</c:v>
                </c:pt>
                <c:pt idx="39">
                  <c:v>57.405509752340286</c:v>
                </c:pt>
                <c:pt idx="40">
                  <c:v>58.265193844944505</c:v>
                </c:pt>
                <c:pt idx="41">
                  <c:v>54.72090264319084</c:v>
                </c:pt>
                <c:pt idx="42">
                  <c:v>57.237283387267588</c:v>
                </c:pt>
                <c:pt idx="43">
                  <c:v>55.915627755779084</c:v>
                </c:pt>
                <c:pt idx="44">
                  <c:v>56.043608510718578</c:v>
                </c:pt>
                <c:pt idx="45">
                  <c:v>56.505057055431365</c:v>
                </c:pt>
                <c:pt idx="46">
                  <c:v>61.376950998763647</c:v>
                </c:pt>
                <c:pt idx="47">
                  <c:v>59.641364749184213</c:v>
                </c:pt>
                <c:pt idx="48">
                  <c:v>58.498927189963403</c:v>
                </c:pt>
              </c:numCache>
            </c:numRef>
          </c:val>
          <c:smooth val="0"/>
          <c:extLst>
            <c:ext xmlns:c16="http://schemas.microsoft.com/office/drawing/2014/chart" uri="{C3380CC4-5D6E-409C-BE32-E72D297353CC}">
              <c16:uniqueId val="{00000001-64B8-4F87-B44F-D4671D54B031}"/>
            </c:ext>
          </c:extLst>
        </c:ser>
        <c:dLbls>
          <c:showLegendKey val="0"/>
          <c:showVal val="0"/>
          <c:showCatName val="0"/>
          <c:showSerName val="0"/>
          <c:showPercent val="0"/>
          <c:showBubbleSize val="0"/>
        </c:dLbls>
        <c:marker val="1"/>
        <c:smooth val="0"/>
        <c:axId val="479860000"/>
        <c:axId val="479865096"/>
      </c:lineChart>
      <c:dateAx>
        <c:axId val="4798600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5096"/>
        <c:crosses val="autoZero"/>
        <c:auto val="0"/>
        <c:lblOffset val="100"/>
        <c:baseTimeUnit val="months"/>
        <c:majorUnit val="6"/>
        <c:majorTimeUnit val="months"/>
        <c:minorUnit val="1"/>
        <c:minorTimeUnit val="months"/>
      </c:dateAx>
      <c:valAx>
        <c:axId val="479865096"/>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00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[1]SA_INDICES!$E$28</c:f>
              <c:strCache>
                <c:ptCount val="1"/>
                <c:pt idx="0">
                  <c:v>TOTAL généralistes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[1]SA_INDICES!$BZ$28:$DV$28</c:f>
              <c:numCache>
                <c:formatCode>General</c:formatCode>
                <c:ptCount val="49"/>
                <c:pt idx="0">
                  <c:v>99.516666783599945</c:v>
                </c:pt>
                <c:pt idx="1">
                  <c:v>98.383468071870738</c:v>
                </c:pt>
                <c:pt idx="2">
                  <c:v>96.72687296634993</c:v>
                </c:pt>
                <c:pt idx="3">
                  <c:v>95.656804025822993</c:v>
                </c:pt>
                <c:pt idx="4">
                  <c:v>97.292937804683802</c:v>
                </c:pt>
                <c:pt idx="5">
                  <c:v>96.820918150433528</c:v>
                </c:pt>
                <c:pt idx="6">
                  <c:v>93.802137974872807</c:v>
                </c:pt>
                <c:pt idx="7">
                  <c:v>96.650046839576092</c:v>
                </c:pt>
                <c:pt idx="8">
                  <c:v>96.669859523813358</c:v>
                </c:pt>
                <c:pt idx="9">
                  <c:v>95.89000043072285</c:v>
                </c:pt>
                <c:pt idx="10">
                  <c:v>97.476391012290605</c:v>
                </c:pt>
                <c:pt idx="11">
                  <c:v>89.256738397358717</c:v>
                </c:pt>
                <c:pt idx="12">
                  <c:v>93.325601809375584</c:v>
                </c:pt>
                <c:pt idx="13">
                  <c:v>94.295266011561679</c:v>
                </c:pt>
                <c:pt idx="14">
                  <c:v>94.009919754131175</c:v>
                </c:pt>
                <c:pt idx="15">
                  <c:v>95.190812538833029</c:v>
                </c:pt>
                <c:pt idx="16">
                  <c:v>95.593512064190648</c:v>
                </c:pt>
                <c:pt idx="17">
                  <c:v>96.010571788726267</c:v>
                </c:pt>
                <c:pt idx="18">
                  <c:v>94.035263291485535</c:v>
                </c:pt>
                <c:pt idx="19">
                  <c:v>96.79217006793715</c:v>
                </c:pt>
                <c:pt idx="20">
                  <c:v>95.303737601272758</c:v>
                </c:pt>
                <c:pt idx="21">
                  <c:v>93.729817309757934</c:v>
                </c:pt>
                <c:pt idx="22">
                  <c:v>92.626858664857053</c:v>
                </c:pt>
                <c:pt idx="23">
                  <c:v>90.312684172540841</c:v>
                </c:pt>
                <c:pt idx="24">
                  <c:v>92.393699772640119</c:v>
                </c:pt>
                <c:pt idx="25">
                  <c:v>90.220029920210763</c:v>
                </c:pt>
                <c:pt idx="26">
                  <c:v>93.386558385609518</c:v>
                </c:pt>
                <c:pt idx="27">
                  <c:v>94.963981252007173</c:v>
                </c:pt>
                <c:pt idx="28">
                  <c:v>92.833260993929429</c:v>
                </c:pt>
                <c:pt idx="29">
                  <c:v>94.294728042532356</c:v>
                </c:pt>
                <c:pt idx="30">
                  <c:v>91.088225747105696</c:v>
                </c:pt>
                <c:pt idx="31">
                  <c:v>91.894968527572885</c:v>
                </c:pt>
                <c:pt idx="32">
                  <c:v>96.439440843185182</c:v>
                </c:pt>
                <c:pt idx="33">
                  <c:v>101.85488490454249</c:v>
                </c:pt>
                <c:pt idx="34">
                  <c:v>94.475043674481924</c:v>
                </c:pt>
                <c:pt idx="35">
                  <c:v>96.02228132013731</c:v>
                </c:pt>
                <c:pt idx="36">
                  <c:v>92.208249765050084</c:v>
                </c:pt>
                <c:pt idx="37">
                  <c:v>96.880121272074391</c:v>
                </c:pt>
                <c:pt idx="38">
                  <c:v>98.507081255756162</c:v>
                </c:pt>
                <c:pt idx="39">
                  <c:v>94.124631460434586</c:v>
                </c:pt>
                <c:pt idx="40">
                  <c:v>94.862730468685243</c:v>
                </c:pt>
                <c:pt idx="41">
                  <c:v>91.57305131182116</c:v>
                </c:pt>
                <c:pt idx="42">
                  <c:v>94.040869617705908</c:v>
                </c:pt>
                <c:pt idx="43">
                  <c:v>90.957039026746685</c:v>
                </c:pt>
                <c:pt idx="44">
                  <c:v>93.082247231971976</c:v>
                </c:pt>
                <c:pt idx="45">
                  <c:v>95.482311093741743</c:v>
                </c:pt>
                <c:pt idx="46">
                  <c:v>105.59278156255255</c:v>
                </c:pt>
                <c:pt idx="47">
                  <c:v>103.13723119303373</c:v>
                </c:pt>
                <c:pt idx="48">
                  <c:v>99.814059469039933</c:v>
                </c:pt>
              </c:numCache>
            </c:numRef>
          </c:val>
          <c:smooth val="0"/>
          <c:extLst>
            <c:ext xmlns:c16="http://schemas.microsoft.com/office/drawing/2014/chart" uri="{C3380CC4-5D6E-409C-BE32-E72D297353CC}">
              <c16:uniqueId val="{00000001-F826-42AE-8F1A-44D3A10628E6}"/>
            </c:ext>
          </c:extLst>
        </c:ser>
        <c:dLbls>
          <c:showLegendKey val="0"/>
          <c:showVal val="0"/>
          <c:showCatName val="0"/>
          <c:showSerName val="0"/>
          <c:showPercent val="0"/>
          <c:showBubbleSize val="0"/>
        </c:dLbls>
        <c:marker val="1"/>
        <c:smooth val="0"/>
        <c:axId val="479860784"/>
        <c:axId val="479862352"/>
      </c:lineChart>
      <c:dateAx>
        <c:axId val="4798607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2352"/>
        <c:crosses val="autoZero"/>
        <c:auto val="0"/>
        <c:lblOffset val="100"/>
        <c:baseTimeUnit val="months"/>
        <c:majorUnit val="6"/>
        <c:majorTimeUnit val="months"/>
        <c:minorUnit val="1"/>
        <c:minorTimeUnit val="months"/>
      </c:dateAx>
      <c:valAx>
        <c:axId val="479862352"/>
        <c:scaling>
          <c:orientation val="minMax"/>
          <c:max val="110"/>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78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strRef>
              <c:f>[1]RA_INDICES!$E$69</c:f>
              <c:strCache>
                <c:ptCount val="1"/>
                <c:pt idx="0">
                  <c:v>TOTAL Infirmiers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[1]RA_INDICES!$BZ$3:$DV$3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[1]RA_INDICES!$BZ$69:$DV$69</c:f>
              <c:numCache>
                <c:formatCode>General</c:formatCode>
                <c:ptCount val="49"/>
                <c:pt idx="0">
                  <c:v>106.86325151100802</c:v>
                </c:pt>
                <c:pt idx="1">
                  <c:v>108.35597487749573</c:v>
                </c:pt>
                <c:pt idx="2">
                  <c:v>104.22511665806111</c:v>
                </c:pt>
                <c:pt idx="3">
                  <c:v>103.28944765295557</c:v>
                </c:pt>
                <c:pt idx="4">
                  <c:v>103.6151755814812</c:v>
                </c:pt>
                <c:pt idx="5">
                  <c:v>104.7240045599591</c:v>
                </c:pt>
                <c:pt idx="6">
                  <c:v>104.67548333887117</c:v>
                </c:pt>
                <c:pt idx="7">
                  <c:v>105.0507743151164</c:v>
                </c:pt>
                <c:pt idx="8">
                  <c:v>104.58918316293835</c:v>
                </c:pt>
                <c:pt idx="9">
                  <c:v>102.57811043686729</c:v>
                </c:pt>
                <c:pt idx="10">
                  <c:v>108.51368695493362</c:v>
                </c:pt>
                <c:pt idx="11">
                  <c:v>107.29206566277985</c:v>
                </c:pt>
                <c:pt idx="12">
                  <c:v>105.23212879241089</c:v>
                </c:pt>
                <c:pt idx="13">
                  <c:v>102.37462671813748</c:v>
                </c:pt>
                <c:pt idx="14">
                  <c:v>103.25804352547448</c:v>
                </c:pt>
                <c:pt idx="15">
                  <c:v>105.41062831790605</c:v>
                </c:pt>
                <c:pt idx="16">
                  <c:v>104.96239780046545</c:v>
                </c:pt>
                <c:pt idx="17">
                  <c:v>106.65239512552347</c:v>
                </c:pt>
                <c:pt idx="18">
                  <c:v>102.66543388667722</c:v>
                </c:pt>
                <c:pt idx="19">
                  <c:v>104.97429875987537</c:v>
                </c:pt>
                <c:pt idx="20">
                  <c:v>101.19926823833143</c:v>
                </c:pt>
                <c:pt idx="21">
                  <c:v>102.37504854542246</c:v>
                </c:pt>
                <c:pt idx="22">
                  <c:v>101.75006731552723</c:v>
                </c:pt>
                <c:pt idx="23">
                  <c:v>100.10093878384396</c:v>
                </c:pt>
                <c:pt idx="24">
                  <c:v>101.54054678558822</c:v>
                </c:pt>
                <c:pt idx="25">
                  <c:v>98.650200194150429</c:v>
                </c:pt>
                <c:pt idx="26">
                  <c:v>101.61856616494072</c:v>
                </c:pt>
                <c:pt idx="27">
                  <c:v>102.20356227880491</c:v>
                </c:pt>
                <c:pt idx="28">
                  <c:v>101.93310478361532</c:v>
                </c:pt>
                <c:pt idx="29">
                  <c:v>97.383049150282986</c:v>
                </c:pt>
                <c:pt idx="30">
                  <c:v>99.527006504008995</c:v>
                </c:pt>
                <c:pt idx="31">
                  <c:v>101.36343524975915</c:v>
                </c:pt>
                <c:pt idx="32">
                  <c:v>99.855161463681739</c:v>
                </c:pt>
                <c:pt idx="33">
                  <c:v>109.253977466007</c:v>
                </c:pt>
                <c:pt idx="34">
                  <c:v>95.242161784470952</c:v>
                </c:pt>
                <c:pt idx="35">
                  <c:v>101.97696804767664</c:v>
                </c:pt>
                <c:pt idx="36">
                  <c:v>98.641476710954763</c:v>
                </c:pt>
                <c:pt idx="37">
                  <c:v>105.30179854521384</c:v>
                </c:pt>
                <c:pt idx="38">
                  <c:v>100.85872772914983</c:v>
                </c:pt>
                <c:pt idx="39">
                  <c:v>97.009820288545129</c:v>
                </c:pt>
                <c:pt idx="40">
                  <c:v>99.111031398913113</c:v>
                </c:pt>
                <c:pt idx="41">
                  <c:v>102.62126919786922</c:v>
                </c:pt>
                <c:pt idx="42">
                  <c:v>100.06530148612494</c:v>
                </c:pt>
                <c:pt idx="43">
                  <c:v>100.66635049295769</c:v>
                </c:pt>
                <c:pt idx="44">
                  <c:v>100.86781678596026</c:v>
                </c:pt>
                <c:pt idx="45">
                  <c:v>102.01771149559139</c:v>
                </c:pt>
                <c:pt idx="46">
                  <c:v>102.15778425599025</c:v>
                </c:pt>
                <c:pt idx="47">
                  <c:v>100.775744947048</c:v>
                </c:pt>
                <c:pt idx="48">
                  <c:v>99.076882859074885</c:v>
                </c:pt>
              </c:numCache>
            </c:numRef>
          </c:val>
          <c:smooth val="0"/>
          <c:extLst>
            <c:ext xmlns:c16="http://schemas.microsoft.com/office/drawing/2014/chart" uri="{C3380CC4-5D6E-409C-BE32-E72D297353CC}">
              <c16:uniqueId val="{00000001-DF4A-431A-9362-F4C9D2118DE9}"/>
            </c:ext>
          </c:extLst>
        </c:ser>
        <c:dLbls>
          <c:showLegendKey val="0"/>
          <c:showVal val="0"/>
          <c:showCatName val="0"/>
          <c:showSerName val="0"/>
          <c:showPercent val="0"/>
          <c:showBubbleSize val="0"/>
        </c:dLbls>
        <c:marker val="1"/>
        <c:smooth val="0"/>
        <c:axId val="479861960"/>
        <c:axId val="479863136"/>
      </c:lineChart>
      <c:dateAx>
        <c:axId val="4798619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3136"/>
        <c:crosses val="autoZero"/>
        <c:auto val="0"/>
        <c:lblOffset val="100"/>
        <c:baseTimeUnit val="months"/>
        <c:majorUnit val="6"/>
        <c:majorTimeUnit val="months"/>
        <c:minorUnit val="1"/>
        <c:minorTimeUnit val="months"/>
      </c:dateAx>
      <c:valAx>
        <c:axId val="47986313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196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strRef>
              <c:f>[1]NSA_INDICES!$E$69</c:f>
              <c:strCache>
                <c:ptCount val="1"/>
                <c:pt idx="0">
                  <c:v>TOTAL Infirmiers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[1]NSA_INDICES!$BZ$3:$DV$3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[1]NSA_INDICES!$BZ$69:$DV$69</c:f>
              <c:numCache>
                <c:formatCode>General</c:formatCode>
                <c:ptCount val="49"/>
                <c:pt idx="0">
                  <c:v>100.23404908003759</c:v>
                </c:pt>
                <c:pt idx="1">
                  <c:v>101.12375430717653</c:v>
                </c:pt>
                <c:pt idx="2">
                  <c:v>99.771803792762597</c:v>
                </c:pt>
                <c:pt idx="3">
                  <c:v>97.784371914266032</c:v>
                </c:pt>
                <c:pt idx="4">
                  <c:v>96.160028863268792</c:v>
                </c:pt>
                <c:pt idx="5">
                  <c:v>97.437115989511597</c:v>
                </c:pt>
                <c:pt idx="6">
                  <c:v>97.542807772884075</c:v>
                </c:pt>
                <c:pt idx="7">
                  <c:v>98.682442622835836</c:v>
                </c:pt>
                <c:pt idx="8">
                  <c:v>96.899331435254084</c:v>
                </c:pt>
                <c:pt idx="9">
                  <c:v>96.262461243070817</c:v>
                </c:pt>
                <c:pt idx="10">
                  <c:v>98.595463356347835</c:v>
                </c:pt>
                <c:pt idx="11">
                  <c:v>98.276356345857636</c:v>
                </c:pt>
                <c:pt idx="12">
                  <c:v>97.431726919811197</c:v>
                </c:pt>
                <c:pt idx="13">
                  <c:v>94.484793156076066</c:v>
                </c:pt>
                <c:pt idx="14">
                  <c:v>96.809997551043267</c:v>
                </c:pt>
                <c:pt idx="15">
                  <c:v>97.161681372289294</c:v>
                </c:pt>
                <c:pt idx="16">
                  <c:v>98.728158263113414</c:v>
                </c:pt>
                <c:pt idx="17">
                  <c:v>97.800710663026052</c:v>
                </c:pt>
                <c:pt idx="18">
                  <c:v>94.211057291951022</c:v>
                </c:pt>
                <c:pt idx="19">
                  <c:v>96.712171837951928</c:v>
                </c:pt>
                <c:pt idx="20">
                  <c:v>93.548357843912456</c:v>
                </c:pt>
                <c:pt idx="21">
                  <c:v>94.041783606280617</c:v>
                </c:pt>
                <c:pt idx="22">
                  <c:v>93.98858336746278</c:v>
                </c:pt>
                <c:pt idx="23">
                  <c:v>91.848707635221288</c:v>
                </c:pt>
                <c:pt idx="24">
                  <c:v>93.221047795661136</c:v>
                </c:pt>
                <c:pt idx="25">
                  <c:v>91.664260220805687</c:v>
                </c:pt>
                <c:pt idx="26">
                  <c:v>90.778653598919448</c:v>
                </c:pt>
                <c:pt idx="27">
                  <c:v>93.150680721242892</c:v>
                </c:pt>
                <c:pt idx="28">
                  <c:v>92.43692780519504</c:v>
                </c:pt>
                <c:pt idx="29">
                  <c:v>88.430958256205599</c:v>
                </c:pt>
                <c:pt idx="30">
                  <c:v>90.048461457413552</c:v>
                </c:pt>
                <c:pt idx="31">
                  <c:v>92.073480376886778</c:v>
                </c:pt>
                <c:pt idx="32">
                  <c:v>91.691811301667485</c:v>
                </c:pt>
                <c:pt idx="33">
                  <c:v>98.980122515317518</c:v>
                </c:pt>
                <c:pt idx="34">
                  <c:v>84.310872230241642</c:v>
                </c:pt>
                <c:pt idx="35">
                  <c:v>91.840826057778784</c:v>
                </c:pt>
                <c:pt idx="36">
                  <c:v>89.265833424014502</c:v>
                </c:pt>
                <c:pt idx="37">
                  <c:v>93.363110820032972</c:v>
                </c:pt>
                <c:pt idx="38">
                  <c:v>90.944753619730875</c:v>
                </c:pt>
                <c:pt idx="39">
                  <c:v>87.230792397680872</c:v>
                </c:pt>
                <c:pt idx="40">
                  <c:v>87.772588353706226</c:v>
                </c:pt>
                <c:pt idx="41">
                  <c:v>91.421062011521201</c:v>
                </c:pt>
                <c:pt idx="42">
                  <c:v>88.830860870221557</c:v>
                </c:pt>
                <c:pt idx="43">
                  <c:v>89.948976804600818</c:v>
                </c:pt>
                <c:pt idx="44">
                  <c:v>87.856938228792615</c:v>
                </c:pt>
                <c:pt idx="45">
                  <c:v>90.594625394725298</c:v>
                </c:pt>
                <c:pt idx="46">
                  <c:v>89.612295343969549</c:v>
                </c:pt>
                <c:pt idx="47">
                  <c:v>88.732906108603231</c:v>
                </c:pt>
                <c:pt idx="48">
                  <c:v>86.86339069524638</c:v>
                </c:pt>
              </c:numCache>
            </c:numRef>
          </c:val>
          <c:smooth val="0"/>
          <c:extLst>
            <c:ext xmlns:c16="http://schemas.microsoft.com/office/drawing/2014/chart" uri="{C3380CC4-5D6E-409C-BE32-E72D297353CC}">
              <c16:uniqueId val="{00000001-3B30-4993-8B38-DD2ABE885CE7}"/>
            </c:ext>
          </c:extLst>
        </c:ser>
        <c:dLbls>
          <c:showLegendKey val="0"/>
          <c:showVal val="0"/>
          <c:showCatName val="0"/>
          <c:showSerName val="0"/>
          <c:showPercent val="0"/>
          <c:showBubbleSize val="0"/>
        </c:dLbls>
        <c:marker val="1"/>
        <c:smooth val="0"/>
        <c:axId val="479868232"/>
        <c:axId val="479869016"/>
      </c:lineChart>
      <c:dateAx>
        <c:axId val="47986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9016"/>
        <c:crosses val="autoZero"/>
        <c:auto val="0"/>
        <c:lblOffset val="100"/>
        <c:baseTimeUnit val="months"/>
        <c:majorUnit val="6"/>
        <c:majorTimeUnit val="months"/>
        <c:minorUnit val="1"/>
        <c:minorTimeUnit val="months"/>
      </c:dateAx>
      <c:valAx>
        <c:axId val="47986901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823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strRef>
              <c:f>[1]SA_INDICES!$E$69</c:f>
              <c:strCache>
                <c:ptCount val="1"/>
                <c:pt idx="0">
                  <c:v>TOTAL Infirmiers</c:v>
                </c:pt>
              </c:strCache>
            </c:strRef>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Ref>
              <c:f>[1]SA_INDICES!$BZ$3:$DV$3</c:f>
              <c:numCache>
                <c:formatCode>General</c:formatCode>
                <c:ptCount val="49"/>
                <c:pt idx="0">
                  <c:v>44256</c:v>
                </c:pt>
                <c:pt idx="1">
                  <c:v>44287</c:v>
                </c:pt>
                <c:pt idx="2">
                  <c:v>44317</c:v>
                </c:pt>
                <c:pt idx="3">
                  <c:v>44348</c:v>
                </c:pt>
                <c:pt idx="4">
                  <c:v>44378</c:v>
                </c:pt>
                <c:pt idx="5">
                  <c:v>44409</c:v>
                </c:pt>
                <c:pt idx="6">
                  <c:v>44440</c:v>
                </c:pt>
                <c:pt idx="7">
                  <c:v>44470</c:v>
                </c:pt>
                <c:pt idx="8">
                  <c:v>44501</c:v>
                </c:pt>
                <c:pt idx="9">
                  <c:v>44531</c:v>
                </c:pt>
                <c:pt idx="10">
                  <c:v>44562</c:v>
                </c:pt>
                <c:pt idx="11">
                  <c:v>44593</c:v>
                </c:pt>
                <c:pt idx="12">
                  <c:v>44621</c:v>
                </c:pt>
                <c:pt idx="13">
                  <c:v>44652</c:v>
                </c:pt>
                <c:pt idx="14">
                  <c:v>44682</c:v>
                </c:pt>
                <c:pt idx="15">
                  <c:v>44713</c:v>
                </c:pt>
                <c:pt idx="16">
                  <c:v>44743</c:v>
                </c:pt>
                <c:pt idx="17">
                  <c:v>44774</c:v>
                </c:pt>
                <c:pt idx="18">
                  <c:v>44805</c:v>
                </c:pt>
                <c:pt idx="19">
                  <c:v>44835</c:v>
                </c:pt>
                <c:pt idx="20">
                  <c:v>44866</c:v>
                </c:pt>
                <c:pt idx="21">
                  <c:v>44896</c:v>
                </c:pt>
                <c:pt idx="22">
                  <c:v>44927</c:v>
                </c:pt>
                <c:pt idx="23">
                  <c:v>44958</c:v>
                </c:pt>
                <c:pt idx="24">
                  <c:v>44986</c:v>
                </c:pt>
                <c:pt idx="25">
                  <c:v>45017</c:v>
                </c:pt>
                <c:pt idx="26">
                  <c:v>45047</c:v>
                </c:pt>
                <c:pt idx="27">
                  <c:v>45078</c:v>
                </c:pt>
                <c:pt idx="28">
                  <c:v>45108</c:v>
                </c:pt>
                <c:pt idx="29">
                  <c:v>45139</c:v>
                </c:pt>
                <c:pt idx="30">
                  <c:v>45170</c:v>
                </c:pt>
                <c:pt idx="31">
                  <c:v>45200</c:v>
                </c:pt>
                <c:pt idx="32">
                  <c:v>45231</c:v>
                </c:pt>
                <c:pt idx="33">
                  <c:v>45261</c:v>
                </c:pt>
                <c:pt idx="34">
                  <c:v>45292</c:v>
                </c:pt>
                <c:pt idx="35">
                  <c:v>45323</c:v>
                </c:pt>
                <c:pt idx="36">
                  <c:v>45352</c:v>
                </c:pt>
                <c:pt idx="37">
                  <c:v>45383</c:v>
                </c:pt>
                <c:pt idx="38">
                  <c:v>45413</c:v>
                </c:pt>
                <c:pt idx="39">
                  <c:v>45444</c:v>
                </c:pt>
                <c:pt idx="40">
                  <c:v>45474</c:v>
                </c:pt>
                <c:pt idx="41">
                  <c:v>45505</c:v>
                </c:pt>
                <c:pt idx="42">
                  <c:v>45536</c:v>
                </c:pt>
                <c:pt idx="43">
                  <c:v>45566</c:v>
                </c:pt>
                <c:pt idx="44">
                  <c:v>45597</c:v>
                </c:pt>
                <c:pt idx="45">
                  <c:v>45627</c:v>
                </c:pt>
                <c:pt idx="46">
                  <c:v>45658</c:v>
                </c:pt>
                <c:pt idx="47">
                  <c:v>45689</c:v>
                </c:pt>
                <c:pt idx="48">
                  <c:v>45717</c:v>
                </c:pt>
              </c:numCache>
            </c:numRef>
          </c:cat>
          <c:val>
            <c:numRef>
              <c:f>[1]SA_INDICES!$BZ$69:$DV$69</c:f>
              <c:numCache>
                <c:formatCode>General</c:formatCode>
                <c:ptCount val="49"/>
                <c:pt idx="0">
                  <c:v>124.35139196987051</c:v>
                </c:pt>
                <c:pt idx="1">
                  <c:v>127.43490488155382</c:v>
                </c:pt>
                <c:pt idx="2">
                  <c:v>115.97316051500502</c:v>
                </c:pt>
                <c:pt idx="3">
                  <c:v>117.8120902720897</c:v>
                </c:pt>
                <c:pt idx="4">
                  <c:v>123.28219500155953</c:v>
                </c:pt>
                <c:pt idx="5">
                  <c:v>123.94715125898227</c:v>
                </c:pt>
                <c:pt idx="6">
                  <c:v>123.49180904989927</c:v>
                </c:pt>
                <c:pt idx="7">
                  <c:v>121.8507257848326</c:v>
                </c:pt>
                <c:pt idx="8">
                  <c:v>124.87536517682543</c:v>
                </c:pt>
                <c:pt idx="9">
                  <c:v>119.23908305613999</c:v>
                </c:pt>
                <c:pt idx="10">
                  <c:v>134.67841630218368</c:v>
                </c:pt>
                <c:pt idx="11">
                  <c:v>131.07592088705465</c:v>
                </c:pt>
                <c:pt idx="12">
                  <c:v>125.80994716559759</c:v>
                </c:pt>
                <c:pt idx="13">
                  <c:v>123.18836999527242</c:v>
                </c:pt>
                <c:pt idx="14">
                  <c:v>120.26828493238054</c:v>
                </c:pt>
                <c:pt idx="15">
                  <c:v>127.17172919313356</c:v>
                </c:pt>
                <c:pt idx="16">
                  <c:v>121.40860800730131</c:v>
                </c:pt>
                <c:pt idx="17">
                  <c:v>130.00354525098817</c:v>
                </c:pt>
                <c:pt idx="18">
                  <c:v>124.96846761060709</c:v>
                </c:pt>
                <c:pt idx="19">
                  <c:v>126.77016901788991</c:v>
                </c:pt>
                <c:pt idx="20">
                  <c:v>121.38272122668492</c:v>
                </c:pt>
                <c:pt idx="21">
                  <c:v>124.35858415987092</c:v>
                </c:pt>
                <c:pt idx="22">
                  <c:v>122.22521841648523</c:v>
                </c:pt>
                <c:pt idx="23">
                  <c:v>121.87070353742801</c:v>
                </c:pt>
                <c:pt idx="24">
                  <c:v>123.48776719380727</c:v>
                </c:pt>
                <c:pt idx="25">
                  <c:v>117.0794306729594</c:v>
                </c:pt>
                <c:pt idx="26">
                  <c:v>130.21475333682929</c:v>
                </c:pt>
                <c:pt idx="27">
                  <c:v>126.08547958102176</c:v>
                </c:pt>
                <c:pt idx="28">
                  <c:v>126.98445576438782</c:v>
                </c:pt>
                <c:pt idx="29">
                  <c:v>120.99907605341855</c:v>
                </c:pt>
                <c:pt idx="30">
                  <c:v>124.5318436388815</c:v>
                </c:pt>
                <c:pt idx="31">
                  <c:v>125.87076284535101</c:v>
                </c:pt>
                <c:pt idx="32">
                  <c:v>121.39045409273561</c:v>
                </c:pt>
                <c:pt idx="33">
                  <c:v>136.35687865246786</c:v>
                </c:pt>
                <c:pt idx="34">
                  <c:v>124.07940564773827</c:v>
                </c:pt>
                <c:pt idx="35">
                  <c:v>128.71657611910473</c:v>
                </c:pt>
                <c:pt idx="36">
                  <c:v>123.37485427809607</c:v>
                </c:pt>
                <c:pt idx="37">
                  <c:v>136.79660504818821</c:v>
                </c:pt>
                <c:pt idx="38">
                  <c:v>127.01224672882007</c:v>
                </c:pt>
                <c:pt idx="39">
                  <c:v>122.80734496626624</c:v>
                </c:pt>
                <c:pt idx="40">
                  <c:v>129.02236486989352</c:v>
                </c:pt>
                <c:pt idx="41">
                  <c:v>132.16793012470151</c:v>
                </c:pt>
                <c:pt idx="42">
                  <c:v>129.70227177229373</c:v>
                </c:pt>
                <c:pt idx="43">
                  <c:v>128.93927447797259</c:v>
                </c:pt>
                <c:pt idx="44">
                  <c:v>135.19111194405394</c:v>
                </c:pt>
                <c:pt idx="45">
                  <c:v>132.15233723463109</c:v>
                </c:pt>
                <c:pt idx="46">
                  <c:v>135.25336015717804</c:v>
                </c:pt>
                <c:pt idx="47">
                  <c:v>132.54530686994988</c:v>
                </c:pt>
                <c:pt idx="48">
                  <c:v>131.29663609158902</c:v>
                </c:pt>
              </c:numCache>
            </c:numRef>
          </c:val>
          <c:smooth val="0"/>
          <c:extLst>
            <c:ext xmlns:c16="http://schemas.microsoft.com/office/drawing/2014/chart" uri="{C3380CC4-5D6E-409C-BE32-E72D297353CC}">
              <c16:uniqueId val="{00000001-69AF-461B-B82C-105F4CDE6766}"/>
            </c:ext>
          </c:extLst>
        </c:ser>
        <c:dLbls>
          <c:showLegendKey val="0"/>
          <c:showVal val="0"/>
          <c:showCatName val="0"/>
          <c:showSerName val="0"/>
          <c:showPercent val="0"/>
          <c:showBubbleSize val="0"/>
        </c:dLbls>
        <c:marker val="1"/>
        <c:smooth val="0"/>
        <c:axId val="479870192"/>
        <c:axId val="479867056"/>
      </c:lineChart>
      <c:dateAx>
        <c:axId val="4798701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7056"/>
        <c:crosses val="autoZero"/>
        <c:auto val="0"/>
        <c:lblOffset val="100"/>
        <c:baseTimeUnit val="months"/>
        <c:majorUnit val="6"/>
        <c:majorTimeUnit val="months"/>
        <c:minorUnit val="1"/>
        <c:minorTimeUnit val="months"/>
      </c:dateAx>
      <c:valAx>
        <c:axId val="479867056"/>
        <c:scaling>
          <c:orientation val="minMax"/>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701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9525</xdr:rowOff>
    </xdr:from>
    <xdr:to>
      <xdr:col>8</xdr:col>
      <xdr:colOff>0</xdr:colOff>
      <xdr:row>17</xdr:row>
      <xdr:rowOff>128025</xdr:rowOff>
    </xdr:to>
    <xdr:graphicFrame macro="">
      <xdr:nvGraphicFramePr>
        <xdr:cNvPr id="2" name="Graphique 26">
          <a:extLst>
            <a:ext uri="{FF2B5EF4-FFF2-40B4-BE49-F238E27FC236}">
              <a16:creationId xmlns:a16="http://schemas.microsoft.com/office/drawing/2014/main" id="{72E521AC-6453-4551-B18C-6EAEF1020D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xdr:row>
      <xdr:rowOff>9525</xdr:rowOff>
    </xdr:from>
    <xdr:to>
      <xdr:col>11</xdr:col>
      <xdr:colOff>885375</xdr:colOff>
      <xdr:row>17</xdr:row>
      <xdr:rowOff>128025</xdr:rowOff>
    </xdr:to>
    <xdr:graphicFrame macro="">
      <xdr:nvGraphicFramePr>
        <xdr:cNvPr id="3" name="Graphique 42">
          <a:extLst>
            <a:ext uri="{FF2B5EF4-FFF2-40B4-BE49-F238E27FC236}">
              <a16:creationId xmlns:a16="http://schemas.microsoft.com/office/drawing/2014/main" id="{B28E9EF8-5EFB-4BC3-B32F-2CE9EC5860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9525</xdr:rowOff>
    </xdr:from>
    <xdr:to>
      <xdr:col>3</xdr:col>
      <xdr:colOff>885375</xdr:colOff>
      <xdr:row>17</xdr:row>
      <xdr:rowOff>128025</xdr:rowOff>
    </xdr:to>
    <xdr:graphicFrame macro="">
      <xdr:nvGraphicFramePr>
        <xdr:cNvPr id="4" name="Graphique 3">
          <a:extLst>
            <a:ext uri="{FF2B5EF4-FFF2-40B4-BE49-F238E27FC236}">
              <a16:creationId xmlns:a16="http://schemas.microsoft.com/office/drawing/2014/main" id="{753156BA-0E22-4CAB-9EE5-B001780A2E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xdr:row>
      <xdr:rowOff>9525</xdr:rowOff>
    </xdr:from>
    <xdr:to>
      <xdr:col>3</xdr:col>
      <xdr:colOff>885375</xdr:colOff>
      <xdr:row>32</xdr:row>
      <xdr:rowOff>128025</xdr:rowOff>
    </xdr:to>
    <xdr:graphicFrame macro="">
      <xdr:nvGraphicFramePr>
        <xdr:cNvPr id="5" name="Graphique 3">
          <a:extLst>
            <a:ext uri="{FF2B5EF4-FFF2-40B4-BE49-F238E27FC236}">
              <a16:creationId xmlns:a16="http://schemas.microsoft.com/office/drawing/2014/main" id="{FB4A74B4-5A7D-444F-B480-0CFA31F51D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19</xdr:row>
      <xdr:rowOff>9525</xdr:rowOff>
    </xdr:from>
    <xdr:to>
      <xdr:col>8</xdr:col>
      <xdr:colOff>0</xdr:colOff>
      <xdr:row>32</xdr:row>
      <xdr:rowOff>128025</xdr:rowOff>
    </xdr:to>
    <xdr:graphicFrame macro="">
      <xdr:nvGraphicFramePr>
        <xdr:cNvPr id="6" name="Graphique 26">
          <a:extLst>
            <a:ext uri="{FF2B5EF4-FFF2-40B4-BE49-F238E27FC236}">
              <a16:creationId xmlns:a16="http://schemas.microsoft.com/office/drawing/2014/main" id="{7EA900D1-9743-4773-940A-87D5264B46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19</xdr:row>
      <xdr:rowOff>9525</xdr:rowOff>
    </xdr:from>
    <xdr:to>
      <xdr:col>11</xdr:col>
      <xdr:colOff>885375</xdr:colOff>
      <xdr:row>32</xdr:row>
      <xdr:rowOff>128025</xdr:rowOff>
    </xdr:to>
    <xdr:graphicFrame macro="">
      <xdr:nvGraphicFramePr>
        <xdr:cNvPr id="7" name="Graphique 42">
          <a:extLst>
            <a:ext uri="{FF2B5EF4-FFF2-40B4-BE49-F238E27FC236}">
              <a16:creationId xmlns:a16="http://schemas.microsoft.com/office/drawing/2014/main" id="{951DFD26-B454-46B3-A1AB-C81C083B3B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79</xdr:row>
      <xdr:rowOff>9525</xdr:rowOff>
    </xdr:from>
    <xdr:to>
      <xdr:col>3</xdr:col>
      <xdr:colOff>885375</xdr:colOff>
      <xdr:row>92</xdr:row>
      <xdr:rowOff>128025</xdr:rowOff>
    </xdr:to>
    <xdr:graphicFrame macro="">
      <xdr:nvGraphicFramePr>
        <xdr:cNvPr id="8" name="Graphique 3">
          <a:extLst>
            <a:ext uri="{FF2B5EF4-FFF2-40B4-BE49-F238E27FC236}">
              <a16:creationId xmlns:a16="http://schemas.microsoft.com/office/drawing/2014/main" id="{4242CAB6-0EB1-451A-B077-20E6540A41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79</xdr:row>
      <xdr:rowOff>9525</xdr:rowOff>
    </xdr:from>
    <xdr:to>
      <xdr:col>8</xdr:col>
      <xdr:colOff>0</xdr:colOff>
      <xdr:row>92</xdr:row>
      <xdr:rowOff>128025</xdr:rowOff>
    </xdr:to>
    <xdr:graphicFrame macro="">
      <xdr:nvGraphicFramePr>
        <xdr:cNvPr id="9" name="Graphique 26">
          <a:extLst>
            <a:ext uri="{FF2B5EF4-FFF2-40B4-BE49-F238E27FC236}">
              <a16:creationId xmlns:a16="http://schemas.microsoft.com/office/drawing/2014/main" id="{6DB435C6-D612-431D-981F-A7846E1419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79</xdr:row>
      <xdr:rowOff>9525</xdr:rowOff>
    </xdr:from>
    <xdr:to>
      <xdr:col>11</xdr:col>
      <xdr:colOff>885375</xdr:colOff>
      <xdr:row>92</xdr:row>
      <xdr:rowOff>128025</xdr:rowOff>
    </xdr:to>
    <xdr:graphicFrame macro="">
      <xdr:nvGraphicFramePr>
        <xdr:cNvPr id="10" name="Graphique 42">
          <a:extLst>
            <a:ext uri="{FF2B5EF4-FFF2-40B4-BE49-F238E27FC236}">
              <a16:creationId xmlns:a16="http://schemas.microsoft.com/office/drawing/2014/main" id="{5BA4CF92-39FA-4E98-8E9D-EEEDAE5E57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94</xdr:row>
      <xdr:rowOff>9525</xdr:rowOff>
    </xdr:from>
    <xdr:to>
      <xdr:col>3</xdr:col>
      <xdr:colOff>885375</xdr:colOff>
      <xdr:row>107</xdr:row>
      <xdr:rowOff>128025</xdr:rowOff>
    </xdr:to>
    <xdr:graphicFrame macro="">
      <xdr:nvGraphicFramePr>
        <xdr:cNvPr id="11" name="Graphique 3">
          <a:extLst>
            <a:ext uri="{FF2B5EF4-FFF2-40B4-BE49-F238E27FC236}">
              <a16:creationId xmlns:a16="http://schemas.microsoft.com/office/drawing/2014/main" id="{92782C8A-FA40-44EA-89FE-ACECACC1FF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94</xdr:row>
      <xdr:rowOff>9525</xdr:rowOff>
    </xdr:from>
    <xdr:to>
      <xdr:col>8</xdr:col>
      <xdr:colOff>0</xdr:colOff>
      <xdr:row>107</xdr:row>
      <xdr:rowOff>128025</xdr:rowOff>
    </xdr:to>
    <xdr:graphicFrame macro="">
      <xdr:nvGraphicFramePr>
        <xdr:cNvPr id="12" name="Graphique 26">
          <a:extLst>
            <a:ext uri="{FF2B5EF4-FFF2-40B4-BE49-F238E27FC236}">
              <a16:creationId xmlns:a16="http://schemas.microsoft.com/office/drawing/2014/main" id="{DDC88B5B-1E11-4C8B-9599-F980DDBF5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94</xdr:row>
      <xdr:rowOff>9525</xdr:rowOff>
    </xdr:from>
    <xdr:to>
      <xdr:col>11</xdr:col>
      <xdr:colOff>885375</xdr:colOff>
      <xdr:row>107</xdr:row>
      <xdr:rowOff>128025</xdr:rowOff>
    </xdr:to>
    <xdr:graphicFrame macro="">
      <xdr:nvGraphicFramePr>
        <xdr:cNvPr id="13" name="Graphique 42">
          <a:extLst>
            <a:ext uri="{FF2B5EF4-FFF2-40B4-BE49-F238E27FC236}">
              <a16:creationId xmlns:a16="http://schemas.microsoft.com/office/drawing/2014/main" id="{BF834653-67F6-4791-A1A8-22AE1BF023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124</xdr:row>
      <xdr:rowOff>9525</xdr:rowOff>
    </xdr:from>
    <xdr:to>
      <xdr:col>3</xdr:col>
      <xdr:colOff>885375</xdr:colOff>
      <xdr:row>137</xdr:row>
      <xdr:rowOff>128025</xdr:rowOff>
    </xdr:to>
    <xdr:graphicFrame macro="">
      <xdr:nvGraphicFramePr>
        <xdr:cNvPr id="14" name="Graphique 3">
          <a:extLst>
            <a:ext uri="{FF2B5EF4-FFF2-40B4-BE49-F238E27FC236}">
              <a16:creationId xmlns:a16="http://schemas.microsoft.com/office/drawing/2014/main" id="{1DC98FDE-1F7A-4F5C-9EA2-E6BC9DD1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124</xdr:row>
      <xdr:rowOff>9525</xdr:rowOff>
    </xdr:from>
    <xdr:to>
      <xdr:col>8</xdr:col>
      <xdr:colOff>0</xdr:colOff>
      <xdr:row>137</xdr:row>
      <xdr:rowOff>128025</xdr:rowOff>
    </xdr:to>
    <xdr:graphicFrame macro="">
      <xdr:nvGraphicFramePr>
        <xdr:cNvPr id="15" name="Graphique 26">
          <a:extLst>
            <a:ext uri="{FF2B5EF4-FFF2-40B4-BE49-F238E27FC236}">
              <a16:creationId xmlns:a16="http://schemas.microsoft.com/office/drawing/2014/main" id="{F88EB657-D397-4E9F-9A26-8AFCE6EB5F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124</xdr:row>
      <xdr:rowOff>9525</xdr:rowOff>
    </xdr:from>
    <xdr:to>
      <xdr:col>11</xdr:col>
      <xdr:colOff>885375</xdr:colOff>
      <xdr:row>137</xdr:row>
      <xdr:rowOff>128025</xdr:rowOff>
    </xdr:to>
    <xdr:graphicFrame macro="">
      <xdr:nvGraphicFramePr>
        <xdr:cNvPr id="16" name="Graphique 42">
          <a:extLst>
            <a:ext uri="{FF2B5EF4-FFF2-40B4-BE49-F238E27FC236}">
              <a16:creationId xmlns:a16="http://schemas.microsoft.com/office/drawing/2014/main" id="{E87B6450-246B-426F-B60C-6C3503DDE1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154</xdr:row>
      <xdr:rowOff>9525</xdr:rowOff>
    </xdr:from>
    <xdr:to>
      <xdr:col>3</xdr:col>
      <xdr:colOff>885375</xdr:colOff>
      <xdr:row>167</xdr:row>
      <xdr:rowOff>128025</xdr:rowOff>
    </xdr:to>
    <xdr:graphicFrame macro="">
      <xdr:nvGraphicFramePr>
        <xdr:cNvPr id="17" name="Graphique 3">
          <a:extLst>
            <a:ext uri="{FF2B5EF4-FFF2-40B4-BE49-F238E27FC236}">
              <a16:creationId xmlns:a16="http://schemas.microsoft.com/office/drawing/2014/main" id="{A5D5F4FF-5593-4064-9CDB-DEB0D64C9D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154</xdr:row>
      <xdr:rowOff>9525</xdr:rowOff>
    </xdr:from>
    <xdr:to>
      <xdr:col>8</xdr:col>
      <xdr:colOff>0</xdr:colOff>
      <xdr:row>167</xdr:row>
      <xdr:rowOff>128025</xdr:rowOff>
    </xdr:to>
    <xdr:graphicFrame macro="">
      <xdr:nvGraphicFramePr>
        <xdr:cNvPr id="18" name="Graphique 17">
          <a:extLst>
            <a:ext uri="{FF2B5EF4-FFF2-40B4-BE49-F238E27FC236}">
              <a16:creationId xmlns:a16="http://schemas.microsoft.com/office/drawing/2014/main" id="{492791CB-12A3-41BD-A98A-EF7DE2B085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154</xdr:row>
      <xdr:rowOff>9525</xdr:rowOff>
    </xdr:from>
    <xdr:to>
      <xdr:col>11</xdr:col>
      <xdr:colOff>875850</xdr:colOff>
      <xdr:row>167</xdr:row>
      <xdr:rowOff>128025</xdr:rowOff>
    </xdr:to>
    <xdr:graphicFrame macro="">
      <xdr:nvGraphicFramePr>
        <xdr:cNvPr id="19" name="Graphique 42">
          <a:extLst>
            <a:ext uri="{FF2B5EF4-FFF2-40B4-BE49-F238E27FC236}">
              <a16:creationId xmlns:a16="http://schemas.microsoft.com/office/drawing/2014/main" id="{0E1298D8-23D1-4F1F-B0BE-27C91862CE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183</xdr:row>
      <xdr:rowOff>9525</xdr:rowOff>
    </xdr:from>
    <xdr:to>
      <xdr:col>3</xdr:col>
      <xdr:colOff>885375</xdr:colOff>
      <xdr:row>196</xdr:row>
      <xdr:rowOff>128025</xdr:rowOff>
    </xdr:to>
    <xdr:graphicFrame macro="">
      <xdr:nvGraphicFramePr>
        <xdr:cNvPr id="20" name="Graphique 3">
          <a:extLst>
            <a:ext uri="{FF2B5EF4-FFF2-40B4-BE49-F238E27FC236}">
              <a16:creationId xmlns:a16="http://schemas.microsoft.com/office/drawing/2014/main" id="{A5B7A719-1CFD-4D93-8F88-D5B4F977D9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183</xdr:row>
      <xdr:rowOff>9525</xdr:rowOff>
    </xdr:from>
    <xdr:to>
      <xdr:col>8</xdr:col>
      <xdr:colOff>0</xdr:colOff>
      <xdr:row>196</xdr:row>
      <xdr:rowOff>128025</xdr:rowOff>
    </xdr:to>
    <xdr:graphicFrame macro="">
      <xdr:nvGraphicFramePr>
        <xdr:cNvPr id="21" name="Graphique 26">
          <a:extLst>
            <a:ext uri="{FF2B5EF4-FFF2-40B4-BE49-F238E27FC236}">
              <a16:creationId xmlns:a16="http://schemas.microsoft.com/office/drawing/2014/main" id="{905DF1B5-8676-4ED3-9C89-F1C1B1521D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183</xdr:row>
      <xdr:rowOff>9525</xdr:rowOff>
    </xdr:from>
    <xdr:to>
      <xdr:col>11</xdr:col>
      <xdr:colOff>885375</xdr:colOff>
      <xdr:row>196</xdr:row>
      <xdr:rowOff>128025</xdr:rowOff>
    </xdr:to>
    <xdr:graphicFrame macro="">
      <xdr:nvGraphicFramePr>
        <xdr:cNvPr id="22" name="Graphique 42">
          <a:extLst>
            <a:ext uri="{FF2B5EF4-FFF2-40B4-BE49-F238E27FC236}">
              <a16:creationId xmlns:a16="http://schemas.microsoft.com/office/drawing/2014/main" id="{4DD92A4B-062A-4A9B-868F-D9401ADE30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895350</xdr:colOff>
      <xdr:row>34</xdr:row>
      <xdr:rowOff>19050</xdr:rowOff>
    </xdr:from>
    <xdr:to>
      <xdr:col>8</xdr:col>
      <xdr:colOff>0</xdr:colOff>
      <xdr:row>48</xdr:row>
      <xdr:rowOff>0</xdr:rowOff>
    </xdr:to>
    <xdr:graphicFrame macro="">
      <xdr:nvGraphicFramePr>
        <xdr:cNvPr id="23" name="Graphique 26">
          <a:extLst>
            <a:ext uri="{FF2B5EF4-FFF2-40B4-BE49-F238E27FC236}">
              <a16:creationId xmlns:a16="http://schemas.microsoft.com/office/drawing/2014/main" id="{F0E7E815-E9DC-4835-9CCE-0256115441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0</xdr:colOff>
      <xdr:row>34</xdr:row>
      <xdr:rowOff>28575</xdr:rowOff>
    </xdr:from>
    <xdr:to>
      <xdr:col>11</xdr:col>
      <xdr:colOff>895350</xdr:colOff>
      <xdr:row>48</xdr:row>
      <xdr:rowOff>0</xdr:rowOff>
    </xdr:to>
    <xdr:graphicFrame macro="">
      <xdr:nvGraphicFramePr>
        <xdr:cNvPr id="24" name="Graphique 42">
          <a:extLst>
            <a:ext uri="{FF2B5EF4-FFF2-40B4-BE49-F238E27FC236}">
              <a16:creationId xmlns:a16="http://schemas.microsoft.com/office/drawing/2014/main" id="{A6B6B179-5C97-4851-B401-D05A5F89B5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47626</xdr:colOff>
      <xdr:row>34</xdr:row>
      <xdr:rowOff>19050</xdr:rowOff>
    </xdr:from>
    <xdr:to>
      <xdr:col>3</xdr:col>
      <xdr:colOff>876301</xdr:colOff>
      <xdr:row>48</xdr:row>
      <xdr:rowOff>0</xdr:rowOff>
    </xdr:to>
    <xdr:graphicFrame macro="">
      <xdr:nvGraphicFramePr>
        <xdr:cNvPr id="25" name="Graphique 3">
          <a:extLst>
            <a:ext uri="{FF2B5EF4-FFF2-40B4-BE49-F238E27FC236}">
              <a16:creationId xmlns:a16="http://schemas.microsoft.com/office/drawing/2014/main" id="{417A1B89-78DE-4C71-A1A1-25420F5EC5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866776</xdr:colOff>
      <xdr:row>49</xdr:row>
      <xdr:rowOff>0</xdr:rowOff>
    </xdr:from>
    <xdr:to>
      <xdr:col>8</xdr:col>
      <xdr:colOff>0</xdr:colOff>
      <xdr:row>62</xdr:row>
      <xdr:rowOff>118500</xdr:rowOff>
    </xdr:to>
    <xdr:graphicFrame macro="">
      <xdr:nvGraphicFramePr>
        <xdr:cNvPr id="26" name="Graphique 26">
          <a:extLst>
            <a:ext uri="{FF2B5EF4-FFF2-40B4-BE49-F238E27FC236}">
              <a16:creationId xmlns:a16="http://schemas.microsoft.com/office/drawing/2014/main" id="{4D4FCC69-6695-4851-88F5-1282BEDB338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0</xdr:colOff>
      <xdr:row>49</xdr:row>
      <xdr:rowOff>0</xdr:rowOff>
    </xdr:from>
    <xdr:to>
      <xdr:col>11</xdr:col>
      <xdr:colOff>877187</xdr:colOff>
      <xdr:row>62</xdr:row>
      <xdr:rowOff>118500</xdr:rowOff>
    </xdr:to>
    <xdr:graphicFrame macro="">
      <xdr:nvGraphicFramePr>
        <xdr:cNvPr id="27" name="Graphique 26">
          <a:extLst>
            <a:ext uri="{FF2B5EF4-FFF2-40B4-BE49-F238E27FC236}">
              <a16:creationId xmlns:a16="http://schemas.microsoft.com/office/drawing/2014/main" id="{378E33EC-7DCD-4A8D-9042-0FF13BB613F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xdr:colOff>
      <xdr:row>49</xdr:row>
      <xdr:rowOff>0</xdr:rowOff>
    </xdr:from>
    <xdr:to>
      <xdr:col>3</xdr:col>
      <xdr:colOff>866775</xdr:colOff>
      <xdr:row>62</xdr:row>
      <xdr:rowOff>118500</xdr:rowOff>
    </xdr:to>
    <xdr:graphicFrame macro="">
      <xdr:nvGraphicFramePr>
        <xdr:cNvPr id="28" name="Graphique 27">
          <a:extLst>
            <a:ext uri="{FF2B5EF4-FFF2-40B4-BE49-F238E27FC236}">
              <a16:creationId xmlns:a16="http://schemas.microsoft.com/office/drawing/2014/main" id="{DE43B86D-B683-4460-B459-BB4F74D4045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47625</xdr:colOff>
      <xdr:row>64</xdr:row>
      <xdr:rowOff>9525</xdr:rowOff>
    </xdr:from>
    <xdr:to>
      <xdr:col>8</xdr:col>
      <xdr:colOff>0</xdr:colOff>
      <xdr:row>78</xdr:row>
      <xdr:rowOff>0</xdr:rowOff>
    </xdr:to>
    <xdr:graphicFrame macro="">
      <xdr:nvGraphicFramePr>
        <xdr:cNvPr id="29" name="Graphique 26">
          <a:extLst>
            <a:ext uri="{FF2B5EF4-FFF2-40B4-BE49-F238E27FC236}">
              <a16:creationId xmlns:a16="http://schemas.microsoft.com/office/drawing/2014/main" id="{A722D074-81C3-49F1-94F9-1F14EB4289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0</xdr:colOff>
      <xdr:row>64</xdr:row>
      <xdr:rowOff>9525</xdr:rowOff>
    </xdr:from>
    <xdr:to>
      <xdr:col>11</xdr:col>
      <xdr:colOff>901212</xdr:colOff>
      <xdr:row>78</xdr:row>
      <xdr:rowOff>0</xdr:rowOff>
    </xdr:to>
    <xdr:graphicFrame macro="">
      <xdr:nvGraphicFramePr>
        <xdr:cNvPr id="30" name="Graphique 42">
          <a:extLst>
            <a:ext uri="{FF2B5EF4-FFF2-40B4-BE49-F238E27FC236}">
              <a16:creationId xmlns:a16="http://schemas.microsoft.com/office/drawing/2014/main" id="{699FE0F5-2425-4F9B-BA75-72627D8DF5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14287</xdr:colOff>
      <xdr:row>64</xdr:row>
      <xdr:rowOff>9525</xdr:rowOff>
    </xdr:from>
    <xdr:to>
      <xdr:col>3</xdr:col>
      <xdr:colOff>857250</xdr:colOff>
      <xdr:row>78</xdr:row>
      <xdr:rowOff>0</xdr:rowOff>
    </xdr:to>
    <xdr:graphicFrame macro="">
      <xdr:nvGraphicFramePr>
        <xdr:cNvPr id="31" name="Graphique 3">
          <a:extLst>
            <a:ext uri="{FF2B5EF4-FFF2-40B4-BE49-F238E27FC236}">
              <a16:creationId xmlns:a16="http://schemas.microsoft.com/office/drawing/2014/main" id="{8FFAC073-925E-4CBC-AEB7-DBF6BCEFC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1</xdr:colOff>
      <xdr:row>109</xdr:row>
      <xdr:rowOff>0</xdr:rowOff>
    </xdr:from>
    <xdr:to>
      <xdr:col>8</xdr:col>
      <xdr:colOff>0</xdr:colOff>
      <xdr:row>122</xdr:row>
      <xdr:rowOff>118500</xdr:rowOff>
    </xdr:to>
    <xdr:graphicFrame macro="">
      <xdr:nvGraphicFramePr>
        <xdr:cNvPr id="32" name="Graphique 26">
          <a:extLst>
            <a:ext uri="{FF2B5EF4-FFF2-40B4-BE49-F238E27FC236}">
              <a16:creationId xmlns:a16="http://schemas.microsoft.com/office/drawing/2014/main" id="{3B4C1BE8-DDDA-4EE0-8F71-6A28EC3BA71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904874</xdr:colOff>
      <xdr:row>109</xdr:row>
      <xdr:rowOff>0</xdr:rowOff>
    </xdr:from>
    <xdr:to>
      <xdr:col>11</xdr:col>
      <xdr:colOff>886558</xdr:colOff>
      <xdr:row>122</xdr:row>
      <xdr:rowOff>118500</xdr:rowOff>
    </xdr:to>
    <xdr:graphicFrame macro="">
      <xdr:nvGraphicFramePr>
        <xdr:cNvPr id="33" name="Graphique 42">
          <a:extLst>
            <a:ext uri="{FF2B5EF4-FFF2-40B4-BE49-F238E27FC236}">
              <a16:creationId xmlns:a16="http://schemas.microsoft.com/office/drawing/2014/main" id="{1F31270B-390A-43D0-94C3-AFE63C06A94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xdr:colOff>
      <xdr:row>109</xdr:row>
      <xdr:rowOff>0</xdr:rowOff>
    </xdr:from>
    <xdr:to>
      <xdr:col>4</xdr:col>
      <xdr:colOff>0</xdr:colOff>
      <xdr:row>122</xdr:row>
      <xdr:rowOff>118500</xdr:rowOff>
    </xdr:to>
    <xdr:graphicFrame macro="">
      <xdr:nvGraphicFramePr>
        <xdr:cNvPr id="34" name="Graphique 33">
          <a:extLst>
            <a:ext uri="{FF2B5EF4-FFF2-40B4-BE49-F238E27FC236}">
              <a16:creationId xmlns:a16="http://schemas.microsoft.com/office/drawing/2014/main" id="{66F59648-4DB0-42D1-B74F-55FA00B5C2A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xdr:col>
      <xdr:colOff>1</xdr:colOff>
      <xdr:row>139</xdr:row>
      <xdr:rowOff>0</xdr:rowOff>
    </xdr:from>
    <xdr:to>
      <xdr:col>8</xdr:col>
      <xdr:colOff>0</xdr:colOff>
      <xdr:row>152</xdr:row>
      <xdr:rowOff>118500</xdr:rowOff>
    </xdr:to>
    <xdr:graphicFrame macro="">
      <xdr:nvGraphicFramePr>
        <xdr:cNvPr id="35" name="Graphique 26">
          <a:extLst>
            <a:ext uri="{FF2B5EF4-FFF2-40B4-BE49-F238E27FC236}">
              <a16:creationId xmlns:a16="http://schemas.microsoft.com/office/drawing/2014/main" id="{F4D2AF37-1A0D-4DAD-9849-B5B1DE20E75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xdr:col>
      <xdr:colOff>0</xdr:colOff>
      <xdr:row>139</xdr:row>
      <xdr:rowOff>0</xdr:rowOff>
    </xdr:from>
    <xdr:to>
      <xdr:col>11</xdr:col>
      <xdr:colOff>877187</xdr:colOff>
      <xdr:row>152</xdr:row>
      <xdr:rowOff>118500</xdr:rowOff>
    </xdr:to>
    <xdr:graphicFrame macro="">
      <xdr:nvGraphicFramePr>
        <xdr:cNvPr id="36" name="Graphique 42">
          <a:extLst>
            <a:ext uri="{FF2B5EF4-FFF2-40B4-BE49-F238E27FC236}">
              <a16:creationId xmlns:a16="http://schemas.microsoft.com/office/drawing/2014/main" id="{06A4FA78-4448-4BEB-AEBC-15A5714FD4F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xdr:colOff>
      <xdr:row>139</xdr:row>
      <xdr:rowOff>0</xdr:rowOff>
    </xdr:from>
    <xdr:to>
      <xdr:col>4</xdr:col>
      <xdr:colOff>0</xdr:colOff>
      <xdr:row>152</xdr:row>
      <xdr:rowOff>118500</xdr:rowOff>
    </xdr:to>
    <xdr:graphicFrame macro="">
      <xdr:nvGraphicFramePr>
        <xdr:cNvPr id="37" name="Graphique 3">
          <a:extLst>
            <a:ext uri="{FF2B5EF4-FFF2-40B4-BE49-F238E27FC236}">
              <a16:creationId xmlns:a16="http://schemas.microsoft.com/office/drawing/2014/main" id="{390B97B6-EDE1-4CC1-A4E4-C347C439901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xdr:col>
      <xdr:colOff>1</xdr:colOff>
      <xdr:row>169</xdr:row>
      <xdr:rowOff>0</xdr:rowOff>
    </xdr:from>
    <xdr:to>
      <xdr:col>8</xdr:col>
      <xdr:colOff>0</xdr:colOff>
      <xdr:row>181</xdr:row>
      <xdr:rowOff>118500</xdr:rowOff>
    </xdr:to>
    <xdr:graphicFrame macro="">
      <xdr:nvGraphicFramePr>
        <xdr:cNvPr id="38" name="Graphique 26">
          <a:extLst>
            <a:ext uri="{FF2B5EF4-FFF2-40B4-BE49-F238E27FC236}">
              <a16:creationId xmlns:a16="http://schemas.microsoft.com/office/drawing/2014/main" id="{4C621B3B-2C7D-438D-B736-77E224A1F2F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xdr:col>
      <xdr:colOff>0</xdr:colOff>
      <xdr:row>169</xdr:row>
      <xdr:rowOff>0</xdr:rowOff>
    </xdr:from>
    <xdr:to>
      <xdr:col>11</xdr:col>
      <xdr:colOff>908538</xdr:colOff>
      <xdr:row>181</xdr:row>
      <xdr:rowOff>118500</xdr:rowOff>
    </xdr:to>
    <xdr:graphicFrame macro="">
      <xdr:nvGraphicFramePr>
        <xdr:cNvPr id="39" name="Graphique 42">
          <a:extLst>
            <a:ext uri="{FF2B5EF4-FFF2-40B4-BE49-F238E27FC236}">
              <a16:creationId xmlns:a16="http://schemas.microsoft.com/office/drawing/2014/main" id="{B1BE0BC6-7C97-4DC3-B7F3-159898E5562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1</xdr:colOff>
      <xdr:row>169</xdr:row>
      <xdr:rowOff>0</xdr:rowOff>
    </xdr:from>
    <xdr:to>
      <xdr:col>4</xdr:col>
      <xdr:colOff>0</xdr:colOff>
      <xdr:row>181</xdr:row>
      <xdr:rowOff>118500</xdr:rowOff>
    </xdr:to>
    <xdr:graphicFrame macro="">
      <xdr:nvGraphicFramePr>
        <xdr:cNvPr id="40" name="Graphique 3">
          <a:extLst>
            <a:ext uri="{FF2B5EF4-FFF2-40B4-BE49-F238E27FC236}">
              <a16:creationId xmlns:a16="http://schemas.microsoft.com/office/drawing/2014/main" id="{457ABDA4-8FC8-458D-8652-71EF153072F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4</xdr:col>
      <xdr:colOff>1</xdr:colOff>
      <xdr:row>198</xdr:row>
      <xdr:rowOff>0</xdr:rowOff>
    </xdr:from>
    <xdr:to>
      <xdr:col>8</xdr:col>
      <xdr:colOff>0</xdr:colOff>
      <xdr:row>210</xdr:row>
      <xdr:rowOff>108974</xdr:rowOff>
    </xdr:to>
    <xdr:graphicFrame macro="">
      <xdr:nvGraphicFramePr>
        <xdr:cNvPr id="41" name="Graphique 26">
          <a:extLst>
            <a:ext uri="{FF2B5EF4-FFF2-40B4-BE49-F238E27FC236}">
              <a16:creationId xmlns:a16="http://schemas.microsoft.com/office/drawing/2014/main" id="{F137935A-8D3A-44C5-9A0D-47266C05A3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7</xdr:col>
      <xdr:colOff>904874</xdr:colOff>
      <xdr:row>197</xdr:row>
      <xdr:rowOff>152399</xdr:rowOff>
    </xdr:from>
    <xdr:to>
      <xdr:col>11</xdr:col>
      <xdr:colOff>886558</xdr:colOff>
      <xdr:row>210</xdr:row>
      <xdr:rowOff>108973</xdr:rowOff>
    </xdr:to>
    <xdr:graphicFrame macro="">
      <xdr:nvGraphicFramePr>
        <xdr:cNvPr id="42" name="Graphique 42">
          <a:extLst>
            <a:ext uri="{FF2B5EF4-FFF2-40B4-BE49-F238E27FC236}">
              <a16:creationId xmlns:a16="http://schemas.microsoft.com/office/drawing/2014/main" id="{C55F1173-31FD-428A-AE8C-E6BD9E61B3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23813</xdr:colOff>
      <xdr:row>198</xdr:row>
      <xdr:rowOff>3174</xdr:rowOff>
    </xdr:from>
    <xdr:to>
      <xdr:col>4</xdr:col>
      <xdr:colOff>0</xdr:colOff>
      <xdr:row>210</xdr:row>
      <xdr:rowOff>108974</xdr:rowOff>
    </xdr:to>
    <xdr:graphicFrame macro="">
      <xdr:nvGraphicFramePr>
        <xdr:cNvPr id="43" name="Graphique 3">
          <a:extLst>
            <a:ext uri="{FF2B5EF4-FFF2-40B4-BE49-F238E27FC236}">
              <a16:creationId xmlns:a16="http://schemas.microsoft.com/office/drawing/2014/main" id="{B0C079E5-B74F-449B-9502-0142B26A2F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1.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6.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7.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8.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9.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01_DAT_REMB/02_CVS_CJO/03_RESULTATS/RESULTATS_DU_MOIS/SDV_CVS_CJ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2_CVS-CJO/03_RESULTATS/RESULTATS_DU_MOIS/Suivi_clini_DTR_SA_CVSCJ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1_BRUT/01_DONNEES/Suivi_clini_DTS_R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2_CVS-CJO/03_RESULTATS/RESULTATS_DU_MOIS/Suivi_clini_DTS_RA_CVSCJ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1_BRUT/01_DONNEES/Suivi_clini_DTS_NS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2_CVS-CJO/03_RESULTATS/RESULTATS_DU_MOIS/Suivi_clini_DTS_NSA_CVSCJ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1_BRUT/01_DONNEES/Suivi_clini_DTS_S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2_DATE_SOINS/02_CVS-CJO/03_RESULTATS/RESULTATS_DU_MOIS/Suivi_clini_DTS_SA_CVSCJ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01_DAT_REMB/02_CVS_CJO/03_RESULTATS/RESULTATS_DU_MOIS/SDV_CVS_CJO_hors_covi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te%20conjoncture2025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4_SOINS_VILLE/SDV_BRUT_ET_CVSCJO_POUR_NOTE_CON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1_BRUT/Suivi_clini_DTR_R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2_CVS-CJO/03_RESULTATS/RESULTATS_DU_MOIS/Suivi_clini_DTR_RA_CVSCJ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1_BRUT/Suivi_clini_DTR_NS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2_CVS-CJO/03_RESULTATS/RESULTATS_DU_MOIS/Suivi_clini_DTR_NSA_CVSCJ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1-STATISTIQUES/04_STATS_PRESTATIONS_MALADIE/01_CONJONCTURE/05_ETAB_PRIVES/01_DATE_REMB/01_BRUT/Suivi_clini_DTR_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NSA_R9"/>
      <sheetName val="SA_R9"/>
      <sheetName val="RA_R9"/>
      <sheetName val="NSA_INDICES"/>
      <sheetName val="SA_INDICES"/>
      <sheetName val="RA_INDICES"/>
      <sheetName val="RA_INDICES_PROV"/>
    </sheetNames>
    <sheetDataSet>
      <sheetData sheetId="0"/>
      <sheetData sheetId="1"/>
      <sheetData sheetId="2"/>
      <sheetData sheetId="3"/>
      <sheetData sheetId="4">
        <row r="3">
          <cell r="BZ3">
            <v>44256</v>
          </cell>
          <cell r="CA3">
            <v>44287</v>
          </cell>
          <cell r="CB3">
            <v>44317</v>
          </cell>
          <cell r="CC3">
            <v>44348</v>
          </cell>
          <cell r="CD3">
            <v>44378</v>
          </cell>
          <cell r="CE3">
            <v>44409</v>
          </cell>
          <cell r="CF3">
            <v>44440</v>
          </cell>
          <cell r="CG3">
            <v>44470</v>
          </cell>
          <cell r="CH3">
            <v>44501</v>
          </cell>
          <cell r="CI3">
            <v>44531</v>
          </cell>
          <cell r="CJ3">
            <v>44562</v>
          </cell>
          <cell r="CK3">
            <v>44593</v>
          </cell>
          <cell r="CL3">
            <v>44621</v>
          </cell>
          <cell r="CM3">
            <v>44652</v>
          </cell>
          <cell r="CN3">
            <v>44682</v>
          </cell>
          <cell r="CO3">
            <v>44713</v>
          </cell>
          <cell r="CP3">
            <v>44743</v>
          </cell>
          <cell r="CQ3">
            <v>44774</v>
          </cell>
          <cell r="CR3">
            <v>44805</v>
          </cell>
          <cell r="CS3">
            <v>44835</v>
          </cell>
          <cell r="CT3">
            <v>44866</v>
          </cell>
          <cell r="CU3">
            <v>44896</v>
          </cell>
          <cell r="CV3">
            <v>44927</v>
          </cell>
          <cell r="CW3">
            <v>44958</v>
          </cell>
          <cell r="CX3">
            <v>44986</v>
          </cell>
          <cell r="CY3">
            <v>45017</v>
          </cell>
          <cell r="CZ3">
            <v>45047</v>
          </cell>
          <cell r="DA3">
            <v>45078</v>
          </cell>
          <cell r="DB3">
            <v>45108</v>
          </cell>
          <cell r="DC3">
            <v>45139</v>
          </cell>
          <cell r="DD3">
            <v>45170</v>
          </cell>
          <cell r="DE3">
            <v>45200</v>
          </cell>
          <cell r="DF3">
            <v>45231</v>
          </cell>
          <cell r="DG3">
            <v>45261</v>
          </cell>
          <cell r="DH3">
            <v>45292</v>
          </cell>
          <cell r="DI3">
            <v>45323</v>
          </cell>
          <cell r="DJ3">
            <v>45352</v>
          </cell>
          <cell r="DK3">
            <v>45383</v>
          </cell>
          <cell r="DL3">
            <v>45413</v>
          </cell>
          <cell r="DM3">
            <v>45444</v>
          </cell>
          <cell r="DN3">
            <v>45474</v>
          </cell>
          <cell r="DO3">
            <v>45505</v>
          </cell>
          <cell r="DP3">
            <v>45536</v>
          </cell>
          <cell r="DQ3">
            <v>45566</v>
          </cell>
          <cell r="DR3">
            <v>45597</v>
          </cell>
          <cell r="DS3">
            <v>45627</v>
          </cell>
          <cell r="DT3">
            <v>45658</v>
          </cell>
          <cell r="DU3">
            <v>45689</v>
          </cell>
          <cell r="DV3">
            <v>45717</v>
          </cell>
        </row>
        <row r="28">
          <cell r="E28" t="str">
            <v>TOTAL généralistes</v>
          </cell>
          <cell r="BZ28">
            <v>75.274028148859898</v>
          </cell>
          <cell r="CA28">
            <v>72.456523169133376</v>
          </cell>
          <cell r="CB28">
            <v>69.741772723772527</v>
          </cell>
          <cell r="CC28">
            <v>68.132825496366024</v>
          </cell>
          <cell r="CD28">
            <v>68.429278343897863</v>
          </cell>
          <cell r="CE28">
            <v>66.310508837000953</v>
          </cell>
          <cell r="CF28">
            <v>66.151443389079063</v>
          </cell>
          <cell r="CG28">
            <v>65.317179066346469</v>
          </cell>
          <cell r="CH28">
            <v>66.404905715083913</v>
          </cell>
          <cell r="CI28">
            <v>63.743767602466214</v>
          </cell>
          <cell r="CJ28">
            <v>63.416261563298612</v>
          </cell>
          <cell r="CK28">
            <v>61.295791467663399</v>
          </cell>
          <cell r="CL28">
            <v>60.986050780583334</v>
          </cell>
          <cell r="CM28">
            <v>63.186082928862739</v>
          </cell>
          <cell r="CN28">
            <v>63.483755549315866</v>
          </cell>
          <cell r="CO28">
            <v>63.288396135991242</v>
          </cell>
          <cell r="CP28">
            <v>63.820147720467027</v>
          </cell>
          <cell r="CQ28">
            <v>65.93828884042037</v>
          </cell>
          <cell r="CR28">
            <v>63.281739108760192</v>
          </cell>
          <cell r="CS28">
            <v>64.268833595051817</v>
          </cell>
          <cell r="CT28">
            <v>62.820578063883879</v>
          </cell>
          <cell r="CU28">
            <v>61.852826741308256</v>
          </cell>
          <cell r="CV28">
            <v>62.384314008884814</v>
          </cell>
          <cell r="CW28">
            <v>59.575618263207673</v>
          </cell>
          <cell r="CX28">
            <v>60.861772757388998</v>
          </cell>
          <cell r="CY28">
            <v>59.711375826789883</v>
          </cell>
          <cell r="CZ28">
            <v>61.02838180523635</v>
          </cell>
          <cell r="DA28">
            <v>61.95358201295312</v>
          </cell>
          <cell r="DB28">
            <v>60.470603790755995</v>
          </cell>
          <cell r="DC28">
            <v>60.065258297277445</v>
          </cell>
          <cell r="DD28">
            <v>59.336349743546123</v>
          </cell>
          <cell r="DE28">
            <v>59.096825795213434</v>
          </cell>
          <cell r="DF28">
            <v>60.051695835441812</v>
          </cell>
          <cell r="DG28">
            <v>64.090913324438574</v>
          </cell>
          <cell r="DH28">
            <v>59.965105250160875</v>
          </cell>
          <cell r="DI28">
            <v>61.414859724753924</v>
          </cell>
          <cell r="DJ28">
            <v>58.375219737013374</v>
          </cell>
          <cell r="DK28">
            <v>60.222310837871781</v>
          </cell>
          <cell r="DL28">
            <v>60.428269962106619</v>
          </cell>
          <cell r="DM28">
            <v>57.405509752340286</v>
          </cell>
          <cell r="DN28">
            <v>58.265193844944505</v>
          </cell>
          <cell r="DO28">
            <v>54.72090264319084</v>
          </cell>
          <cell r="DP28">
            <v>57.237283387267588</v>
          </cell>
          <cell r="DQ28">
            <v>55.915627755779084</v>
          </cell>
          <cell r="DR28">
            <v>56.043608510718578</v>
          </cell>
          <cell r="DS28">
            <v>56.505057055431365</v>
          </cell>
          <cell r="DT28">
            <v>61.376950998763647</v>
          </cell>
          <cell r="DU28">
            <v>59.641364749184213</v>
          </cell>
          <cell r="DV28">
            <v>58.498927189963403</v>
          </cell>
        </row>
        <row r="51">
          <cell r="E51" t="str">
            <v>TOTAL spécialistes</v>
          </cell>
          <cell r="BZ51">
            <v>87.55136537158657</v>
          </cell>
          <cell r="CA51">
            <v>92.37327697780276</v>
          </cell>
          <cell r="CB51">
            <v>88.978592819014835</v>
          </cell>
          <cell r="CC51">
            <v>89.668577301004191</v>
          </cell>
          <cell r="CD51">
            <v>89.13948897717809</v>
          </cell>
          <cell r="CE51">
            <v>89.525964600473671</v>
          </cell>
          <cell r="CF51">
            <v>90.567580058136386</v>
          </cell>
          <cell r="CG51">
            <v>90.767322415269632</v>
          </cell>
          <cell r="CH51">
            <v>89.312703035127967</v>
          </cell>
          <cell r="CI51">
            <v>90.969102167699305</v>
          </cell>
          <cell r="CJ51">
            <v>90.934179882096217</v>
          </cell>
          <cell r="CK51">
            <v>87.879762064187915</v>
          </cell>
          <cell r="CL51">
            <v>87.172247111053409</v>
          </cell>
          <cell r="CM51">
            <v>85.488321485869861</v>
          </cell>
          <cell r="CN51">
            <v>95.107182811959831</v>
          </cell>
          <cell r="CO51">
            <v>90.286363542222418</v>
          </cell>
          <cell r="CP51">
            <v>92.027057613026315</v>
          </cell>
          <cell r="CQ51">
            <v>92.722635187168876</v>
          </cell>
          <cell r="CR51">
            <v>93.116437028842711</v>
          </cell>
          <cell r="CS51">
            <v>89.643310757595131</v>
          </cell>
          <cell r="CT51">
            <v>92.328903236583244</v>
          </cell>
          <cell r="CU51">
            <v>90.513999101052576</v>
          </cell>
          <cell r="CV51">
            <v>92.928106749211665</v>
          </cell>
          <cell r="CW51">
            <v>91.604855875814522</v>
          </cell>
          <cell r="CX51">
            <v>91.942113062433293</v>
          </cell>
          <cell r="CY51">
            <v>91.569664875344642</v>
          </cell>
          <cell r="CZ51">
            <v>92.455439882594646</v>
          </cell>
          <cell r="DA51">
            <v>96.121146898802479</v>
          </cell>
          <cell r="DB51">
            <v>92.970838177816788</v>
          </cell>
          <cell r="DC51">
            <v>93.478299141519955</v>
          </cell>
          <cell r="DD51">
            <v>91.467500151820332</v>
          </cell>
          <cell r="DE51">
            <v>95.230051876872309</v>
          </cell>
          <cell r="DF51">
            <v>92.036731314123813</v>
          </cell>
          <cell r="DG51">
            <v>95.498872734513384</v>
          </cell>
          <cell r="DH51">
            <v>93.378787372433806</v>
          </cell>
          <cell r="DI51">
            <v>93.788062481029598</v>
          </cell>
          <cell r="DJ51">
            <v>91.435343768859198</v>
          </cell>
          <cell r="DK51">
            <v>66.15017766549623</v>
          </cell>
          <cell r="DL51">
            <v>104.59633176506031</v>
          </cell>
          <cell r="DM51">
            <v>97.623839371022896</v>
          </cell>
          <cell r="DN51">
            <v>97.025006687615956</v>
          </cell>
          <cell r="DO51">
            <v>90.982092964108801</v>
          </cell>
          <cell r="DP51">
            <v>92.194736713149609</v>
          </cell>
          <cell r="DQ51">
            <v>91.383079996525638</v>
          </cell>
          <cell r="DR51">
            <v>93.82773055879818</v>
          </cell>
          <cell r="DS51">
            <v>92.824950752970111</v>
          </cell>
          <cell r="DT51">
            <v>92.40899847304847</v>
          </cell>
          <cell r="DU51">
            <v>93.161550999340761</v>
          </cell>
          <cell r="DV51">
            <v>94.776808016773231</v>
          </cell>
        </row>
        <row r="55">
          <cell r="E55" t="str">
            <v>Honoraires de dentistes</v>
          </cell>
          <cell r="BZ55">
            <v>96.758931724220247</v>
          </cell>
          <cell r="CA55">
            <v>99.898743485840598</v>
          </cell>
          <cell r="CB55">
            <v>96.663045229386938</v>
          </cell>
          <cell r="CC55">
            <v>101.27824968466095</v>
          </cell>
          <cell r="CD55">
            <v>100.64800529210717</v>
          </cell>
          <cell r="CE55">
            <v>94.723093871291979</v>
          </cell>
          <cell r="CF55">
            <v>101.48914659911537</v>
          </cell>
          <cell r="CG55">
            <v>101.53107292714571</v>
          </cell>
          <cell r="CH55">
            <v>97.344669341297646</v>
          </cell>
          <cell r="CI55">
            <v>93.565548309794806</v>
          </cell>
          <cell r="CJ55">
            <v>100.44015825993706</v>
          </cell>
          <cell r="CK55">
            <v>99.08390692877559</v>
          </cell>
          <cell r="CL55">
            <v>102.17666408533385</v>
          </cell>
          <cell r="CM55">
            <v>97.595083273927557</v>
          </cell>
          <cell r="CN55">
            <v>104.51674910842253</v>
          </cell>
          <cell r="CO55">
            <v>100.97477764634237</v>
          </cell>
          <cell r="CP55">
            <v>100.0339459952217</v>
          </cell>
          <cell r="CQ55">
            <v>98.846410067915158</v>
          </cell>
          <cell r="CR55">
            <v>101.74391197130257</v>
          </cell>
          <cell r="CS55">
            <v>106.29897238393372</v>
          </cell>
          <cell r="CT55">
            <v>102.42878835258311</v>
          </cell>
          <cell r="CU55">
            <v>97.410714127015595</v>
          </cell>
          <cell r="CV55">
            <v>104.2547861794302</v>
          </cell>
          <cell r="CW55">
            <v>99.837636011085678</v>
          </cell>
          <cell r="CX55">
            <v>107.29537283369039</v>
          </cell>
          <cell r="CY55">
            <v>101.07662513806368</v>
          </cell>
          <cell r="CZ55">
            <v>101.97412990154355</v>
          </cell>
          <cell r="DA55">
            <v>105.99720040074101</v>
          </cell>
          <cell r="DB55">
            <v>103.92031858466531</v>
          </cell>
          <cell r="DC55">
            <v>99.826829314471325</v>
          </cell>
          <cell r="DD55">
            <v>103.67339780262037</v>
          </cell>
          <cell r="DE55">
            <v>99.196916652576022</v>
          </cell>
          <cell r="DF55">
            <v>90.314034739661182</v>
          </cell>
          <cell r="DG55">
            <v>93.624172241649035</v>
          </cell>
          <cell r="DH55">
            <v>86.427211051114554</v>
          </cell>
          <cell r="DI55">
            <v>89.031296281970896</v>
          </cell>
          <cell r="DJ55">
            <v>86.136741596643333</v>
          </cell>
          <cell r="DK55">
            <v>91.570412165020869</v>
          </cell>
          <cell r="DL55">
            <v>91.63075335084028</v>
          </cell>
          <cell r="DM55">
            <v>87.610758671284657</v>
          </cell>
          <cell r="DN55">
            <v>88.97626841933041</v>
          </cell>
          <cell r="DO55">
            <v>92.911869907033022</v>
          </cell>
          <cell r="DP55">
            <v>90.644579086550095</v>
          </cell>
          <cell r="DQ55">
            <v>89.925370381690584</v>
          </cell>
          <cell r="DR55">
            <v>92.961158620517722</v>
          </cell>
          <cell r="DS55">
            <v>91.445577897993672</v>
          </cell>
          <cell r="DT55">
            <v>91.733642323826444</v>
          </cell>
          <cell r="DU55">
            <v>90.218928549240673</v>
          </cell>
          <cell r="DV55">
            <v>88.82968085374992</v>
          </cell>
        </row>
        <row r="69">
          <cell r="E69" t="str">
            <v>TOTAL Infirmiers</v>
          </cell>
          <cell r="BZ69">
            <v>100.23404908003759</v>
          </cell>
          <cell r="CA69">
            <v>101.12375430717653</v>
          </cell>
          <cell r="CB69">
            <v>99.771803792762597</v>
          </cell>
          <cell r="CC69">
            <v>97.784371914266032</v>
          </cell>
          <cell r="CD69">
            <v>96.160028863268792</v>
          </cell>
          <cell r="CE69">
            <v>97.437115989511597</v>
          </cell>
          <cell r="CF69">
            <v>97.542807772884075</v>
          </cell>
          <cell r="CG69">
            <v>98.682442622835836</v>
          </cell>
          <cell r="CH69">
            <v>96.899331435254084</v>
          </cell>
          <cell r="CI69">
            <v>96.262461243070817</v>
          </cell>
          <cell r="CJ69">
            <v>98.595463356347835</v>
          </cell>
          <cell r="CK69">
            <v>98.276356345857636</v>
          </cell>
          <cell r="CL69">
            <v>97.431726919811197</v>
          </cell>
          <cell r="CM69">
            <v>94.484793156076066</v>
          </cell>
          <cell r="CN69">
            <v>96.809997551043267</v>
          </cell>
          <cell r="CO69">
            <v>97.161681372289294</v>
          </cell>
          <cell r="CP69">
            <v>98.728158263113414</v>
          </cell>
          <cell r="CQ69">
            <v>97.800710663026052</v>
          </cell>
          <cell r="CR69">
            <v>94.211057291951022</v>
          </cell>
          <cell r="CS69">
            <v>96.712171837951928</v>
          </cell>
          <cell r="CT69">
            <v>93.548357843912456</v>
          </cell>
          <cell r="CU69">
            <v>94.041783606280617</v>
          </cell>
          <cell r="CV69">
            <v>93.98858336746278</v>
          </cell>
          <cell r="CW69">
            <v>91.848707635221288</v>
          </cell>
          <cell r="CX69">
            <v>93.221047795661136</v>
          </cell>
          <cell r="CY69">
            <v>91.664260220805687</v>
          </cell>
          <cell r="CZ69">
            <v>90.778653598919448</v>
          </cell>
          <cell r="DA69">
            <v>93.150680721242892</v>
          </cell>
          <cell r="DB69">
            <v>92.43692780519504</v>
          </cell>
          <cell r="DC69">
            <v>88.430958256205599</v>
          </cell>
          <cell r="DD69">
            <v>90.048461457413552</v>
          </cell>
          <cell r="DE69">
            <v>92.073480376886778</v>
          </cell>
          <cell r="DF69">
            <v>91.691811301667485</v>
          </cell>
          <cell r="DG69">
            <v>98.980122515317518</v>
          </cell>
          <cell r="DH69">
            <v>84.310872230241642</v>
          </cell>
          <cell r="DI69">
            <v>91.840826057778784</v>
          </cell>
          <cell r="DJ69">
            <v>89.265833424014502</v>
          </cell>
          <cell r="DK69">
            <v>93.363110820032972</v>
          </cell>
          <cell r="DL69">
            <v>90.944753619730875</v>
          </cell>
          <cell r="DM69">
            <v>87.230792397680872</v>
          </cell>
          <cell r="DN69">
            <v>87.772588353706226</v>
          </cell>
          <cell r="DO69">
            <v>91.421062011521201</v>
          </cell>
          <cell r="DP69">
            <v>88.830860870221557</v>
          </cell>
          <cell r="DQ69">
            <v>89.948976804600818</v>
          </cell>
          <cell r="DR69">
            <v>87.856938228792615</v>
          </cell>
          <cell r="DS69">
            <v>90.594625394725298</v>
          </cell>
          <cell r="DT69">
            <v>89.612295343969549</v>
          </cell>
          <cell r="DU69">
            <v>88.732906108603231</v>
          </cell>
          <cell r="DV69">
            <v>86.86339069524638</v>
          </cell>
        </row>
        <row r="74">
          <cell r="E74" t="str">
            <v>Montants masseurs-kiné</v>
          </cell>
          <cell r="BZ74">
            <v>90.165419767860456</v>
          </cell>
          <cell r="CA74">
            <v>91.75860545036582</v>
          </cell>
          <cell r="CB74">
            <v>91.810269518571531</v>
          </cell>
          <cell r="CC74">
            <v>91.225000446545252</v>
          </cell>
          <cell r="CD74">
            <v>90.115607382550749</v>
          </cell>
          <cell r="CE74">
            <v>87.820674057543883</v>
          </cell>
          <cell r="CF74">
            <v>89.112558132382105</v>
          </cell>
          <cell r="CG74">
            <v>89.901381571076158</v>
          </cell>
          <cell r="CH74">
            <v>87.971684467414235</v>
          </cell>
          <cell r="CI74">
            <v>86.748618224106721</v>
          </cell>
          <cell r="CJ74">
            <v>90.43120617057096</v>
          </cell>
          <cell r="CK74">
            <v>86.754680715321228</v>
          </cell>
          <cell r="CL74">
            <v>88.475690476436668</v>
          </cell>
          <cell r="CM74">
            <v>84.895862953269003</v>
          </cell>
          <cell r="CN74">
            <v>88.38915135746322</v>
          </cell>
          <cell r="CO74">
            <v>89.573077722438825</v>
          </cell>
          <cell r="CP74">
            <v>90.164090309155981</v>
          </cell>
          <cell r="CQ74">
            <v>90.057295756193938</v>
          </cell>
          <cell r="CR74">
            <v>89.24424490774409</v>
          </cell>
          <cell r="CS74">
            <v>89.119624293039465</v>
          </cell>
          <cell r="CT74">
            <v>89.300977761550755</v>
          </cell>
          <cell r="CU74">
            <v>86.952186827737989</v>
          </cell>
          <cell r="CV74">
            <v>90.873729556282939</v>
          </cell>
          <cell r="CW74">
            <v>89.80475760953145</v>
          </cell>
          <cell r="CX74">
            <v>92.743145218435899</v>
          </cell>
          <cell r="CY74">
            <v>90.256769951476784</v>
          </cell>
          <cell r="CZ74">
            <v>87.197496036632828</v>
          </cell>
          <cell r="DA74">
            <v>92.436284518161585</v>
          </cell>
          <cell r="DB74">
            <v>89.39495730141887</v>
          </cell>
          <cell r="DC74">
            <v>87.257158948229844</v>
          </cell>
          <cell r="DD74">
            <v>89.195048845312769</v>
          </cell>
          <cell r="DE74">
            <v>88.609761707629261</v>
          </cell>
          <cell r="DF74">
            <v>87.703983743269902</v>
          </cell>
          <cell r="DG74">
            <v>93.288739206775759</v>
          </cell>
          <cell r="DH74">
            <v>86.406749165722118</v>
          </cell>
          <cell r="DI74">
            <v>88.589161249903597</v>
          </cell>
          <cell r="DJ74">
            <v>88.369495368284092</v>
          </cell>
          <cell r="DK74">
            <v>89.768496534516814</v>
          </cell>
          <cell r="DL74">
            <v>90.294944206064457</v>
          </cell>
          <cell r="DM74">
            <v>87.278219048061914</v>
          </cell>
          <cell r="DN74">
            <v>88.455968472362713</v>
          </cell>
          <cell r="DO74">
            <v>89.956975775896964</v>
          </cell>
          <cell r="DP74">
            <v>87.754051970893443</v>
          </cell>
          <cell r="DQ74">
            <v>88.280785868852973</v>
          </cell>
          <cell r="DR74">
            <v>89.44182784071451</v>
          </cell>
          <cell r="DS74">
            <v>87.868069072608961</v>
          </cell>
          <cell r="DT74">
            <v>87.68391121076516</v>
          </cell>
          <cell r="DU74">
            <v>88.543238596541656</v>
          </cell>
          <cell r="DV74">
            <v>85.389707475673333</v>
          </cell>
        </row>
        <row r="83">
          <cell r="E83" t="str">
            <v>TOTAL Laboratoires</v>
          </cell>
          <cell r="BZ83">
            <v>121.11700384951807</v>
          </cell>
          <cell r="CA83">
            <v>123.22229936568093</v>
          </cell>
          <cell r="CB83">
            <v>110.79248592628939</v>
          </cell>
          <cell r="CC83">
            <v>99.037514472255907</v>
          </cell>
          <cell r="CD83">
            <v>98.30735664347435</v>
          </cell>
          <cell r="CE83">
            <v>102.28585150328922</v>
          </cell>
          <cell r="CF83">
            <v>100.66761482865716</v>
          </cell>
          <cell r="CG83">
            <v>96.079947815476757</v>
          </cell>
          <cell r="CH83">
            <v>97.71450150481553</v>
          </cell>
          <cell r="CI83">
            <v>100.33070640055277</v>
          </cell>
          <cell r="CJ83">
            <v>114.96938284695504</v>
          </cell>
          <cell r="CK83">
            <v>107.38054600800217</v>
          </cell>
          <cell r="CL83">
            <v>99.264677883371533</v>
          </cell>
          <cell r="CM83">
            <v>98.896032197357115</v>
          </cell>
          <cell r="CN83">
            <v>95.994385883510091</v>
          </cell>
          <cell r="CO83">
            <v>90.077044837880962</v>
          </cell>
          <cell r="CP83">
            <v>94.565764043272338</v>
          </cell>
          <cell r="CQ83">
            <v>90.318430572552572</v>
          </cell>
          <cell r="CR83">
            <v>85.501703599434038</v>
          </cell>
          <cell r="CS83">
            <v>88.161417357033159</v>
          </cell>
          <cell r="CT83">
            <v>81.819540492584125</v>
          </cell>
          <cell r="CU83">
            <v>81.701446289351594</v>
          </cell>
          <cell r="CV83">
            <v>80.342736587049259</v>
          </cell>
          <cell r="CW83">
            <v>75.900157136794121</v>
          </cell>
          <cell r="CX83">
            <v>75.202375858078796</v>
          </cell>
          <cell r="CY83">
            <v>72.877233908349766</v>
          </cell>
          <cell r="CZ83">
            <v>70.630116067227789</v>
          </cell>
          <cell r="DA83">
            <v>73.892451968358813</v>
          </cell>
          <cell r="DB83">
            <v>71.698035506479698</v>
          </cell>
          <cell r="DC83">
            <v>71.863858576764869</v>
          </cell>
          <cell r="DD83">
            <v>71.261969095095225</v>
          </cell>
          <cell r="DE83">
            <v>70.377409187781751</v>
          </cell>
          <cell r="DF83">
            <v>68.395001563239617</v>
          </cell>
          <cell r="DG83">
            <v>68.21201962434904</v>
          </cell>
          <cell r="DH83">
            <v>67.335170956221418</v>
          </cell>
          <cell r="DI83">
            <v>68.504417859659867</v>
          </cell>
          <cell r="DJ83">
            <v>65.105093843174316</v>
          </cell>
          <cell r="DK83">
            <v>64.07949187403392</v>
          </cell>
          <cell r="DL83">
            <v>64.616504834857508</v>
          </cell>
          <cell r="DM83">
            <v>63.291160278199712</v>
          </cell>
          <cell r="DN83">
            <v>63.591522433446556</v>
          </cell>
          <cell r="DO83">
            <v>59.314560911380845</v>
          </cell>
          <cell r="DP83">
            <v>58.963982306765331</v>
          </cell>
          <cell r="DQ83">
            <v>57.00897233490614</v>
          </cell>
          <cell r="DR83">
            <v>60.075726884860501</v>
          </cell>
          <cell r="DS83">
            <v>56.936565301362997</v>
          </cell>
          <cell r="DT83">
            <v>53.45982795068047</v>
          </cell>
          <cell r="DU83">
            <v>54.173087601001122</v>
          </cell>
          <cell r="DV83">
            <v>54.801505667521347</v>
          </cell>
        </row>
        <row r="89">
          <cell r="E89" t="str">
            <v>TOTAL transports</v>
          </cell>
          <cell r="BZ89">
            <v>85.886235230054552</v>
          </cell>
          <cell r="CA89">
            <v>87.068024892092112</v>
          </cell>
          <cell r="CB89">
            <v>89.234363458577647</v>
          </cell>
          <cell r="CC89">
            <v>85.016617453485992</v>
          </cell>
          <cell r="CD89">
            <v>88.140954370838358</v>
          </cell>
          <cell r="CE89">
            <v>87.643661884744361</v>
          </cell>
          <cell r="CF89">
            <v>86.632991782283668</v>
          </cell>
          <cell r="CG89">
            <v>90.319302639224645</v>
          </cell>
          <cell r="CH89">
            <v>87.52403799265592</v>
          </cell>
          <cell r="CI89">
            <v>86.323820444019447</v>
          </cell>
          <cell r="CJ89">
            <v>87.84953226863739</v>
          </cell>
          <cell r="CK89">
            <v>86.754871362173404</v>
          </cell>
          <cell r="CL89">
            <v>86.979270695855888</v>
          </cell>
          <cell r="CM89">
            <v>86.559813771893971</v>
          </cell>
          <cell r="CN89">
            <v>88.107373344997995</v>
          </cell>
          <cell r="CO89">
            <v>86.307027217248617</v>
          </cell>
          <cell r="CP89">
            <v>86.540199184228001</v>
          </cell>
          <cell r="CQ89">
            <v>90.485681079189646</v>
          </cell>
          <cell r="CR89">
            <v>91.943807770473668</v>
          </cell>
          <cell r="CS89">
            <v>90.617011770104426</v>
          </cell>
          <cell r="CT89">
            <v>90.955074020666032</v>
          </cell>
          <cell r="CU89">
            <v>93.880771516868251</v>
          </cell>
          <cell r="CV89">
            <v>90.026120056449287</v>
          </cell>
          <cell r="CW89">
            <v>90.389722512752741</v>
          </cell>
          <cell r="CX89">
            <v>91.088719114499611</v>
          </cell>
          <cell r="CY89">
            <v>91.742037233922233</v>
          </cell>
          <cell r="CZ89">
            <v>89.524502654399953</v>
          </cell>
          <cell r="DA89">
            <v>89.648192849215164</v>
          </cell>
          <cell r="DB89">
            <v>90.199409305226681</v>
          </cell>
          <cell r="DC89">
            <v>89.953610119224408</v>
          </cell>
          <cell r="DD89">
            <v>89.859279504276941</v>
          </cell>
          <cell r="DE89">
            <v>92.246916457712771</v>
          </cell>
          <cell r="DF89">
            <v>90.706628437220388</v>
          </cell>
          <cell r="DG89">
            <v>93.080637554810025</v>
          </cell>
          <cell r="DH89">
            <v>90.056994234157344</v>
          </cell>
          <cell r="DI89">
            <v>91.48382819893466</v>
          </cell>
          <cell r="DJ89">
            <v>88.684245691192928</v>
          </cell>
          <cell r="DK89">
            <v>91.447218543037962</v>
          </cell>
          <cell r="DL89">
            <v>91.444128602492952</v>
          </cell>
          <cell r="DM89">
            <v>93.349149798909011</v>
          </cell>
          <cell r="DN89">
            <v>93.737245759516682</v>
          </cell>
          <cell r="DO89">
            <v>89.144414888924217</v>
          </cell>
          <cell r="DP89">
            <v>91.652926196152549</v>
          </cell>
          <cell r="DQ89">
            <v>90.983463755750435</v>
          </cell>
          <cell r="DR89">
            <v>91.453455935881323</v>
          </cell>
          <cell r="DS89">
            <v>90.754919034666273</v>
          </cell>
          <cell r="DT89">
            <v>90.879059062222339</v>
          </cell>
          <cell r="DU89">
            <v>92.688250286928962</v>
          </cell>
          <cell r="DV89">
            <v>95.013314173583836</v>
          </cell>
        </row>
        <row r="90">
          <cell r="E90" t="str">
            <v>IJ maladie</v>
          </cell>
          <cell r="BZ90">
            <v>97.917893114135055</v>
          </cell>
          <cell r="CA90">
            <v>106.4711475386821</v>
          </cell>
          <cell r="CB90">
            <v>101.22538761891342</v>
          </cell>
          <cell r="CC90">
            <v>100.32286834200448</v>
          </cell>
          <cell r="CD90">
            <v>97.411843896544397</v>
          </cell>
          <cell r="CE90">
            <v>91.927723986761521</v>
          </cell>
          <cell r="CF90">
            <v>99.273408693033218</v>
          </cell>
          <cell r="CG90">
            <v>98.88206063453228</v>
          </cell>
          <cell r="CH90">
            <v>100.03150183466303</v>
          </cell>
          <cell r="CI90">
            <v>97.153517085855086</v>
          </cell>
          <cell r="CJ90">
            <v>100.60680475886615</v>
          </cell>
          <cell r="CK90">
            <v>107.44248865316339</v>
          </cell>
          <cell r="CL90">
            <v>102.83977136633106</v>
          </cell>
          <cell r="CM90">
            <v>102.56152255504658</v>
          </cell>
          <cell r="CN90">
            <v>101.94540132143221</v>
          </cell>
          <cell r="CO90">
            <v>106.14082685036905</v>
          </cell>
          <cell r="CP90">
            <v>98.131114386714174</v>
          </cell>
          <cell r="CQ90">
            <v>105.10455788041391</v>
          </cell>
          <cell r="CR90">
            <v>107.17279388014359</v>
          </cell>
          <cell r="CS90">
            <v>111.90599337115803</v>
          </cell>
          <cell r="CT90">
            <v>104.48619571601728</v>
          </cell>
          <cell r="CU90">
            <v>105.86858505693257</v>
          </cell>
          <cell r="CV90">
            <v>104.11216262359477</v>
          </cell>
          <cell r="CW90">
            <v>105.94184675836998</v>
          </cell>
          <cell r="CX90">
            <v>103.13137346480605</v>
          </cell>
          <cell r="CY90">
            <v>101.19278651244463</v>
          </cell>
          <cell r="CZ90">
            <v>110.71432739895664</v>
          </cell>
          <cell r="DA90">
            <v>104.54271826253549</v>
          </cell>
          <cell r="DB90">
            <v>110.73043340983779</v>
          </cell>
          <cell r="DC90">
            <v>107.88352768662462</v>
          </cell>
          <cell r="DD90">
            <v>107.6086424767992</v>
          </cell>
          <cell r="DE90">
            <v>108.98255052958264</v>
          </cell>
          <cell r="DF90">
            <v>105.50469438721493</v>
          </cell>
          <cell r="DG90">
            <v>112.00054021085846</v>
          </cell>
          <cell r="DH90">
            <v>115.04973988199612</v>
          </cell>
          <cell r="DI90">
            <v>108.62308480032581</v>
          </cell>
          <cell r="DJ90">
            <v>112.19260429223037</v>
          </cell>
          <cell r="DK90">
            <v>114.08977862492333</v>
          </cell>
          <cell r="DL90">
            <v>112.80223268436669</v>
          </cell>
          <cell r="DM90">
            <v>108.5763405797332</v>
          </cell>
          <cell r="DN90">
            <v>112.62050229244771</v>
          </cell>
          <cell r="DO90">
            <v>113.36557346343722</v>
          </cell>
          <cell r="DP90">
            <v>116.22881838345822</v>
          </cell>
          <cell r="DQ90">
            <v>112.83588887421705</v>
          </cell>
          <cell r="DR90">
            <v>121.7139659032034</v>
          </cell>
          <cell r="DS90">
            <v>122.65498775380654</v>
          </cell>
          <cell r="DT90">
            <v>120.32612965846938</v>
          </cell>
          <cell r="DU90">
            <v>118.12884233670233</v>
          </cell>
          <cell r="DV90">
            <v>119.7390738528437</v>
          </cell>
        </row>
        <row r="91">
          <cell r="E91" t="str">
            <v>IJ AT</v>
          </cell>
          <cell r="BZ91">
            <v>97.841407600210914</v>
          </cell>
          <cell r="CA91">
            <v>99.639751903982614</v>
          </cell>
          <cell r="CB91">
            <v>100.02019049853885</v>
          </cell>
          <cell r="CC91">
            <v>96.357042079081182</v>
          </cell>
          <cell r="CD91">
            <v>97.420814614834001</v>
          </cell>
          <cell r="CE91">
            <v>96.095360266771209</v>
          </cell>
          <cell r="CF91">
            <v>93.729376603563679</v>
          </cell>
          <cell r="CG91">
            <v>88.80302311521929</v>
          </cell>
          <cell r="CH91">
            <v>95.004593882893147</v>
          </cell>
          <cell r="CI91">
            <v>94.735923027492703</v>
          </cell>
          <cell r="CJ91">
            <v>94.573779869572405</v>
          </cell>
          <cell r="CK91">
            <v>94.541580591531243</v>
          </cell>
          <cell r="CL91">
            <v>93.523121619084989</v>
          </cell>
          <cell r="CM91">
            <v>93.454126550218092</v>
          </cell>
          <cell r="CN91">
            <v>91.391272912412845</v>
          </cell>
          <cell r="CO91">
            <v>95.475985166330545</v>
          </cell>
          <cell r="CP91">
            <v>94.811487252406778</v>
          </cell>
          <cell r="CQ91">
            <v>97.454646074091514</v>
          </cell>
          <cell r="CR91">
            <v>98.417118170789237</v>
          </cell>
          <cell r="CS91">
            <v>101.81606363310134</v>
          </cell>
          <cell r="CT91">
            <v>96.621242030256411</v>
          </cell>
          <cell r="CU91">
            <v>86.451513973804111</v>
          </cell>
          <cell r="CV91">
            <v>91.445382233273449</v>
          </cell>
          <cell r="CW91">
            <v>90.574188635358794</v>
          </cell>
          <cell r="CX91">
            <v>95.80304609514188</v>
          </cell>
          <cell r="CY91">
            <v>97.649964618548168</v>
          </cell>
          <cell r="CZ91">
            <v>98.501456164218865</v>
          </cell>
          <cell r="DA91">
            <v>101.62903619391932</v>
          </cell>
          <cell r="DB91">
            <v>97.483223833988873</v>
          </cell>
          <cell r="DC91">
            <v>95.866024247388154</v>
          </cell>
          <cell r="DD91">
            <v>97.869505605227573</v>
          </cell>
          <cell r="DE91">
            <v>98.939097031726845</v>
          </cell>
          <cell r="DF91">
            <v>96.923485656031545</v>
          </cell>
          <cell r="DG91">
            <v>97.708186372819554</v>
          </cell>
          <cell r="DH91">
            <v>92.875256730396188</v>
          </cell>
          <cell r="DI91">
            <v>94.99237781321203</v>
          </cell>
          <cell r="DJ91">
            <v>96.90340404918939</v>
          </cell>
          <cell r="DK91">
            <v>97.254310383187061</v>
          </cell>
          <cell r="DL91">
            <v>103.16513182866321</v>
          </cell>
          <cell r="DM91">
            <v>97.954082089599694</v>
          </cell>
          <cell r="DN91">
            <v>100.84662942146207</v>
          </cell>
          <cell r="DO91">
            <v>97.7224663862536</v>
          </cell>
          <cell r="DP91">
            <v>98.370320123612359</v>
          </cell>
          <cell r="DQ91">
            <v>98.84965658416543</v>
          </cell>
          <cell r="DR91">
            <v>98.731456832826268</v>
          </cell>
          <cell r="DS91">
            <v>101.68373922292912</v>
          </cell>
          <cell r="DT91">
            <v>102.62364542999211</v>
          </cell>
          <cell r="DU91">
            <v>102.94824348448184</v>
          </cell>
          <cell r="DV91">
            <v>102.48156031938251</v>
          </cell>
        </row>
        <row r="107">
          <cell r="E107" t="str">
            <v>Médicaments de ville</v>
          </cell>
          <cell r="BZ107">
            <v>98.998855960456183</v>
          </cell>
          <cell r="CA107">
            <v>99.2636281494608</v>
          </cell>
          <cell r="CB107">
            <v>100.87064405499258</v>
          </cell>
          <cell r="CC107">
            <v>100.76135981516508</v>
          </cell>
          <cell r="CD107">
            <v>101.5992021178542</v>
          </cell>
          <cell r="CE107">
            <v>103.53391593922593</v>
          </cell>
          <cell r="CF107">
            <v>104.31530203565593</v>
          </cell>
          <cell r="CG107">
            <v>103.67302095017541</v>
          </cell>
          <cell r="CH107">
            <v>103.92740385535993</v>
          </cell>
          <cell r="CI107">
            <v>105.24150624865625</v>
          </cell>
          <cell r="CJ107">
            <v>112.44577002950062</v>
          </cell>
          <cell r="CK107">
            <v>109.60286402718663</v>
          </cell>
          <cell r="CL107">
            <v>107.5556587391202</v>
          </cell>
          <cell r="CM107">
            <v>108.0690170331805</v>
          </cell>
          <cell r="CN107">
            <v>108.85236711149717</v>
          </cell>
          <cell r="CO107">
            <v>106.32984243941377</v>
          </cell>
          <cell r="CP107">
            <v>106.11446323444795</v>
          </cell>
          <cell r="CQ107">
            <v>106.68160243684743</v>
          </cell>
          <cell r="CR107">
            <v>105.10198894294101</v>
          </cell>
          <cell r="CS107">
            <v>106.55660347655352</v>
          </cell>
          <cell r="CT107">
            <v>105.65269333228797</v>
          </cell>
          <cell r="CU107">
            <v>106.79407879224429</v>
          </cell>
          <cell r="CV107">
            <v>108.46395532375612</v>
          </cell>
          <cell r="CW107">
            <v>106.7906350677966</v>
          </cell>
          <cell r="CX107">
            <v>108.53502897497201</v>
          </cell>
          <cell r="CY107">
            <v>107.8229363669639</v>
          </cell>
          <cell r="CZ107">
            <v>106.45388002004528</v>
          </cell>
          <cell r="DA107">
            <v>114.17735074592905</v>
          </cell>
          <cell r="DB107">
            <v>109.65436285079771</v>
          </cell>
          <cell r="DC107">
            <v>109.15446716407742</v>
          </cell>
          <cell r="DD107">
            <v>110.12267038123333</v>
          </cell>
          <cell r="DE107">
            <v>109.95251995604414</v>
          </cell>
          <cell r="DF107">
            <v>110.72524467645852</v>
          </cell>
          <cell r="DG107">
            <v>113.91453648490004</v>
          </cell>
          <cell r="DH107">
            <v>109.7158109271458</v>
          </cell>
          <cell r="DI107">
            <v>112.08878287022</v>
          </cell>
          <cell r="DJ107">
            <v>111.11674740568208</v>
          </cell>
          <cell r="DK107">
            <v>112.14520308528199</v>
          </cell>
          <cell r="DL107">
            <v>110.27197922401216</v>
          </cell>
          <cell r="DM107">
            <v>111.83666060199045</v>
          </cell>
          <cell r="DN107">
            <v>112.59726989607704</v>
          </cell>
          <cell r="DO107">
            <v>112.1866529798186</v>
          </cell>
          <cell r="DP107">
            <v>111.9168202521349</v>
          </cell>
          <cell r="DQ107">
            <v>111.8633047421425</v>
          </cell>
          <cell r="DR107">
            <v>112.88407668291877</v>
          </cell>
          <cell r="DS107">
            <v>111.25344168939499</v>
          </cell>
          <cell r="DT107">
            <v>112.46819792496254</v>
          </cell>
          <cell r="DU107">
            <v>114.2206438712638</v>
          </cell>
          <cell r="DV107">
            <v>114.29283107606989</v>
          </cell>
        </row>
        <row r="108">
          <cell r="E108" t="str">
            <v>Médicaments rétrocédés</v>
          </cell>
          <cell r="BZ108">
            <v>102.84939015055407</v>
          </cell>
          <cell r="CA108">
            <v>110.72157347195781</v>
          </cell>
          <cell r="CB108">
            <v>113.12585299506441</v>
          </cell>
          <cell r="CC108">
            <v>113.28063654106954</v>
          </cell>
          <cell r="CD108">
            <v>109.62003136693721</v>
          </cell>
          <cell r="CE108">
            <v>96.076538262025394</v>
          </cell>
          <cell r="CF108">
            <v>88.970490181954062</v>
          </cell>
          <cell r="CG108">
            <v>97.202529674788138</v>
          </cell>
          <cell r="CH108">
            <v>82.382112184822205</v>
          </cell>
          <cell r="CI108">
            <v>98.378529510416911</v>
          </cell>
          <cell r="CJ108">
            <v>84.087975878211168</v>
          </cell>
          <cell r="CK108">
            <v>73.519096596563188</v>
          </cell>
          <cell r="CL108">
            <v>84.819449219104271</v>
          </cell>
          <cell r="CM108">
            <v>86.287576413771944</v>
          </cell>
          <cell r="CN108">
            <v>73.670299865559244</v>
          </cell>
          <cell r="CO108">
            <v>78.502580589383427</v>
          </cell>
          <cell r="CP108">
            <v>76.697199519752118</v>
          </cell>
          <cell r="CQ108">
            <v>76.719009546666726</v>
          </cell>
          <cell r="CR108">
            <v>75.074282645018599</v>
          </cell>
          <cell r="CS108">
            <v>73.685309497398535</v>
          </cell>
          <cell r="CT108">
            <v>79.887352565823804</v>
          </cell>
          <cell r="CU108">
            <v>70.513641183598835</v>
          </cell>
          <cell r="CV108">
            <v>79.220520530560805</v>
          </cell>
          <cell r="CW108">
            <v>77.363100274210822</v>
          </cell>
          <cell r="CX108">
            <v>72.056933775367099</v>
          </cell>
          <cell r="CY108">
            <v>66.430876993632978</v>
          </cell>
          <cell r="CZ108">
            <v>67.21488503272262</v>
          </cell>
          <cell r="DA108">
            <v>68.523862741678627</v>
          </cell>
          <cell r="DB108">
            <v>72.072463228867633</v>
          </cell>
          <cell r="DC108">
            <v>73.661050976930298</v>
          </cell>
          <cell r="DD108">
            <v>71.297415433670679</v>
          </cell>
          <cell r="DE108">
            <v>69.59561252550202</v>
          </cell>
          <cell r="DF108">
            <v>72.125955852922516</v>
          </cell>
          <cell r="DG108">
            <v>58.758117588363326</v>
          </cell>
          <cell r="DH108">
            <v>60.172200803954688</v>
          </cell>
          <cell r="DI108">
            <v>70.962138448953453</v>
          </cell>
          <cell r="DJ108">
            <v>62.577609700473488</v>
          </cell>
          <cell r="DK108">
            <v>59.583461078922639</v>
          </cell>
          <cell r="DL108">
            <v>65.558953840754825</v>
          </cell>
          <cell r="DM108">
            <v>61.282421280602641</v>
          </cell>
          <cell r="DN108">
            <v>61.891026040806075</v>
          </cell>
          <cell r="DO108">
            <v>57.838562394883731</v>
          </cell>
          <cell r="DP108">
            <v>61.766487174770326</v>
          </cell>
          <cell r="DQ108">
            <v>52.68610811600405</v>
          </cell>
          <cell r="DR108">
            <v>53.866983120914178</v>
          </cell>
          <cell r="DS108">
            <v>55.958685287292496</v>
          </cell>
          <cell r="DT108">
            <v>56.659374487218962</v>
          </cell>
          <cell r="DU108">
            <v>56.178034102293104</v>
          </cell>
          <cell r="DV108">
            <v>56.887092664043315</v>
          </cell>
        </row>
        <row r="118">
          <cell r="E118" t="str">
            <v>TOTAL médicaments</v>
          </cell>
          <cell r="BZ118">
            <v>99.303794929998745</v>
          </cell>
          <cell r="CA118">
            <v>100.17102797172504</v>
          </cell>
          <cell r="CB118">
            <v>101.84118232350725</v>
          </cell>
          <cell r="CC118">
            <v>101.75281065178739</v>
          </cell>
          <cell r="CD118">
            <v>102.23440317966583</v>
          </cell>
          <cell r="CE118">
            <v>102.94333682679444</v>
          </cell>
          <cell r="CF118">
            <v>103.10008594264595</v>
          </cell>
          <cell r="CG118">
            <v>103.16059725919126</v>
          </cell>
          <cell r="CH118">
            <v>102.22114734232778</v>
          </cell>
          <cell r="CI118">
            <v>104.69800008789161</v>
          </cell>
          <cell r="CJ118">
            <v>110.20000461096942</v>
          </cell>
          <cell r="CK118">
            <v>106.74524835250861</v>
          </cell>
          <cell r="CL118">
            <v>105.75508875063223</v>
          </cell>
          <cell r="CM118">
            <v>106.34405895471039</v>
          </cell>
          <cell r="CN118">
            <v>106.0661606261886</v>
          </cell>
          <cell r="CO118">
            <v>104.12609196355491</v>
          </cell>
          <cell r="CP118">
            <v>103.78479424800202</v>
          </cell>
          <cell r="CQ118">
            <v>104.30874668497516</v>
          </cell>
          <cell r="CR118">
            <v>102.72397660383177</v>
          </cell>
          <cell r="CS118">
            <v>103.95339622824208</v>
          </cell>
          <cell r="CT118">
            <v>103.61223450882314</v>
          </cell>
          <cell r="CU118">
            <v>103.92088803149639</v>
          </cell>
          <cell r="CV118">
            <v>106.14805253430575</v>
          </cell>
          <cell r="CW118">
            <v>104.46015267415618</v>
          </cell>
          <cell r="CX118">
            <v>105.64618493103436</v>
          </cell>
          <cell r="CY118">
            <v>104.54493614429174</v>
          </cell>
          <cell r="CZ118">
            <v>103.34638944689567</v>
          </cell>
          <cell r="DA118">
            <v>110.56187120445654</v>
          </cell>
          <cell r="DB118">
            <v>106.67810418683513</v>
          </cell>
          <cell r="DC118">
            <v>106.34360372972928</v>
          </cell>
          <cell r="DD118">
            <v>107.0479455115301</v>
          </cell>
          <cell r="DE118">
            <v>106.7564974931243</v>
          </cell>
          <cell r="DF118">
            <v>107.66841495418431</v>
          </cell>
          <cell r="DG118">
            <v>109.54648241457905</v>
          </cell>
          <cell r="DH118">
            <v>105.79225729211115</v>
          </cell>
          <cell r="DI118">
            <v>108.83180190305578</v>
          </cell>
          <cell r="DJ118">
            <v>107.2727418979855</v>
          </cell>
          <cell r="DK118">
            <v>107.98263169817449</v>
          </cell>
          <cell r="DL118">
            <v>106.73097862192328</v>
          </cell>
          <cell r="DM118">
            <v>107.83307125994135</v>
          </cell>
          <cell r="DN118">
            <v>108.58164271625279</v>
          </cell>
          <cell r="DO118">
            <v>107.88261361245124</v>
          </cell>
          <cell r="DP118">
            <v>107.94521783651305</v>
          </cell>
          <cell r="DQ118">
            <v>107.17682944580633</v>
          </cell>
          <cell r="DR118">
            <v>108.21028057886795</v>
          </cell>
          <cell r="DS118">
            <v>106.87443212710492</v>
          </cell>
          <cell r="DT118">
            <v>108.04847736924008</v>
          </cell>
          <cell r="DU118">
            <v>109.62402097721792</v>
          </cell>
          <cell r="DV118">
            <v>109.74664453337941</v>
          </cell>
        </row>
        <row r="126">
          <cell r="E126" t="str">
            <v>Produits de LPP</v>
          </cell>
          <cell r="BZ126">
            <v>98.351336835191546</v>
          </cell>
          <cell r="CA126">
            <v>100.56848565440981</v>
          </cell>
          <cell r="CB126">
            <v>101.85143855126833</v>
          </cell>
          <cell r="CC126">
            <v>98.459026220112406</v>
          </cell>
          <cell r="CD126">
            <v>94.932278202105863</v>
          </cell>
          <cell r="CE126">
            <v>94.811849106308514</v>
          </cell>
          <cell r="CF126">
            <v>98.266059307793299</v>
          </cell>
          <cell r="CG126">
            <v>96.945460261672906</v>
          </cell>
          <cell r="CH126">
            <v>96.552370708357728</v>
          </cell>
          <cell r="CI126">
            <v>93.915336588302011</v>
          </cell>
          <cell r="CJ126">
            <v>93.450932891035805</v>
          </cell>
          <cell r="CK126">
            <v>98.299087328930852</v>
          </cell>
          <cell r="CL126">
            <v>96.198140883318899</v>
          </cell>
          <cell r="CM126">
            <v>96.203252840631095</v>
          </cell>
          <cell r="CN126">
            <v>97.384575430600648</v>
          </cell>
          <cell r="CO126">
            <v>96.580889276045227</v>
          </cell>
          <cell r="CP126">
            <v>96.369245285295193</v>
          </cell>
          <cell r="CQ126">
            <v>97.228349700792435</v>
          </cell>
          <cell r="CR126">
            <v>95.655333944766866</v>
          </cell>
          <cell r="CS126">
            <v>94.846081374429701</v>
          </cell>
          <cell r="CT126">
            <v>95.910696923673015</v>
          </cell>
          <cell r="CU126">
            <v>93.555857429508293</v>
          </cell>
          <cell r="CV126">
            <v>96.105980655002341</v>
          </cell>
          <cell r="CW126">
            <v>94.237777851319805</v>
          </cell>
          <cell r="CX126">
            <v>94.422458557789795</v>
          </cell>
          <cell r="CY126">
            <v>91.915498901865959</v>
          </cell>
          <cell r="CZ126">
            <v>91.008150035943402</v>
          </cell>
          <cell r="DA126">
            <v>94.803035156727816</v>
          </cell>
          <cell r="DB126">
            <v>95.365871216667514</v>
          </cell>
          <cell r="DC126">
            <v>91.998222266474983</v>
          </cell>
          <cell r="DD126">
            <v>91.793544641713979</v>
          </cell>
          <cell r="DE126">
            <v>92.852623417360576</v>
          </cell>
          <cell r="DF126">
            <v>91.826077281837442</v>
          </cell>
          <cell r="DG126">
            <v>97.775863803767606</v>
          </cell>
          <cell r="DH126">
            <v>88.984639292482854</v>
          </cell>
          <cell r="DI126">
            <v>96.372585479372361</v>
          </cell>
          <cell r="DJ126">
            <v>92.213835954739309</v>
          </cell>
          <cell r="DK126">
            <v>93.310259439260747</v>
          </cell>
          <cell r="DL126">
            <v>93.592746997072766</v>
          </cell>
          <cell r="DM126">
            <v>91.43587777400684</v>
          </cell>
          <cell r="DN126">
            <v>92.211109458247805</v>
          </cell>
          <cell r="DO126">
            <v>93.911511314963832</v>
          </cell>
          <cell r="DP126">
            <v>93.495112311310521</v>
          </cell>
          <cell r="DQ126">
            <v>91.933800136255797</v>
          </cell>
          <cell r="DR126">
            <v>92.641168101752839</v>
          </cell>
          <cell r="DS126">
            <v>93.261908495043215</v>
          </cell>
          <cell r="DT126">
            <v>93.424329759801211</v>
          </cell>
          <cell r="DU126">
            <v>93.841115795900876</v>
          </cell>
          <cell r="DV126">
            <v>93.668629665174592</v>
          </cell>
        </row>
        <row r="134">
          <cell r="E134" t="str">
            <v xml:space="preserve">TOTAL SOINS DE VILLE </v>
          </cell>
          <cell r="BZ134">
            <v>95.556732031261248</v>
          </cell>
          <cell r="CA134">
            <v>97.069240761957033</v>
          </cell>
          <cell r="CB134">
            <v>96.209014594555015</v>
          </cell>
          <cell r="CC134">
            <v>94.585781391038708</v>
          </cell>
          <cell r="CD134">
            <v>94.164089079015312</v>
          </cell>
          <cell r="CE134">
            <v>94.110562718605166</v>
          </cell>
          <cell r="CF134">
            <v>94.965050534961662</v>
          </cell>
          <cell r="CG134">
            <v>95.075180162255052</v>
          </cell>
          <cell r="CH134">
            <v>94.097474756071222</v>
          </cell>
          <cell r="CI134">
            <v>94.083126432364651</v>
          </cell>
          <cell r="CJ134">
            <v>97.136848106612149</v>
          </cell>
          <cell r="CK134">
            <v>95.68704803937878</v>
          </cell>
          <cell r="CL134">
            <v>94.675368511853478</v>
          </cell>
          <cell r="CM134">
            <v>93.848369237902716</v>
          </cell>
          <cell r="CN134">
            <v>95.789243164953035</v>
          </cell>
          <cell r="CO134">
            <v>94.511895453710437</v>
          </cell>
          <cell r="CP134">
            <v>94.894005734712422</v>
          </cell>
          <cell r="CQ134">
            <v>95.562337455368535</v>
          </cell>
          <cell r="CR134">
            <v>94.103125240534851</v>
          </cell>
          <cell r="CS134">
            <v>94.768536837503333</v>
          </cell>
          <cell r="CT134">
            <v>93.782950527058745</v>
          </cell>
          <cell r="CU134">
            <v>93.262491114117523</v>
          </cell>
          <cell r="CV134">
            <v>94.554698585959926</v>
          </cell>
          <cell r="CW134">
            <v>92.788586459266341</v>
          </cell>
          <cell r="CX134">
            <v>93.977608702153631</v>
          </cell>
          <cell r="CY134">
            <v>92.59676136326442</v>
          </cell>
          <cell r="CZ134">
            <v>92.044232709051585</v>
          </cell>
          <cell r="DA134">
            <v>95.838248822369437</v>
          </cell>
          <cell r="DB134">
            <v>94.115244813338478</v>
          </cell>
          <cell r="DC134">
            <v>92.528015013975306</v>
          </cell>
          <cell r="DD134">
            <v>92.93691082221855</v>
          </cell>
          <cell r="DE134">
            <v>93.754676537599508</v>
          </cell>
          <cell r="DF134">
            <v>92.9550549985196</v>
          </cell>
          <cell r="DG134">
            <v>96.94853700475484</v>
          </cell>
          <cell r="DH134">
            <v>90.833202537113948</v>
          </cell>
          <cell r="DI134">
            <v>94.300853084198579</v>
          </cell>
          <cell r="DJ134">
            <v>92.095668868760015</v>
          </cell>
          <cell r="DK134">
            <v>91.052595244244287</v>
          </cell>
          <cell r="DL134">
            <v>94.660872581642337</v>
          </cell>
          <cell r="DM134">
            <v>92.544698768771497</v>
          </cell>
          <cell r="DN134">
            <v>93.24367015562774</v>
          </cell>
          <cell r="DO134">
            <v>92.62159275200743</v>
          </cell>
          <cell r="DP134">
            <v>92.516185622917305</v>
          </cell>
          <cell r="DQ134">
            <v>92.002987368754901</v>
          </cell>
          <cell r="DR134">
            <v>92.787344775822973</v>
          </cell>
          <cell r="DS134">
            <v>92.705696544219776</v>
          </cell>
          <cell r="DT134">
            <v>93.007102351947395</v>
          </cell>
          <cell r="DU134">
            <v>93.319794680100941</v>
          </cell>
          <cell r="DV134">
            <v>93.11732434781274</v>
          </cell>
        </row>
      </sheetData>
      <sheetData sheetId="5">
        <row r="3">
          <cell r="BZ3">
            <v>44256</v>
          </cell>
          <cell r="CA3">
            <v>44287</v>
          </cell>
          <cell r="CB3">
            <v>44317</v>
          </cell>
          <cell r="CC3">
            <v>44348</v>
          </cell>
          <cell r="CD3">
            <v>44378</v>
          </cell>
          <cell r="CE3">
            <v>44409</v>
          </cell>
          <cell r="CF3">
            <v>44440</v>
          </cell>
          <cell r="CG3">
            <v>44470</v>
          </cell>
          <cell r="CH3">
            <v>44501</v>
          </cell>
          <cell r="CI3">
            <v>44531</v>
          </cell>
          <cell r="CJ3">
            <v>44562</v>
          </cell>
          <cell r="CK3">
            <v>44593</v>
          </cell>
          <cell r="CL3">
            <v>44621</v>
          </cell>
          <cell r="CM3">
            <v>44652</v>
          </cell>
          <cell r="CN3">
            <v>44682</v>
          </cell>
          <cell r="CO3">
            <v>44713</v>
          </cell>
          <cell r="CP3">
            <v>44743</v>
          </cell>
          <cell r="CQ3">
            <v>44774</v>
          </cell>
          <cell r="CR3">
            <v>44805</v>
          </cell>
          <cell r="CS3">
            <v>44835</v>
          </cell>
          <cell r="CT3">
            <v>44866</v>
          </cell>
          <cell r="CU3">
            <v>44896</v>
          </cell>
          <cell r="CV3">
            <v>44927</v>
          </cell>
          <cell r="CW3">
            <v>44958</v>
          </cell>
          <cell r="CX3">
            <v>44986</v>
          </cell>
          <cell r="CY3">
            <v>45017</v>
          </cell>
          <cell r="CZ3">
            <v>45047</v>
          </cell>
          <cell r="DA3">
            <v>45078</v>
          </cell>
          <cell r="DB3">
            <v>45108</v>
          </cell>
          <cell r="DC3">
            <v>45139</v>
          </cell>
          <cell r="DD3">
            <v>45170</v>
          </cell>
          <cell r="DE3">
            <v>45200</v>
          </cell>
          <cell r="DF3">
            <v>45231</v>
          </cell>
          <cell r="DG3">
            <v>45261</v>
          </cell>
          <cell r="DH3">
            <v>45292</v>
          </cell>
          <cell r="DI3">
            <v>45323</v>
          </cell>
          <cell r="DJ3">
            <v>45352</v>
          </cell>
          <cell r="DK3">
            <v>45383</v>
          </cell>
          <cell r="DL3">
            <v>45413</v>
          </cell>
          <cell r="DM3">
            <v>45444</v>
          </cell>
          <cell r="DN3">
            <v>45474</v>
          </cell>
          <cell r="DO3">
            <v>45505</v>
          </cell>
          <cell r="DP3">
            <v>45536</v>
          </cell>
          <cell r="DQ3">
            <v>45566</v>
          </cell>
          <cell r="DR3">
            <v>45597</v>
          </cell>
          <cell r="DS3">
            <v>45627</v>
          </cell>
          <cell r="DT3">
            <v>45658</v>
          </cell>
          <cell r="DU3">
            <v>45689</v>
          </cell>
          <cell r="DV3">
            <v>45717</v>
          </cell>
        </row>
        <row r="28">
          <cell r="E28" t="str">
            <v>TOTAL généralistes</v>
          </cell>
          <cell r="BZ28">
            <v>99.516666783599945</v>
          </cell>
          <cell r="CA28">
            <v>98.383468071870738</v>
          </cell>
          <cell r="CB28">
            <v>96.72687296634993</v>
          </cell>
          <cell r="CC28">
            <v>95.656804025822993</v>
          </cell>
          <cell r="CD28">
            <v>97.292937804683802</v>
          </cell>
          <cell r="CE28">
            <v>96.820918150433528</v>
          </cell>
          <cell r="CF28">
            <v>93.802137974872807</v>
          </cell>
          <cell r="CG28">
            <v>96.650046839576092</v>
          </cell>
          <cell r="CH28">
            <v>96.669859523813358</v>
          </cell>
          <cell r="CI28">
            <v>95.89000043072285</v>
          </cell>
          <cell r="CJ28">
            <v>97.476391012290605</v>
          </cell>
          <cell r="CK28">
            <v>89.256738397358717</v>
          </cell>
          <cell r="CL28">
            <v>93.325601809375584</v>
          </cell>
          <cell r="CM28">
            <v>94.295266011561679</v>
          </cell>
          <cell r="CN28">
            <v>94.009919754131175</v>
          </cell>
          <cell r="CO28">
            <v>95.190812538833029</v>
          </cell>
          <cell r="CP28">
            <v>95.593512064190648</v>
          </cell>
          <cell r="CQ28">
            <v>96.010571788726267</v>
          </cell>
          <cell r="CR28">
            <v>94.035263291485535</v>
          </cell>
          <cell r="CS28">
            <v>96.79217006793715</v>
          </cell>
          <cell r="CT28">
            <v>95.303737601272758</v>
          </cell>
          <cell r="CU28">
            <v>93.729817309757934</v>
          </cell>
          <cell r="CV28">
            <v>92.626858664857053</v>
          </cell>
          <cell r="CW28">
            <v>90.312684172540841</v>
          </cell>
          <cell r="CX28">
            <v>92.393699772640119</v>
          </cell>
          <cell r="CY28">
            <v>90.220029920210763</v>
          </cell>
          <cell r="CZ28">
            <v>93.386558385609518</v>
          </cell>
          <cell r="DA28">
            <v>94.963981252007173</v>
          </cell>
          <cell r="DB28">
            <v>92.833260993929429</v>
          </cell>
          <cell r="DC28">
            <v>94.294728042532356</v>
          </cell>
          <cell r="DD28">
            <v>91.088225747105696</v>
          </cell>
          <cell r="DE28">
            <v>91.894968527572885</v>
          </cell>
          <cell r="DF28">
            <v>96.439440843185182</v>
          </cell>
          <cell r="DG28">
            <v>101.85488490454249</v>
          </cell>
          <cell r="DH28">
            <v>94.475043674481924</v>
          </cell>
          <cell r="DI28">
            <v>96.02228132013731</v>
          </cell>
          <cell r="DJ28">
            <v>92.208249765050084</v>
          </cell>
          <cell r="DK28">
            <v>96.880121272074391</v>
          </cell>
          <cell r="DL28">
            <v>98.507081255756162</v>
          </cell>
          <cell r="DM28">
            <v>94.124631460434586</v>
          </cell>
          <cell r="DN28">
            <v>94.862730468685243</v>
          </cell>
          <cell r="DO28">
            <v>91.57305131182116</v>
          </cell>
          <cell r="DP28">
            <v>94.040869617705908</v>
          </cell>
          <cell r="DQ28">
            <v>90.957039026746685</v>
          </cell>
          <cell r="DR28">
            <v>93.082247231971976</v>
          </cell>
          <cell r="DS28">
            <v>95.482311093741743</v>
          </cell>
          <cell r="DT28">
            <v>105.59278156255255</v>
          </cell>
          <cell r="DU28">
            <v>103.13723119303373</v>
          </cell>
          <cell r="DV28">
            <v>99.814059469039933</v>
          </cell>
        </row>
        <row r="51">
          <cell r="E51" t="str">
            <v>TOTAL spécialistes</v>
          </cell>
          <cell r="BZ51">
            <v>113.26374446654026</v>
          </cell>
          <cell r="CA51">
            <v>118.74501438285792</v>
          </cell>
          <cell r="CB51">
            <v>115.0349930491253</v>
          </cell>
          <cell r="CC51">
            <v>116.21608183557251</v>
          </cell>
          <cell r="CD51">
            <v>114.51077343561073</v>
          </cell>
          <cell r="CE51">
            <v>116.34117519754246</v>
          </cell>
          <cell r="CF51">
            <v>117.08059622345164</v>
          </cell>
          <cell r="CG51">
            <v>119.68663325477324</v>
          </cell>
          <cell r="CH51">
            <v>113.43872114669287</v>
          </cell>
          <cell r="CI51">
            <v>118.28598553945784</v>
          </cell>
          <cell r="CJ51">
            <v>118.91123448935581</v>
          </cell>
          <cell r="CK51">
            <v>114.61020654151956</v>
          </cell>
          <cell r="CL51">
            <v>117.40140421332637</v>
          </cell>
          <cell r="CM51">
            <v>113.60851269750596</v>
          </cell>
          <cell r="CN51">
            <v>124.92356891949366</v>
          </cell>
          <cell r="CO51">
            <v>118.19740203970596</v>
          </cell>
          <cell r="CP51">
            <v>120.58048753559353</v>
          </cell>
          <cell r="CQ51">
            <v>123.90242145519733</v>
          </cell>
          <cell r="CR51">
            <v>122.53133812370859</v>
          </cell>
          <cell r="CS51">
            <v>119.74078367799544</v>
          </cell>
          <cell r="CT51">
            <v>123.89394268500034</v>
          </cell>
          <cell r="CU51">
            <v>121.38767162908104</v>
          </cell>
          <cell r="CV51">
            <v>125.09212078368435</v>
          </cell>
          <cell r="CW51">
            <v>123.72523273865501</v>
          </cell>
          <cell r="CX51">
            <v>124.6773922598492</v>
          </cell>
          <cell r="CY51">
            <v>124.35494194901608</v>
          </cell>
          <cell r="CZ51">
            <v>126.37619948678545</v>
          </cell>
          <cell r="DA51">
            <v>131.76268076796353</v>
          </cell>
          <cell r="DB51">
            <v>127.55674487561141</v>
          </cell>
          <cell r="DC51">
            <v>127.857981394693</v>
          </cell>
          <cell r="DD51">
            <v>127.55116714755685</v>
          </cell>
          <cell r="DE51">
            <v>131.16778433032673</v>
          </cell>
          <cell r="DF51">
            <v>129.47143395060533</v>
          </cell>
          <cell r="DG51">
            <v>133.72037677525043</v>
          </cell>
          <cell r="DH51">
            <v>128.28801684409405</v>
          </cell>
          <cell r="DI51">
            <v>133.22897512441332</v>
          </cell>
          <cell r="DJ51">
            <v>131.21343103508204</v>
          </cell>
          <cell r="DK51">
            <v>100.75428275631172</v>
          </cell>
          <cell r="DL51">
            <v>149.46479331654754</v>
          </cell>
          <cell r="DM51">
            <v>135.51363958510208</v>
          </cell>
          <cell r="DN51">
            <v>137.39541966108195</v>
          </cell>
          <cell r="DO51">
            <v>131.98846932766392</v>
          </cell>
          <cell r="DP51">
            <v>133.89968334340992</v>
          </cell>
          <cell r="DQ51">
            <v>132.9033247022586</v>
          </cell>
          <cell r="DR51">
            <v>137.54323239735524</v>
          </cell>
          <cell r="DS51">
            <v>137.40252661969535</v>
          </cell>
          <cell r="DT51">
            <v>140.17825607864552</v>
          </cell>
          <cell r="DU51">
            <v>141.03750927508665</v>
          </cell>
          <cell r="DV51">
            <v>141.86535192501665</v>
          </cell>
        </row>
        <row r="55">
          <cell r="E55" t="str">
            <v>Honoraires de dentistes</v>
          </cell>
          <cell r="BZ55">
            <v>117.66191237919703</v>
          </cell>
          <cell r="CA55">
            <v>118.89433361466612</v>
          </cell>
          <cell r="CB55">
            <v>117.96410997782407</v>
          </cell>
          <cell r="CC55">
            <v>119.67496050179973</v>
          </cell>
          <cell r="CD55">
            <v>120.21350641541919</v>
          </cell>
          <cell r="CE55">
            <v>112.3345644568747</v>
          </cell>
          <cell r="CF55">
            <v>118.60058080544992</v>
          </cell>
          <cell r="CG55">
            <v>122.39701685212678</v>
          </cell>
          <cell r="CH55">
            <v>118.47922864941309</v>
          </cell>
          <cell r="CI55">
            <v>111.72515601590538</v>
          </cell>
          <cell r="CJ55">
            <v>120.3142042006213</v>
          </cell>
          <cell r="CK55">
            <v>116.43793011590427</v>
          </cell>
          <cell r="CL55">
            <v>121.92056911345107</v>
          </cell>
          <cell r="CM55">
            <v>115.51841735785176</v>
          </cell>
          <cell r="CN55">
            <v>120.53786363089559</v>
          </cell>
          <cell r="CO55">
            <v>119.57822371219842</v>
          </cell>
          <cell r="CP55">
            <v>118.77038225843579</v>
          </cell>
          <cell r="CQ55">
            <v>120.12763148668186</v>
          </cell>
          <cell r="CR55">
            <v>126.64196887775833</v>
          </cell>
          <cell r="CS55">
            <v>125.73272723006468</v>
          </cell>
          <cell r="CT55">
            <v>121.27350104211862</v>
          </cell>
          <cell r="CU55">
            <v>116.16881851153647</v>
          </cell>
          <cell r="CV55">
            <v>127.36287608819094</v>
          </cell>
          <cell r="CW55">
            <v>122.69698693955797</v>
          </cell>
          <cell r="CX55">
            <v>126.73979904175808</v>
          </cell>
          <cell r="CY55">
            <v>123.06473144941728</v>
          </cell>
          <cell r="CZ55">
            <v>123.11620195165891</v>
          </cell>
          <cell r="DA55">
            <v>130.40313180243018</v>
          </cell>
          <cell r="DB55">
            <v>125.99688176800714</v>
          </cell>
          <cell r="DC55">
            <v>125.73781190701563</v>
          </cell>
          <cell r="DD55">
            <v>130.48609722592914</v>
          </cell>
          <cell r="DE55">
            <v>123.65387169006168</v>
          </cell>
          <cell r="DF55">
            <v>114.00034977233835</v>
          </cell>
          <cell r="DG55">
            <v>117.1600962157293</v>
          </cell>
          <cell r="DH55">
            <v>110.70729703308595</v>
          </cell>
          <cell r="DI55">
            <v>116.15110279861281</v>
          </cell>
          <cell r="DJ55">
            <v>112.56518343218391</v>
          </cell>
          <cell r="DK55">
            <v>118.27775350405634</v>
          </cell>
          <cell r="DL55">
            <v>115.26219514986131</v>
          </cell>
          <cell r="DM55">
            <v>114.21322576461451</v>
          </cell>
          <cell r="DN55">
            <v>114.77076617937496</v>
          </cell>
          <cell r="DO55">
            <v>114.56412277465968</v>
          </cell>
          <cell r="DP55">
            <v>117.34859903959556</v>
          </cell>
          <cell r="DQ55">
            <v>118.62189555762284</v>
          </cell>
          <cell r="DR55">
            <v>123.42820028174062</v>
          </cell>
          <cell r="DS55">
            <v>121.51523189889963</v>
          </cell>
          <cell r="DT55">
            <v>124.7318179508142</v>
          </cell>
          <cell r="DU55">
            <v>122.8034695886776</v>
          </cell>
          <cell r="DV55">
            <v>122.9398113284434</v>
          </cell>
        </row>
        <row r="69">
          <cell r="E69" t="str">
            <v>TOTAL Infirmiers</v>
          </cell>
          <cell r="BZ69">
            <v>124.35139196987051</v>
          </cell>
          <cell r="CA69">
            <v>127.43490488155382</v>
          </cell>
          <cell r="CB69">
            <v>115.97316051500502</v>
          </cell>
          <cell r="CC69">
            <v>117.8120902720897</v>
          </cell>
          <cell r="CD69">
            <v>123.28219500155953</v>
          </cell>
          <cell r="CE69">
            <v>123.94715125898227</v>
          </cell>
          <cell r="CF69">
            <v>123.49180904989927</v>
          </cell>
          <cell r="CG69">
            <v>121.8507257848326</v>
          </cell>
          <cell r="CH69">
            <v>124.87536517682543</v>
          </cell>
          <cell r="CI69">
            <v>119.23908305613999</v>
          </cell>
          <cell r="CJ69">
            <v>134.67841630218368</v>
          </cell>
          <cell r="CK69">
            <v>131.07592088705465</v>
          </cell>
          <cell r="CL69">
            <v>125.80994716559759</v>
          </cell>
          <cell r="CM69">
            <v>123.18836999527242</v>
          </cell>
          <cell r="CN69">
            <v>120.26828493238054</v>
          </cell>
          <cell r="CO69">
            <v>127.17172919313356</v>
          </cell>
          <cell r="CP69">
            <v>121.40860800730131</v>
          </cell>
          <cell r="CQ69">
            <v>130.00354525098817</v>
          </cell>
          <cell r="CR69">
            <v>124.96846761060709</v>
          </cell>
          <cell r="CS69">
            <v>126.77016901788991</v>
          </cell>
          <cell r="CT69">
            <v>121.38272122668492</v>
          </cell>
          <cell r="CU69">
            <v>124.35858415987092</v>
          </cell>
          <cell r="CV69">
            <v>122.22521841648523</v>
          </cell>
          <cell r="CW69">
            <v>121.87070353742801</v>
          </cell>
          <cell r="CX69">
            <v>123.48776719380727</v>
          </cell>
          <cell r="CY69">
            <v>117.0794306729594</v>
          </cell>
          <cell r="CZ69">
            <v>130.21475333682929</v>
          </cell>
          <cell r="DA69">
            <v>126.08547958102176</v>
          </cell>
          <cell r="DB69">
            <v>126.98445576438782</v>
          </cell>
          <cell r="DC69">
            <v>120.99907605341855</v>
          </cell>
          <cell r="DD69">
            <v>124.5318436388815</v>
          </cell>
          <cell r="DE69">
            <v>125.87076284535101</v>
          </cell>
          <cell r="DF69">
            <v>121.39045409273561</v>
          </cell>
          <cell r="DG69">
            <v>136.35687865246786</v>
          </cell>
          <cell r="DH69">
            <v>124.07940564773827</v>
          </cell>
          <cell r="DI69">
            <v>128.71657611910473</v>
          </cell>
          <cell r="DJ69">
            <v>123.37485427809607</v>
          </cell>
          <cell r="DK69">
            <v>136.79660504818821</v>
          </cell>
          <cell r="DL69">
            <v>127.01224672882007</v>
          </cell>
          <cell r="DM69">
            <v>122.80734496626624</v>
          </cell>
          <cell r="DN69">
            <v>129.02236486989352</v>
          </cell>
          <cell r="DO69">
            <v>132.16793012470151</v>
          </cell>
          <cell r="DP69">
            <v>129.70227177229373</v>
          </cell>
          <cell r="DQ69">
            <v>128.93927447797259</v>
          </cell>
          <cell r="DR69">
            <v>135.19111194405394</v>
          </cell>
          <cell r="DS69">
            <v>132.15233723463109</v>
          </cell>
          <cell r="DT69">
            <v>135.25336015717804</v>
          </cell>
          <cell r="DU69">
            <v>132.54530686994988</v>
          </cell>
          <cell r="DV69">
            <v>131.29663609158902</v>
          </cell>
        </row>
        <row r="74">
          <cell r="E74" t="str">
            <v>Montants masseurs-kiné</v>
          </cell>
          <cell r="BZ74">
            <v>111.60379706429222</v>
          </cell>
          <cell r="CA74">
            <v>112.24637816430003</v>
          </cell>
          <cell r="CB74">
            <v>115.1427533125032</v>
          </cell>
          <cell r="CC74">
            <v>113.29312992641798</v>
          </cell>
          <cell r="CD74">
            <v>113.84186276098487</v>
          </cell>
          <cell r="CE74">
            <v>110.28470295833108</v>
          </cell>
          <cell r="CF74">
            <v>111.49370169037137</v>
          </cell>
          <cell r="CG74">
            <v>114.93233428077045</v>
          </cell>
          <cell r="CH74">
            <v>106.18759965496875</v>
          </cell>
          <cell r="CI74">
            <v>110.63159660365368</v>
          </cell>
          <cell r="CJ74">
            <v>113.63922708507172</v>
          </cell>
          <cell r="CK74">
            <v>108.9485595184194</v>
          </cell>
          <cell r="CL74">
            <v>113.07883202749936</v>
          </cell>
          <cell r="CM74">
            <v>110.29791706587706</v>
          </cell>
          <cell r="CN74">
            <v>119.2179473824942</v>
          </cell>
          <cell r="CO74">
            <v>113.85606858626234</v>
          </cell>
          <cell r="CP74">
            <v>114.29919050540693</v>
          </cell>
          <cell r="CQ74">
            <v>115.40016220163017</v>
          </cell>
          <cell r="CR74">
            <v>116.52638604212923</v>
          </cell>
          <cell r="CS74">
            <v>116.12350557593982</v>
          </cell>
          <cell r="CT74">
            <v>115.8807727434455</v>
          </cell>
          <cell r="CU74">
            <v>115.99029599129098</v>
          </cell>
          <cell r="CV74">
            <v>121.64634421339701</v>
          </cell>
          <cell r="CW74">
            <v>117.07926228319474</v>
          </cell>
          <cell r="CX74">
            <v>122.23699558878145</v>
          </cell>
          <cell r="CY74">
            <v>120.31825013443311</v>
          </cell>
          <cell r="CZ74">
            <v>112.14228185975901</v>
          </cell>
          <cell r="DA74">
            <v>122.68670662553367</v>
          </cell>
          <cell r="DB74">
            <v>119.30472194207805</v>
          </cell>
          <cell r="DC74">
            <v>119.81935569712081</v>
          </cell>
          <cell r="DD74">
            <v>122.7655822479197</v>
          </cell>
          <cell r="DE74">
            <v>119.53419306554667</v>
          </cell>
          <cell r="DF74">
            <v>122.48367074759146</v>
          </cell>
          <cell r="DG74">
            <v>127.47129282739581</v>
          </cell>
          <cell r="DH74">
            <v>116.52905949270642</v>
          </cell>
          <cell r="DI74">
            <v>125.72720653809715</v>
          </cell>
          <cell r="DJ74">
            <v>123.69291098313589</v>
          </cell>
          <cell r="DK74">
            <v>126.01656152366027</v>
          </cell>
          <cell r="DL74">
            <v>125.73978647597048</v>
          </cell>
          <cell r="DM74">
            <v>124.49576442780162</v>
          </cell>
          <cell r="DN74">
            <v>129.50722244243113</v>
          </cell>
          <cell r="DO74">
            <v>127.7003777502233</v>
          </cell>
          <cell r="DP74">
            <v>124.8770109713833</v>
          </cell>
          <cell r="DQ74">
            <v>128.89444422617478</v>
          </cell>
          <cell r="DR74">
            <v>131.53854804625058</v>
          </cell>
          <cell r="DS74">
            <v>128.40068876141473</v>
          </cell>
          <cell r="DT74">
            <v>129.40064834700189</v>
          </cell>
          <cell r="DU74">
            <v>130.48968016795675</v>
          </cell>
          <cell r="DV74">
            <v>126.49058562678456</v>
          </cell>
        </row>
        <row r="83">
          <cell r="E83" t="str">
            <v>TOTAL Laboratoires</v>
          </cell>
          <cell r="BZ83">
            <v>201.03447138064317</v>
          </cell>
          <cell r="CA83">
            <v>205.61692237426766</v>
          </cell>
          <cell r="CB83">
            <v>191.05184348294034</v>
          </cell>
          <cell r="CC83">
            <v>170.27322624666638</v>
          </cell>
          <cell r="CD83">
            <v>158.94525643366742</v>
          </cell>
          <cell r="CE83">
            <v>192.10033656216598</v>
          </cell>
          <cell r="CF83">
            <v>162.55444222918936</v>
          </cell>
          <cell r="CG83">
            <v>152.97294851337929</v>
          </cell>
          <cell r="CH83">
            <v>150.82675055854594</v>
          </cell>
          <cell r="CI83">
            <v>181.95867978218021</v>
          </cell>
          <cell r="CJ83">
            <v>215.86831325730338</v>
          </cell>
          <cell r="CK83">
            <v>192.83790719285525</v>
          </cell>
          <cell r="CL83">
            <v>167.082446257687</v>
          </cell>
          <cell r="CM83">
            <v>163.13008803463447</v>
          </cell>
          <cell r="CN83">
            <v>150.61503798853002</v>
          </cell>
          <cell r="CO83">
            <v>143.13802435248053</v>
          </cell>
          <cell r="CP83">
            <v>153.27821063919683</v>
          </cell>
          <cell r="CQ83">
            <v>142.30597269397899</v>
          </cell>
          <cell r="CR83">
            <v>128.57143970012848</v>
          </cell>
          <cell r="CS83">
            <v>132.55863540313356</v>
          </cell>
          <cell r="CT83">
            <v>123.63388401644902</v>
          </cell>
          <cell r="CU83">
            <v>123.25646129950125</v>
          </cell>
          <cell r="CV83">
            <v>122.11054946107988</v>
          </cell>
          <cell r="CW83">
            <v>114.73717799205801</v>
          </cell>
          <cell r="CX83">
            <v>112.31090086203793</v>
          </cell>
          <cell r="CY83">
            <v>104.95724465112355</v>
          </cell>
          <cell r="CZ83">
            <v>107.10707636090424</v>
          </cell>
          <cell r="DA83">
            <v>111.67389734961361</v>
          </cell>
          <cell r="DB83">
            <v>107.87024926013757</v>
          </cell>
          <cell r="DC83">
            <v>108.86822341745967</v>
          </cell>
          <cell r="DD83">
            <v>108.86473042745683</v>
          </cell>
          <cell r="DE83">
            <v>108.56031119638617</v>
          </cell>
          <cell r="DF83">
            <v>105.0260665534893</v>
          </cell>
          <cell r="DG83">
            <v>107.66410674748694</v>
          </cell>
          <cell r="DH83">
            <v>106.68161233082951</v>
          </cell>
          <cell r="DI83">
            <v>107.28190468295098</v>
          </cell>
          <cell r="DJ83">
            <v>101.38233550917808</v>
          </cell>
          <cell r="DK83">
            <v>103.60002022806233</v>
          </cell>
          <cell r="DL83">
            <v>102.94639158469982</v>
          </cell>
          <cell r="DM83">
            <v>103.50409724540077</v>
          </cell>
          <cell r="DN83">
            <v>104.22944043033586</v>
          </cell>
          <cell r="DO83">
            <v>95.639479136310428</v>
          </cell>
          <cell r="DP83">
            <v>97.374124252757113</v>
          </cell>
          <cell r="DQ83">
            <v>93.672439199498342</v>
          </cell>
          <cell r="DR83">
            <v>98.337839710280491</v>
          </cell>
          <cell r="DS83">
            <v>97.521619993100714</v>
          </cell>
          <cell r="DT83">
            <v>92.148620944209796</v>
          </cell>
          <cell r="DU83">
            <v>94.69807756444645</v>
          </cell>
          <cell r="DV83">
            <v>93.312782450010559</v>
          </cell>
        </row>
        <row r="89">
          <cell r="E89" t="str">
            <v>TOTAL transports</v>
          </cell>
          <cell r="BZ89">
            <v>110.24316036793287</v>
          </cell>
          <cell r="CA89">
            <v>112.0646166854272</v>
          </cell>
          <cell r="CB89">
            <v>116.25661858773675</v>
          </cell>
          <cell r="CC89">
            <v>115.02629693492862</v>
          </cell>
          <cell r="CD89">
            <v>118.12529910093814</v>
          </cell>
          <cell r="CE89">
            <v>116.78485475528429</v>
          </cell>
          <cell r="CF89">
            <v>117.70180612129315</v>
          </cell>
          <cell r="CG89">
            <v>119.96309142444683</v>
          </cell>
          <cell r="CH89">
            <v>116.61797781068508</v>
          </cell>
          <cell r="CI89">
            <v>119.82488555971513</v>
          </cell>
          <cell r="CJ89">
            <v>121.59502454148448</v>
          </cell>
          <cell r="CK89">
            <v>119.56636466164632</v>
          </cell>
          <cell r="CL89">
            <v>121.60419874041291</v>
          </cell>
          <cell r="CM89">
            <v>120.50576421804968</v>
          </cell>
          <cell r="CN89">
            <v>126.98186876390966</v>
          </cell>
          <cell r="CO89">
            <v>121.42010743234621</v>
          </cell>
          <cell r="CP89">
            <v>122.58379442554714</v>
          </cell>
          <cell r="CQ89">
            <v>125.67937691468202</v>
          </cell>
          <cell r="CR89">
            <v>128.69312484357084</v>
          </cell>
          <cell r="CS89">
            <v>130.27603182460425</v>
          </cell>
          <cell r="CT89">
            <v>131.3288662720712</v>
          </cell>
          <cell r="CU89">
            <v>134.2161742710073</v>
          </cell>
          <cell r="CV89">
            <v>134.05168822464233</v>
          </cell>
          <cell r="CW89">
            <v>132.22913316432133</v>
          </cell>
          <cell r="CX89">
            <v>133.51000104613237</v>
          </cell>
          <cell r="CY89">
            <v>136.36667192878323</v>
          </cell>
          <cell r="CZ89">
            <v>130.29953907152932</v>
          </cell>
          <cell r="DA89">
            <v>135.27909818584692</v>
          </cell>
          <cell r="DB89">
            <v>134.95698228712206</v>
          </cell>
          <cell r="DC89">
            <v>135.27532711212115</v>
          </cell>
          <cell r="DD89">
            <v>138.30241411468648</v>
          </cell>
          <cell r="DE89">
            <v>137.12998561229043</v>
          </cell>
          <cell r="DF89">
            <v>138.65307107263419</v>
          </cell>
          <cell r="DG89">
            <v>140.53595132724445</v>
          </cell>
          <cell r="DH89">
            <v>136.96768854000788</v>
          </cell>
          <cell r="DI89">
            <v>141.17490934557412</v>
          </cell>
          <cell r="DJ89">
            <v>139.3826958425424</v>
          </cell>
          <cell r="DK89">
            <v>142.29465733240875</v>
          </cell>
          <cell r="DL89">
            <v>141.14327587618746</v>
          </cell>
          <cell r="DM89">
            <v>145.00513321089338</v>
          </cell>
          <cell r="DN89">
            <v>145.28163423713926</v>
          </cell>
          <cell r="DO89">
            <v>143.10608345894465</v>
          </cell>
          <cell r="DP89">
            <v>143.54777994876696</v>
          </cell>
          <cell r="DQ89">
            <v>143.7392832470334</v>
          </cell>
          <cell r="DR89">
            <v>145.08365155887975</v>
          </cell>
          <cell r="DS89">
            <v>145.15897587242097</v>
          </cell>
          <cell r="DT89">
            <v>143.9442254714989</v>
          </cell>
          <cell r="DU89">
            <v>148.75691313813445</v>
          </cell>
          <cell r="DV89">
            <v>151.2822741733028</v>
          </cell>
        </row>
        <row r="90">
          <cell r="E90" t="str">
            <v>IJ maladie</v>
          </cell>
          <cell r="BZ90">
            <v>131.28733034216705</v>
          </cell>
          <cell r="CA90">
            <v>131.54035765165125</v>
          </cell>
          <cell r="CB90">
            <v>133.77252889103971</v>
          </cell>
          <cell r="CC90">
            <v>131.52949501921026</v>
          </cell>
          <cell r="CD90">
            <v>133.72419338927995</v>
          </cell>
          <cell r="CE90">
            <v>129.21038987545614</v>
          </cell>
          <cell r="CF90">
            <v>131.90638359283196</v>
          </cell>
          <cell r="CG90">
            <v>136.65485689168062</v>
          </cell>
          <cell r="CH90">
            <v>137.50651514807612</v>
          </cell>
          <cell r="CI90">
            <v>136.55537361997082</v>
          </cell>
          <cell r="CJ90">
            <v>141.04504389764352</v>
          </cell>
          <cell r="CK90">
            <v>163.42008348003694</v>
          </cell>
          <cell r="CL90">
            <v>153.89104794248414</v>
          </cell>
          <cell r="CM90">
            <v>152.98177305080534</v>
          </cell>
          <cell r="CN90">
            <v>144.76168837070455</v>
          </cell>
          <cell r="CO90">
            <v>148.85435674588223</v>
          </cell>
          <cell r="CP90">
            <v>145.97745576197806</v>
          </cell>
          <cell r="CQ90">
            <v>148.3089180193594</v>
          </cell>
          <cell r="CR90">
            <v>152.10105051934971</v>
          </cell>
          <cell r="CS90">
            <v>149.74601931706198</v>
          </cell>
          <cell r="CT90">
            <v>147.69838406092839</v>
          </cell>
          <cell r="CU90">
            <v>145.28925427722183</v>
          </cell>
          <cell r="CV90">
            <v>140.52401810513757</v>
          </cell>
          <cell r="CW90">
            <v>140.84475842236236</v>
          </cell>
          <cell r="CX90">
            <v>142.45776191608545</v>
          </cell>
          <cell r="CY90">
            <v>135.12204783920185</v>
          </cell>
          <cell r="CZ90">
            <v>143.64517402081063</v>
          </cell>
          <cell r="DA90">
            <v>141.4322832407143</v>
          </cell>
          <cell r="DB90">
            <v>140.95461591009501</v>
          </cell>
          <cell r="DC90">
            <v>147.2906150735173</v>
          </cell>
          <cell r="DD90">
            <v>140.79831223440829</v>
          </cell>
          <cell r="DE90">
            <v>140.40885056576244</v>
          </cell>
          <cell r="DF90">
            <v>139.48917157136401</v>
          </cell>
          <cell r="DG90">
            <v>148.03757921765791</v>
          </cell>
          <cell r="DH90">
            <v>144.86399669187239</v>
          </cell>
          <cell r="DI90">
            <v>144.7983281572825</v>
          </cell>
          <cell r="DJ90">
            <v>142.47460299693526</v>
          </cell>
          <cell r="DK90">
            <v>147.03779018532884</v>
          </cell>
          <cell r="DL90">
            <v>146.98162837307797</v>
          </cell>
          <cell r="DM90">
            <v>144.92711696362119</v>
          </cell>
          <cell r="DN90">
            <v>148.58478773845306</v>
          </cell>
          <cell r="DO90">
            <v>150.53705556448921</v>
          </cell>
          <cell r="DP90">
            <v>149.47067528507264</v>
          </cell>
          <cell r="DQ90">
            <v>144.08462675082322</v>
          </cell>
          <cell r="DR90">
            <v>149.50205487376581</v>
          </cell>
          <cell r="DS90">
            <v>152.67797791794163</v>
          </cell>
          <cell r="DT90">
            <v>152.65703590047602</v>
          </cell>
          <cell r="DU90">
            <v>157.2235210991532</v>
          </cell>
          <cell r="DV90">
            <v>156.48132816080579</v>
          </cell>
        </row>
        <row r="91">
          <cell r="E91" t="str">
            <v>IJ AT</v>
          </cell>
          <cell r="BZ91">
            <v>126.43612433727695</v>
          </cell>
          <cell r="CA91">
            <v>128.27412878301624</v>
          </cell>
          <cell r="CB91">
            <v>130.69983414880224</v>
          </cell>
          <cell r="CC91">
            <v>122.4423511756184</v>
          </cell>
          <cell r="CD91">
            <v>131.35290210802916</v>
          </cell>
          <cell r="CE91">
            <v>126.54811534548016</v>
          </cell>
          <cell r="CF91">
            <v>124.12221754999801</v>
          </cell>
          <cell r="CG91">
            <v>129.72083039832108</v>
          </cell>
          <cell r="CH91">
            <v>132.94999686170792</v>
          </cell>
          <cell r="CI91">
            <v>126.5265980741263</v>
          </cell>
          <cell r="CJ91">
            <v>131.38394837905619</v>
          </cell>
          <cell r="CK91">
            <v>125.91329312026549</v>
          </cell>
          <cell r="CL91">
            <v>128.37953088078436</v>
          </cell>
          <cell r="CM91">
            <v>130.34899535648222</v>
          </cell>
          <cell r="CN91">
            <v>122.36330044428603</v>
          </cell>
          <cell r="CO91">
            <v>128.76587001134493</v>
          </cell>
          <cell r="CP91">
            <v>127.73464952650755</v>
          </cell>
          <cell r="CQ91">
            <v>137.21809730788746</v>
          </cell>
          <cell r="CR91">
            <v>136.44166762289689</v>
          </cell>
          <cell r="CS91">
            <v>134.6424050269475</v>
          </cell>
          <cell r="CT91">
            <v>127.28778713954382</v>
          </cell>
          <cell r="CU91">
            <v>131.70950083410295</v>
          </cell>
          <cell r="CV91">
            <v>127.42607801652591</v>
          </cell>
          <cell r="CW91">
            <v>125.5153031818689</v>
          </cell>
          <cell r="CX91">
            <v>132.18329045146402</v>
          </cell>
          <cell r="CY91">
            <v>133.05968416540583</v>
          </cell>
          <cell r="CZ91">
            <v>134.14900706697745</v>
          </cell>
          <cell r="DA91">
            <v>136.86905985504652</v>
          </cell>
          <cell r="DB91">
            <v>141.78288240342644</v>
          </cell>
          <cell r="DC91">
            <v>133.03537379206887</v>
          </cell>
          <cell r="DD91">
            <v>133.05898262453687</v>
          </cell>
          <cell r="DE91">
            <v>130.7555092542288</v>
          </cell>
          <cell r="DF91">
            <v>130.11293969127925</v>
          </cell>
          <cell r="DG91">
            <v>136.57808574403498</v>
          </cell>
          <cell r="DH91">
            <v>137.21616206812192</v>
          </cell>
          <cell r="DI91">
            <v>137.53602766451746</v>
          </cell>
          <cell r="DJ91">
            <v>136.22380383489153</v>
          </cell>
          <cell r="DK91">
            <v>145.30796397125312</v>
          </cell>
          <cell r="DL91">
            <v>140.48666689483005</v>
          </cell>
          <cell r="DM91">
            <v>138.01264790439919</v>
          </cell>
          <cell r="DN91">
            <v>138.50438762567617</v>
          </cell>
          <cell r="DO91">
            <v>132.47992861933901</v>
          </cell>
          <cell r="DP91">
            <v>131.7587833529889</v>
          </cell>
          <cell r="DQ91">
            <v>137.44364335656999</v>
          </cell>
          <cell r="DR91">
            <v>143.36667962442942</v>
          </cell>
          <cell r="DS91">
            <v>141.26038682319424</v>
          </cell>
          <cell r="DT91">
            <v>136.46986819864591</v>
          </cell>
          <cell r="DU91">
            <v>139.83561960333833</v>
          </cell>
          <cell r="DV91">
            <v>142.84531452931623</v>
          </cell>
        </row>
        <row r="107">
          <cell r="E107" t="str">
            <v>Médicaments de ville</v>
          </cell>
          <cell r="BZ107">
            <v>123.7328839145724</v>
          </cell>
          <cell r="CA107">
            <v>123.53547862787859</v>
          </cell>
          <cell r="CB107">
            <v>121.58461236043348</v>
          </cell>
          <cell r="CC107">
            <v>122.88595556425285</v>
          </cell>
          <cell r="CD107">
            <v>127.38239158297553</v>
          </cell>
          <cell r="CE107">
            <v>140.19084874726633</v>
          </cell>
          <cell r="CF107">
            <v>136.13639882841088</v>
          </cell>
          <cell r="CG107">
            <v>129.46102831097386</v>
          </cell>
          <cell r="CH107">
            <v>132.15897291259577</v>
          </cell>
          <cell r="CI107">
            <v>133.53342290782837</v>
          </cell>
          <cell r="CJ107">
            <v>162.82324418683626</v>
          </cell>
          <cell r="CK107">
            <v>147.79271127036512</v>
          </cell>
          <cell r="CL107">
            <v>136.97800434181323</v>
          </cell>
          <cell r="CM107">
            <v>136.79977748019692</v>
          </cell>
          <cell r="CN107">
            <v>135.23186358109214</v>
          </cell>
          <cell r="CO107">
            <v>135.33196375467116</v>
          </cell>
          <cell r="CP107">
            <v>134.7226746591991</v>
          </cell>
          <cell r="CQ107">
            <v>138.65128657273709</v>
          </cell>
          <cell r="CR107">
            <v>134.60903916260762</v>
          </cell>
          <cell r="CS107">
            <v>137.64756089529877</v>
          </cell>
          <cell r="CT107">
            <v>135.8801596289066</v>
          </cell>
          <cell r="CU107">
            <v>134.61723452328084</v>
          </cell>
          <cell r="CV107">
            <v>137.98707892083883</v>
          </cell>
          <cell r="CW107">
            <v>137.53937592185838</v>
          </cell>
          <cell r="CX107">
            <v>140.17854487495666</v>
          </cell>
          <cell r="CY107">
            <v>137.20840747823738</v>
          </cell>
          <cell r="CZ107">
            <v>140.92624694866745</v>
          </cell>
          <cell r="DA107">
            <v>148.70479049382325</v>
          </cell>
          <cell r="DB107">
            <v>142.07778720260609</v>
          </cell>
          <cell r="DC107">
            <v>142.27178837222723</v>
          </cell>
          <cell r="DD107">
            <v>142.79574786604107</v>
          </cell>
          <cell r="DE107">
            <v>143.98904096478398</v>
          </cell>
          <cell r="DF107">
            <v>143.53339088131673</v>
          </cell>
          <cell r="DG107">
            <v>148.33766247591541</v>
          </cell>
          <cell r="DH107">
            <v>143.26472716886465</v>
          </cell>
          <cell r="DI107">
            <v>147.60762883857751</v>
          </cell>
          <cell r="DJ107">
            <v>144.18641743951483</v>
          </cell>
          <cell r="DK107">
            <v>149.35241303174618</v>
          </cell>
          <cell r="DL107">
            <v>148.85858767599322</v>
          </cell>
          <cell r="DM107">
            <v>146.39416488796871</v>
          </cell>
          <cell r="DN107">
            <v>149.33690655672945</v>
          </cell>
          <cell r="DO107">
            <v>148.22936129535083</v>
          </cell>
          <cell r="DP107">
            <v>151.91463774453783</v>
          </cell>
          <cell r="DQ107">
            <v>147.93731200339516</v>
          </cell>
          <cell r="DR107">
            <v>156.06039058416025</v>
          </cell>
          <cell r="DS107">
            <v>152.21382454740439</v>
          </cell>
          <cell r="DT107">
            <v>153.72178795942705</v>
          </cell>
          <cell r="DU107">
            <v>154.68252576115859</v>
          </cell>
          <cell r="DV107">
            <v>156.80194131301613</v>
          </cell>
        </row>
        <row r="108">
          <cell r="E108" t="str">
            <v>Médicaments rétrocédés</v>
          </cell>
          <cell r="BZ108">
            <v>97.940745271503431</v>
          </cell>
          <cell r="CA108">
            <v>99.979196568539706</v>
          </cell>
          <cell r="CB108">
            <v>108.58210605255034</v>
          </cell>
          <cell r="CC108">
            <v>95.997602202267586</v>
          </cell>
          <cell r="CD108">
            <v>95.483053440818537</v>
          </cell>
          <cell r="CE108">
            <v>96.777585640558954</v>
          </cell>
          <cell r="CF108">
            <v>95.655212919184834</v>
          </cell>
          <cell r="CG108">
            <v>105.23902745505103</v>
          </cell>
          <cell r="CH108">
            <v>98.763121162788309</v>
          </cell>
          <cell r="CI108">
            <v>107.36264361127041</v>
          </cell>
          <cell r="CJ108">
            <v>97.866069757883253</v>
          </cell>
          <cell r="CK108">
            <v>79.70493465420671</v>
          </cell>
          <cell r="CL108">
            <v>106.6077920483937</v>
          </cell>
          <cell r="CM108">
            <v>112.11152981902126</v>
          </cell>
          <cell r="CN108">
            <v>92.958033959574493</v>
          </cell>
          <cell r="CO108">
            <v>94.558798116655879</v>
          </cell>
          <cell r="CP108">
            <v>85.552408570127838</v>
          </cell>
          <cell r="CQ108">
            <v>86.0306698105246</v>
          </cell>
          <cell r="CR108">
            <v>93.848095201066442</v>
          </cell>
          <cell r="CS108">
            <v>89.694669661761324</v>
          </cell>
          <cell r="CT108">
            <v>98.67333619358061</v>
          </cell>
          <cell r="CU108">
            <v>84.461441715917786</v>
          </cell>
          <cell r="CV108">
            <v>90.579110870438456</v>
          </cell>
          <cell r="CW108">
            <v>90.110541298393869</v>
          </cell>
          <cell r="CX108">
            <v>94.310637695597407</v>
          </cell>
          <cell r="CY108">
            <v>79.251279991747097</v>
          </cell>
          <cell r="CZ108">
            <v>79.926402403539086</v>
          </cell>
          <cell r="DA108">
            <v>94.537991443506357</v>
          </cell>
          <cell r="DB108">
            <v>87.363518113283931</v>
          </cell>
          <cell r="DC108">
            <v>92.989399653919961</v>
          </cell>
          <cell r="DD108">
            <v>92.946221846557421</v>
          </cell>
          <cell r="DE108">
            <v>76.615405521384545</v>
          </cell>
          <cell r="DF108">
            <v>94.288633555852329</v>
          </cell>
          <cell r="DG108">
            <v>90.99157100798422</v>
          </cell>
          <cell r="DH108">
            <v>90.115074023006812</v>
          </cell>
          <cell r="DI108">
            <v>103.75637651769938</v>
          </cell>
          <cell r="DJ108">
            <v>83.221561254233194</v>
          </cell>
          <cell r="DK108">
            <v>91.893587021136796</v>
          </cell>
          <cell r="DL108">
            <v>92.612364317461612</v>
          </cell>
          <cell r="DM108">
            <v>88.741077499740712</v>
          </cell>
          <cell r="DN108">
            <v>93.869535476201676</v>
          </cell>
          <cell r="DO108">
            <v>88.647277806223585</v>
          </cell>
          <cell r="DP108">
            <v>91.913797132538576</v>
          </cell>
          <cell r="DQ108">
            <v>89.321846561054159</v>
          </cell>
          <cell r="DR108">
            <v>85.131026644829873</v>
          </cell>
          <cell r="DS108">
            <v>87.051788830057347</v>
          </cell>
          <cell r="DT108">
            <v>89.769983470723275</v>
          </cell>
          <cell r="DU108">
            <v>77.191311208125555</v>
          </cell>
          <cell r="DV108">
            <v>89.250379683100419</v>
          </cell>
        </row>
        <row r="118">
          <cell r="E118" t="str">
            <v>TOTAL médicaments</v>
          </cell>
          <cell r="BZ118">
            <v>120.83186120324076</v>
          </cell>
          <cell r="CA118">
            <v>120.88593838639727</v>
          </cell>
          <cell r="CB118">
            <v>120.12212929047918</v>
          </cell>
          <cell r="CC118">
            <v>119.86163389582107</v>
          </cell>
          <cell r="CD118">
            <v>123.79444931469396</v>
          </cell>
          <cell r="CE118">
            <v>135.30785459201357</v>
          </cell>
          <cell r="CF118">
            <v>131.58319595797491</v>
          </cell>
          <cell r="CG118">
            <v>126.7366100078096</v>
          </cell>
          <cell r="CH118">
            <v>128.40270726393499</v>
          </cell>
          <cell r="CI118">
            <v>130.58981182682305</v>
          </cell>
          <cell r="CJ118">
            <v>155.51705523949346</v>
          </cell>
          <cell r="CK118">
            <v>140.13440154037181</v>
          </cell>
          <cell r="CL118">
            <v>133.56205358137291</v>
          </cell>
          <cell r="CM118">
            <v>134.02291712909539</v>
          </cell>
          <cell r="CN118">
            <v>130.47702950067193</v>
          </cell>
          <cell r="CO118">
            <v>130.74591987650848</v>
          </cell>
          <cell r="CP118">
            <v>129.19215000513174</v>
          </cell>
          <cell r="CQ118">
            <v>132.7326767814362</v>
          </cell>
          <cell r="CR118">
            <v>130.0243699421076</v>
          </cell>
          <cell r="CS118">
            <v>132.25396292858298</v>
          </cell>
          <cell r="CT118">
            <v>131.69524726874477</v>
          </cell>
          <cell r="CU118">
            <v>128.97586076778944</v>
          </cell>
          <cell r="CV118">
            <v>132.65477228603194</v>
          </cell>
          <cell r="CW118">
            <v>132.20472227724338</v>
          </cell>
          <cell r="CX118">
            <v>135.01945968663586</v>
          </cell>
          <cell r="CY118">
            <v>130.68956290126644</v>
          </cell>
          <cell r="CZ118">
            <v>134.0651666457872</v>
          </cell>
          <cell r="DA118">
            <v>142.61227073733014</v>
          </cell>
          <cell r="DB118">
            <v>135.92368965146375</v>
          </cell>
          <cell r="DC118">
            <v>136.72865249974291</v>
          </cell>
          <cell r="DD118">
            <v>137.18882208400623</v>
          </cell>
          <cell r="DE118">
            <v>136.41105570070414</v>
          </cell>
          <cell r="DF118">
            <v>137.99448767549131</v>
          </cell>
          <cell r="DG118">
            <v>141.88754540509714</v>
          </cell>
          <cell r="DH118">
            <v>137.28661294540657</v>
          </cell>
          <cell r="DI118">
            <v>142.67537096482468</v>
          </cell>
          <cell r="DJ118">
            <v>137.32927252283702</v>
          </cell>
          <cell r="DK118">
            <v>142.88961591631482</v>
          </cell>
          <cell r="DL118">
            <v>142.53218048472365</v>
          </cell>
          <cell r="DM118">
            <v>139.90951783305752</v>
          </cell>
          <cell r="DN118">
            <v>143.09810234319389</v>
          </cell>
          <cell r="DO118">
            <v>141.52774652108059</v>
          </cell>
          <cell r="DP118">
            <v>145.16592241994897</v>
          </cell>
          <cell r="DQ118">
            <v>141.34441953965981</v>
          </cell>
          <cell r="DR118">
            <v>148.08246760011173</v>
          </cell>
          <cell r="DS118">
            <v>144.88459341428052</v>
          </cell>
          <cell r="DT118">
            <v>146.52868001984069</v>
          </cell>
          <cell r="DU118">
            <v>145.96654542086861</v>
          </cell>
          <cell r="DV118">
            <v>149.2039434429571</v>
          </cell>
        </row>
        <row r="126">
          <cell r="E126" t="str">
            <v>Produits de LPP</v>
          </cell>
          <cell r="BZ126">
            <v>124.64959147543817</v>
          </cell>
          <cell r="CA126">
            <v>123.11486263647001</v>
          </cell>
          <cell r="CB126">
            <v>122.4035024925535</v>
          </cell>
          <cell r="CC126">
            <v>122.73735902392818</v>
          </cell>
          <cell r="CD126">
            <v>121.26314254002199</v>
          </cell>
          <cell r="CE126">
            <v>118.9476554443098</v>
          </cell>
          <cell r="CF126">
            <v>124.90620940244379</v>
          </cell>
          <cell r="CG126">
            <v>122.86335599946983</v>
          </cell>
          <cell r="CH126">
            <v>122.04740335953936</v>
          </cell>
          <cell r="CI126">
            <v>117.61138414792991</v>
          </cell>
          <cell r="CJ126">
            <v>119.89453422242843</v>
          </cell>
          <cell r="CK126">
            <v>126.05737371597587</v>
          </cell>
          <cell r="CL126">
            <v>121.20178057300338</v>
          </cell>
          <cell r="CM126">
            <v>127.92447732876553</v>
          </cell>
          <cell r="CN126">
            <v>125.10863521312403</v>
          </cell>
          <cell r="CO126">
            <v>125.6574852252885</v>
          </cell>
          <cell r="CP126">
            <v>125.77623387003013</v>
          </cell>
          <cell r="CQ126">
            <v>131.93480544539332</v>
          </cell>
          <cell r="CR126">
            <v>128.52398855546022</v>
          </cell>
          <cell r="CS126">
            <v>125.31716053661945</v>
          </cell>
          <cell r="CT126">
            <v>129.87508247922784</v>
          </cell>
          <cell r="CU126">
            <v>128.21812608194676</v>
          </cell>
          <cell r="CV126">
            <v>132.7090329801139</v>
          </cell>
          <cell r="CW126">
            <v>131.64196401693735</v>
          </cell>
          <cell r="CX126">
            <v>132.33128780526533</v>
          </cell>
          <cell r="CY126">
            <v>127.06713253404764</v>
          </cell>
          <cell r="CZ126">
            <v>128.79719688748841</v>
          </cell>
          <cell r="DA126">
            <v>131.9515374736165</v>
          </cell>
          <cell r="DB126">
            <v>135.24835101717662</v>
          </cell>
          <cell r="DC126">
            <v>130.4137499695629</v>
          </cell>
          <cell r="DD126">
            <v>131.87164922305811</v>
          </cell>
          <cell r="DE126">
            <v>132.78919168861816</v>
          </cell>
          <cell r="DF126">
            <v>126.979859179954</v>
          </cell>
          <cell r="DG126">
            <v>138.93474554481892</v>
          </cell>
          <cell r="DH126">
            <v>131.8426992735524</v>
          </cell>
          <cell r="DI126">
            <v>138.72866853931774</v>
          </cell>
          <cell r="DJ126">
            <v>136.05459728300985</v>
          </cell>
          <cell r="DK126">
            <v>139.11368624609327</v>
          </cell>
          <cell r="DL126">
            <v>141.38838358574398</v>
          </cell>
          <cell r="DM126">
            <v>137.07165442184888</v>
          </cell>
          <cell r="DN126">
            <v>142.13449888924561</v>
          </cell>
          <cell r="DO126">
            <v>142.39540560799566</v>
          </cell>
          <cell r="DP126">
            <v>142.04688882681296</v>
          </cell>
          <cell r="DQ126">
            <v>136.039430620692</v>
          </cell>
          <cell r="DR126">
            <v>143.6082478380759</v>
          </cell>
          <cell r="DS126">
            <v>147.15082226113026</v>
          </cell>
          <cell r="DT126">
            <v>145.74524529522844</v>
          </cell>
          <cell r="DU126">
            <v>147.28189657448488</v>
          </cell>
          <cell r="DV126">
            <v>145.85163518977836</v>
          </cell>
        </row>
        <row r="134">
          <cell r="E134" t="str">
            <v xml:space="preserve">TOTAL SOINS DE VILLE </v>
          </cell>
          <cell r="BZ134">
            <v>122.90525908970173</v>
          </cell>
          <cell r="CA134">
            <v>124.18846943706818</v>
          </cell>
          <cell r="CB134">
            <v>122.56457402775014</v>
          </cell>
          <cell r="CC134">
            <v>120.893277471321</v>
          </cell>
          <cell r="CD134">
            <v>123.06829168787752</v>
          </cell>
          <cell r="CE134">
            <v>125.78549949512603</v>
          </cell>
          <cell r="CF134">
            <v>124.61671512176567</v>
          </cell>
          <cell r="CG134">
            <v>124.87321135922275</v>
          </cell>
          <cell r="CH134">
            <v>124.14927537102048</v>
          </cell>
          <cell r="CI134">
            <v>125.00777366955691</v>
          </cell>
          <cell r="CJ134">
            <v>135.86794882696043</v>
          </cell>
          <cell r="CK134">
            <v>132.00876433035017</v>
          </cell>
          <cell r="CL134">
            <v>128.74812448603166</v>
          </cell>
          <cell r="CM134">
            <v>128.22602306348188</v>
          </cell>
          <cell r="CN134">
            <v>127.07139801731148</v>
          </cell>
          <cell r="CO134">
            <v>127.31030562935932</v>
          </cell>
          <cell r="CP134">
            <v>126.68367087297486</v>
          </cell>
          <cell r="CQ134">
            <v>130.18538590740772</v>
          </cell>
          <cell r="CR134">
            <v>128.85956171042011</v>
          </cell>
          <cell r="CS134">
            <v>128.96018192492699</v>
          </cell>
          <cell r="CT134">
            <v>127.86641879911728</v>
          </cell>
          <cell r="CU134">
            <v>126.76563191738295</v>
          </cell>
          <cell r="CV134">
            <v>128.00276454645581</v>
          </cell>
          <cell r="CW134">
            <v>126.59586452942912</v>
          </cell>
          <cell r="CX134">
            <v>128.89219443032195</v>
          </cell>
          <cell r="CY134">
            <v>125.43483768030865</v>
          </cell>
          <cell r="CZ134">
            <v>128.63794485919726</v>
          </cell>
          <cell r="DA134">
            <v>132.5540240546527</v>
          </cell>
          <cell r="DB134">
            <v>130.53859737359502</v>
          </cell>
          <cell r="DC134">
            <v>130.07081481285755</v>
          </cell>
          <cell r="DD134">
            <v>129.98522923569504</v>
          </cell>
          <cell r="DE134">
            <v>129.80260772488208</v>
          </cell>
          <cell r="DF134">
            <v>128.96574078785022</v>
          </cell>
          <cell r="DG134">
            <v>135.36398375459478</v>
          </cell>
          <cell r="DH134">
            <v>130.07742594871809</v>
          </cell>
          <cell r="DI134">
            <v>134.05785401823181</v>
          </cell>
          <cell r="DJ134">
            <v>130.43006502046325</v>
          </cell>
          <cell r="DK134">
            <v>131.90277462243094</v>
          </cell>
          <cell r="DL134">
            <v>136.55512936000764</v>
          </cell>
          <cell r="DM134">
            <v>132.82410353427241</v>
          </cell>
          <cell r="DN134">
            <v>135.69764406186403</v>
          </cell>
          <cell r="DO134">
            <v>133.90084764016385</v>
          </cell>
          <cell r="DP134">
            <v>134.91723939610799</v>
          </cell>
          <cell r="DQ134">
            <v>132.97770182815529</v>
          </cell>
          <cell r="DR134">
            <v>138.37793766501036</v>
          </cell>
          <cell r="DS134">
            <v>137.68148900359165</v>
          </cell>
          <cell r="DT134">
            <v>138.91217024490587</v>
          </cell>
          <cell r="DU134">
            <v>139.77126351263215</v>
          </cell>
          <cell r="DV134">
            <v>140.31994396529973</v>
          </cell>
        </row>
      </sheetData>
      <sheetData sheetId="6">
        <row r="3">
          <cell r="BZ3">
            <v>44256</v>
          </cell>
          <cell r="CA3">
            <v>44287</v>
          </cell>
          <cell r="CB3">
            <v>44317</v>
          </cell>
          <cell r="CC3">
            <v>44348</v>
          </cell>
          <cell r="CD3">
            <v>44378</v>
          </cell>
          <cell r="CE3">
            <v>44409</v>
          </cell>
          <cell r="CF3">
            <v>44440</v>
          </cell>
          <cell r="CG3">
            <v>44470</v>
          </cell>
          <cell r="CH3">
            <v>44501</v>
          </cell>
          <cell r="CI3">
            <v>44531</v>
          </cell>
          <cell r="CJ3">
            <v>44562</v>
          </cell>
          <cell r="CK3">
            <v>44593</v>
          </cell>
          <cell r="CL3">
            <v>44621</v>
          </cell>
          <cell r="CM3">
            <v>44652</v>
          </cell>
          <cell r="CN3">
            <v>44682</v>
          </cell>
          <cell r="CO3">
            <v>44713</v>
          </cell>
          <cell r="CP3">
            <v>44743</v>
          </cell>
          <cell r="CQ3">
            <v>44774</v>
          </cell>
          <cell r="CR3">
            <v>44805</v>
          </cell>
          <cell r="CS3">
            <v>44835</v>
          </cell>
          <cell r="CT3">
            <v>44866</v>
          </cell>
          <cell r="CU3">
            <v>44896</v>
          </cell>
          <cell r="CV3">
            <v>44927</v>
          </cell>
          <cell r="CW3">
            <v>44958</v>
          </cell>
          <cell r="CX3">
            <v>44986</v>
          </cell>
          <cell r="CY3">
            <v>45017</v>
          </cell>
          <cell r="CZ3">
            <v>45047</v>
          </cell>
          <cell r="DA3">
            <v>45078</v>
          </cell>
          <cell r="DB3">
            <v>45108</v>
          </cell>
          <cell r="DC3">
            <v>45139</v>
          </cell>
          <cell r="DD3">
            <v>45170</v>
          </cell>
          <cell r="DE3">
            <v>45200</v>
          </cell>
          <cell r="DF3">
            <v>45231</v>
          </cell>
          <cell r="DG3">
            <v>45261</v>
          </cell>
          <cell r="DH3">
            <v>45292</v>
          </cell>
          <cell r="DI3">
            <v>45323</v>
          </cell>
          <cell r="DJ3">
            <v>45352</v>
          </cell>
          <cell r="DK3">
            <v>45383</v>
          </cell>
          <cell r="DL3">
            <v>45413</v>
          </cell>
          <cell r="DM3">
            <v>45444</v>
          </cell>
          <cell r="DN3">
            <v>45474</v>
          </cell>
          <cell r="DO3">
            <v>45505</v>
          </cell>
          <cell r="DP3">
            <v>45536</v>
          </cell>
          <cell r="DQ3">
            <v>45566</v>
          </cell>
          <cell r="DR3">
            <v>45597</v>
          </cell>
          <cell r="DS3">
            <v>45627</v>
          </cell>
          <cell r="DT3">
            <v>45658</v>
          </cell>
          <cell r="DU3">
            <v>45689</v>
          </cell>
          <cell r="DV3">
            <v>45717</v>
          </cell>
        </row>
        <row r="28">
          <cell r="E28" t="str">
            <v>TOTAL généralistes</v>
          </cell>
          <cell r="BZ28">
            <v>85.754801742888347</v>
          </cell>
          <cell r="CA28">
            <v>83.665469670569109</v>
          </cell>
          <cell r="CB28">
            <v>81.408189499433419</v>
          </cell>
          <cell r="CC28">
            <v>80.032214491124748</v>
          </cell>
          <cell r="CD28">
            <v>80.907849033398975</v>
          </cell>
          <cell r="CE28">
            <v>79.501015740691912</v>
          </cell>
          <cell r="CF28">
            <v>78.105615294114344</v>
          </cell>
          <cell r="CG28">
            <v>78.863257862911908</v>
          </cell>
          <cell r="CH28">
            <v>79.489295309889414</v>
          </cell>
          <cell r="CI28">
            <v>77.641486957614092</v>
          </cell>
          <cell r="CJ28">
            <v>78.141412183934193</v>
          </cell>
          <cell r="CK28">
            <v>73.384094175143161</v>
          </cell>
          <cell r="CL28">
            <v>74.967347023624725</v>
          </cell>
          <cell r="CM28">
            <v>76.63545655099459</v>
          </cell>
          <cell r="CN28">
            <v>76.68107373506524</v>
          </cell>
          <cell r="CO28">
            <v>77.080706802267429</v>
          </cell>
          <cell r="CP28">
            <v>77.556665556852067</v>
          </cell>
          <cell r="CQ28">
            <v>78.939381410644884</v>
          </cell>
          <cell r="CR28">
            <v>76.577351398906416</v>
          </cell>
          <cell r="CS28">
            <v>78.329585447626471</v>
          </cell>
          <cell r="CT28">
            <v>76.863960298778522</v>
          </cell>
          <cell r="CU28">
            <v>75.634145105231624</v>
          </cell>
          <cell r="CV28">
            <v>75.459015497538942</v>
          </cell>
          <cell r="CW28">
            <v>72.86411517949665</v>
          </cell>
          <cell r="CX28">
            <v>74.493910455333108</v>
          </cell>
          <cell r="CY28">
            <v>72.901123899570251</v>
          </cell>
          <cell r="CZ28">
            <v>75.017730397369149</v>
          </cell>
          <cell r="DA28">
            <v>76.224904779660051</v>
          </cell>
          <cell r="DB28">
            <v>74.461889481974325</v>
          </cell>
          <cell r="DC28">
            <v>74.863619484312906</v>
          </cell>
          <cell r="DD28">
            <v>73.063577566927037</v>
          </cell>
          <cell r="DE28">
            <v>73.276384112346875</v>
          </cell>
          <cell r="DF28">
            <v>75.783140038750858</v>
          </cell>
          <cell r="DG28">
            <v>80.417338929579302</v>
          </cell>
          <cell r="DH28">
            <v>74.884720924787302</v>
          </cell>
          <cell r="DI28">
            <v>76.376620112277578</v>
          </cell>
          <cell r="DJ28">
            <v>73.002188899341988</v>
          </cell>
          <cell r="DK28">
            <v>76.070511910469719</v>
          </cell>
          <cell r="DL28">
            <v>76.890809618436137</v>
          </cell>
          <cell r="DM28">
            <v>73.280217410714727</v>
          </cell>
          <cell r="DN28">
            <v>74.087336856346283</v>
          </cell>
          <cell r="DO28">
            <v>70.653121592983908</v>
          </cell>
          <cell r="DP28">
            <v>73.148507431038567</v>
          </cell>
          <cell r="DQ28">
            <v>71.065014069691202</v>
          </cell>
          <cell r="DR28">
            <v>72.056452348277801</v>
          </cell>
          <cell r="DS28">
            <v>73.356018745181544</v>
          </cell>
          <cell r="DT28">
            <v>80.492696458373516</v>
          </cell>
          <cell r="DU28">
            <v>78.445849497837656</v>
          </cell>
          <cell r="DV28">
            <v>76.360619308073908</v>
          </cell>
        </row>
        <row r="51">
          <cell r="E51" t="str">
            <v>TOTAL spécialistes</v>
          </cell>
          <cell r="BZ51">
            <v>99.712301864620215</v>
          </cell>
          <cell r="CA51">
            <v>104.84606382531688</v>
          </cell>
          <cell r="CB51">
            <v>101.30223767759693</v>
          </cell>
          <cell r="CC51">
            <v>102.22449503623892</v>
          </cell>
          <cell r="CD51">
            <v>101.13910122255932</v>
          </cell>
          <cell r="CE51">
            <v>102.20849669577386</v>
          </cell>
          <cell r="CF51">
            <v>103.10718616127023</v>
          </cell>
          <cell r="CG51">
            <v>104.44501055306333</v>
          </cell>
          <cell r="CH51">
            <v>100.72335364046623</v>
          </cell>
          <cell r="CI51">
            <v>103.88890560731021</v>
          </cell>
          <cell r="CJ51">
            <v>104.16621815769051</v>
          </cell>
          <cell r="CK51">
            <v>100.52220314359737</v>
          </cell>
          <cell r="CL51">
            <v>101.4694406302181</v>
          </cell>
          <cell r="CM51">
            <v>98.788057703736342</v>
          </cell>
          <cell r="CN51">
            <v>109.20915200611552</v>
          </cell>
          <cell r="CO51">
            <v>103.48717881369333</v>
          </cell>
          <cell r="CP51">
            <v>105.53169857465457</v>
          </cell>
          <cell r="CQ51">
            <v>107.46943863431753</v>
          </cell>
          <cell r="CR51">
            <v>107.02851972031695</v>
          </cell>
          <cell r="CS51">
            <v>103.87822287654494</v>
          </cell>
          <cell r="CT51">
            <v>107.25791617291</v>
          </cell>
          <cell r="CU51">
            <v>105.11602287853172</v>
          </cell>
          <cell r="CV51">
            <v>108.14041093117008</v>
          </cell>
          <cell r="CW51">
            <v>106.79652140465595</v>
          </cell>
          <cell r="CX51">
            <v>107.42460303084033</v>
          </cell>
          <cell r="CY51">
            <v>107.07580185812111</v>
          </cell>
          <cell r="CZ51">
            <v>108.49861511031924</v>
          </cell>
          <cell r="DA51">
            <v>112.97818017046266</v>
          </cell>
          <cell r="DB51">
            <v>109.32860162524562</v>
          </cell>
          <cell r="DC51">
            <v>109.73852659801256</v>
          </cell>
          <cell r="DD51">
            <v>108.53364487341265</v>
          </cell>
          <cell r="DE51">
            <v>112.22717534242766</v>
          </cell>
          <cell r="DF51">
            <v>109.74186236079527</v>
          </cell>
          <cell r="DG51">
            <v>113.5761296694368</v>
          </cell>
          <cell r="DH51">
            <v>109.88946968066548</v>
          </cell>
          <cell r="DI51">
            <v>112.44205136755822</v>
          </cell>
          <cell r="DJ51">
            <v>110.24880289189399</v>
          </cell>
          <cell r="DK51">
            <v>82.516548231736792</v>
          </cell>
          <cell r="DL51">
            <v>125.81733622570334</v>
          </cell>
          <cell r="DM51">
            <v>115.54421353926084</v>
          </cell>
          <cell r="DN51">
            <v>116.11861240005715</v>
          </cell>
          <cell r="DO51">
            <v>110.37648416085727</v>
          </cell>
          <cell r="DP51">
            <v>111.91952396613038</v>
          </cell>
          <cell r="DQ51">
            <v>111.02051055777351</v>
          </cell>
          <cell r="DR51">
            <v>114.50343075972293</v>
          </cell>
          <cell r="DS51">
            <v>113.90837781067971</v>
          </cell>
          <cell r="DT51">
            <v>115.00196452709363</v>
          </cell>
          <cell r="DU51">
            <v>115.80498224249394</v>
          </cell>
          <cell r="DV51">
            <v>117.04782346434651</v>
          </cell>
        </row>
        <row r="55">
          <cell r="E55" t="str">
            <v>Honoraires de dentistes</v>
          </cell>
          <cell r="BZ55">
            <v>108.03130758351615</v>
          </cell>
          <cell r="CA55">
            <v>110.14251853092114</v>
          </cell>
          <cell r="CB55">
            <v>108.15009638304207</v>
          </cell>
          <cell r="CC55">
            <v>111.19906635327273</v>
          </cell>
          <cell r="CD55">
            <v>111.1991169339265</v>
          </cell>
          <cell r="CE55">
            <v>104.22045308299639</v>
          </cell>
          <cell r="CF55">
            <v>110.71685058302026</v>
          </cell>
          <cell r="CG55">
            <v>112.78347594390772</v>
          </cell>
          <cell r="CH55">
            <v>108.74192890317435</v>
          </cell>
          <cell r="CI55">
            <v>103.35850209468515</v>
          </cell>
          <cell r="CJ55">
            <v>111.15765924154795</v>
          </cell>
          <cell r="CK55">
            <v>108.442432168078</v>
          </cell>
          <cell r="CL55">
            <v>112.82398381837824</v>
          </cell>
          <cell r="CM55">
            <v>107.26062149455542</v>
          </cell>
          <cell r="CN55">
            <v>113.15647506727242</v>
          </cell>
          <cell r="CO55">
            <v>111.00708068454763</v>
          </cell>
          <cell r="CP55">
            <v>110.13796681927606</v>
          </cell>
          <cell r="CQ55">
            <v>110.32276028498917</v>
          </cell>
          <cell r="CR55">
            <v>115.17071747087545</v>
          </cell>
          <cell r="CS55">
            <v>116.77903705025415</v>
          </cell>
          <cell r="CT55">
            <v>112.5911995370527</v>
          </cell>
          <cell r="CU55">
            <v>107.52641994526128</v>
          </cell>
          <cell r="CV55">
            <v>116.71631399412183</v>
          </cell>
          <cell r="CW55">
            <v>112.16502605265536</v>
          </cell>
          <cell r="CX55">
            <v>117.78119225837121</v>
          </cell>
          <cell r="CY55">
            <v>112.93417803288119</v>
          </cell>
          <cell r="CZ55">
            <v>113.37544086895687</v>
          </cell>
          <cell r="DA55">
            <v>119.15861677943968</v>
          </cell>
          <cell r="DB55">
            <v>115.82557372467201</v>
          </cell>
          <cell r="DC55">
            <v>113.79987648357408</v>
          </cell>
          <cell r="DD55">
            <v>118.13271490627477</v>
          </cell>
          <cell r="DE55">
            <v>112.38584860955032</v>
          </cell>
          <cell r="DF55">
            <v>103.08738272180446</v>
          </cell>
          <cell r="DG55">
            <v>106.31641865429064</v>
          </cell>
          <cell r="DH55">
            <v>99.520762616911938</v>
          </cell>
          <cell r="DI55">
            <v>103.65622740222169</v>
          </cell>
          <cell r="DJ55">
            <v>100.38883964251815</v>
          </cell>
          <cell r="DK55">
            <v>105.97291268613391</v>
          </cell>
          <cell r="DL55">
            <v>104.37450977737737</v>
          </cell>
          <cell r="DM55">
            <v>101.95670353007054</v>
          </cell>
          <cell r="DN55">
            <v>102.8864986708118</v>
          </cell>
          <cell r="DO55">
            <v>104.58830670583448</v>
          </cell>
          <cell r="DP55">
            <v>105.04528847979144</v>
          </cell>
          <cell r="DQ55">
            <v>105.40058049541375</v>
          </cell>
          <cell r="DR55">
            <v>109.39115731758694</v>
          </cell>
          <cell r="DS55">
            <v>107.66127686705391</v>
          </cell>
          <cell r="DT55">
            <v>109.52860872015719</v>
          </cell>
          <cell r="DU55">
            <v>107.79083371730742</v>
          </cell>
          <cell r="DV55">
            <v>107.22429249631595</v>
          </cell>
        </row>
        <row r="69">
          <cell r="E69" t="str">
            <v>TOTAL Infirmiers</v>
          </cell>
          <cell r="BZ69">
            <v>106.86325151100802</v>
          </cell>
          <cell r="CA69">
            <v>108.35597487749573</v>
          </cell>
          <cell r="CB69">
            <v>104.22511665806111</v>
          </cell>
          <cell r="CC69">
            <v>103.28944765295557</v>
          </cell>
          <cell r="CD69">
            <v>103.6151755814812</v>
          </cell>
          <cell r="CE69">
            <v>104.7240045599591</v>
          </cell>
          <cell r="CF69">
            <v>104.67548333887117</v>
          </cell>
          <cell r="CG69">
            <v>105.0507743151164</v>
          </cell>
          <cell r="CH69">
            <v>104.58918316293835</v>
          </cell>
          <cell r="CI69">
            <v>102.57811043686729</v>
          </cell>
          <cell r="CJ69">
            <v>108.51368695493362</v>
          </cell>
          <cell r="CK69">
            <v>107.29206566277985</v>
          </cell>
          <cell r="CL69">
            <v>105.23212879241089</v>
          </cell>
          <cell r="CM69">
            <v>102.37462671813748</v>
          </cell>
          <cell r="CN69">
            <v>103.25804352547448</v>
          </cell>
          <cell r="CO69">
            <v>105.41062831790605</v>
          </cell>
          <cell r="CP69">
            <v>104.96239780046545</v>
          </cell>
          <cell r="CQ69">
            <v>106.65239512552347</v>
          </cell>
          <cell r="CR69">
            <v>102.66543388667722</v>
          </cell>
          <cell r="CS69">
            <v>104.97429875987537</v>
          </cell>
          <cell r="CT69">
            <v>101.19926823833143</v>
          </cell>
          <cell r="CU69">
            <v>102.37504854542246</v>
          </cell>
          <cell r="CV69">
            <v>101.75006731552723</v>
          </cell>
          <cell r="CW69">
            <v>100.10093878384396</v>
          </cell>
          <cell r="CX69">
            <v>101.54054678558822</v>
          </cell>
          <cell r="CY69">
            <v>98.650200194150429</v>
          </cell>
          <cell r="CZ69">
            <v>101.61856616494072</v>
          </cell>
          <cell r="DA69">
            <v>102.20356227880491</v>
          </cell>
          <cell r="DB69">
            <v>101.93310478361532</v>
          </cell>
          <cell r="DC69">
            <v>97.383049150282986</v>
          </cell>
          <cell r="DD69">
            <v>99.527006504008995</v>
          </cell>
          <cell r="DE69">
            <v>101.36343524975915</v>
          </cell>
          <cell r="DF69">
            <v>99.855161463681739</v>
          </cell>
          <cell r="DG69">
            <v>109.253977466007</v>
          </cell>
          <cell r="DH69">
            <v>95.242161784470952</v>
          </cell>
          <cell r="DI69">
            <v>101.97696804767664</v>
          </cell>
          <cell r="DJ69">
            <v>98.641476710954763</v>
          </cell>
          <cell r="DK69">
            <v>105.30179854521384</v>
          </cell>
          <cell r="DL69">
            <v>100.85872772914983</v>
          </cell>
          <cell r="DM69">
            <v>97.009820288545129</v>
          </cell>
          <cell r="DN69">
            <v>99.111031398913113</v>
          </cell>
          <cell r="DO69">
            <v>102.62126919786922</v>
          </cell>
          <cell r="DP69">
            <v>100.06530148612494</v>
          </cell>
          <cell r="DQ69">
            <v>100.66635049295769</v>
          </cell>
          <cell r="DR69">
            <v>100.86781678596026</v>
          </cell>
          <cell r="DS69">
            <v>102.01771149559139</v>
          </cell>
          <cell r="DT69">
            <v>102.15778425599025</v>
          </cell>
          <cell r="DU69">
            <v>100.775744947048</v>
          </cell>
          <cell r="DV69">
            <v>99.076882859074885</v>
          </cell>
        </row>
        <row r="74">
          <cell r="E74" t="str">
            <v>Montants masseurs-kiné</v>
          </cell>
          <cell r="BZ74">
            <v>98.414875120334287</v>
          </cell>
          <cell r="CA74">
            <v>99.642269588666181</v>
          </cell>
          <cell r="CB74">
            <v>100.78857420361854</v>
          </cell>
          <cell r="CC74">
            <v>99.716783492416099</v>
          </cell>
          <cell r="CD74">
            <v>99.245434781304567</v>
          </cell>
          <cell r="CE74">
            <v>96.464798605373815</v>
          </cell>
          <cell r="CF74">
            <v>97.724788524916065</v>
          </cell>
          <cell r="CG74">
            <v>99.533254541372088</v>
          </cell>
          <cell r="CH74">
            <v>94.981141245152372</v>
          </cell>
          <cell r="CI74">
            <v>95.938752398066001</v>
          </cell>
          <cell r="CJ74">
            <v>99.361617726734735</v>
          </cell>
          <cell r="CK74">
            <v>95.29485191171338</v>
          </cell>
          <cell r="CL74">
            <v>97.942942356077168</v>
          </cell>
          <cell r="CM74">
            <v>94.670535185479537</v>
          </cell>
          <cell r="CN74">
            <v>100.25202571882383</v>
          </cell>
          <cell r="CO74">
            <v>98.917136098955226</v>
          </cell>
          <cell r="CP74">
            <v>99.451240579134364</v>
          </cell>
          <cell r="CQ74">
            <v>99.809192663061523</v>
          </cell>
          <cell r="CR74">
            <v>99.742371799347012</v>
          </cell>
          <cell r="CS74">
            <v>99.510677212136471</v>
          </cell>
          <cell r="CT74">
            <v>99.528842909606723</v>
          </cell>
          <cell r="CU74">
            <v>98.126007576982019</v>
          </cell>
          <cell r="CV74">
            <v>102.71498541173413</v>
          </cell>
          <cell r="CW74">
            <v>100.29994600252954</v>
          </cell>
          <cell r="CX74">
            <v>104.09233449887671</v>
          </cell>
          <cell r="CY74">
            <v>101.82438233041609</v>
          </cell>
          <cell r="CZ74">
            <v>96.796212118523599</v>
          </cell>
          <cell r="DA74">
            <v>104.07660146555429</v>
          </cell>
          <cell r="DB74">
            <v>100.90418976777657</v>
          </cell>
          <cell r="DC74">
            <v>99.787043302077549</v>
          </cell>
          <cell r="DD74">
            <v>102.1129396275424</v>
          </cell>
          <cell r="DE74">
            <v>100.50943640130312</v>
          </cell>
          <cell r="DF74">
            <v>101.08715501355627</v>
          </cell>
          <cell r="DG74">
            <v>106.44213444876465</v>
          </cell>
          <cell r="DH74">
            <v>97.997768892629239</v>
          </cell>
          <cell r="DI74">
            <v>102.87982524218702</v>
          </cell>
          <cell r="DJ74">
            <v>101.96189259044222</v>
          </cell>
          <cell r="DK74">
            <v>103.71669744575274</v>
          </cell>
          <cell r="DL74">
            <v>103.93406622253045</v>
          </cell>
          <cell r="DM74">
            <v>101.59947455604915</v>
          </cell>
          <cell r="DN74">
            <v>104.25242928217919</v>
          </cell>
          <cell r="DO74">
            <v>104.48058011089023</v>
          </cell>
          <cell r="DP74">
            <v>102.03891078234972</v>
          </cell>
          <cell r="DQ74">
            <v>103.90886054478084</v>
          </cell>
          <cell r="DR74">
            <v>105.64058248614907</v>
          </cell>
          <cell r="DS74">
            <v>103.46496019072818</v>
          </cell>
          <cell r="DT74">
            <v>103.73644894241293</v>
          </cell>
          <cell r="DU74">
            <v>104.68416624950055</v>
          </cell>
          <cell r="DV74">
            <v>101.20526359574839</v>
          </cell>
        </row>
        <row r="83">
          <cell r="E83" t="str">
            <v>TOTAL Laboratoires</v>
          </cell>
          <cell r="BZ83">
            <v>155.11925767003305</v>
          </cell>
          <cell r="CA83">
            <v>158.27850136423004</v>
          </cell>
          <cell r="CB83">
            <v>144.94020270735308</v>
          </cell>
          <cell r="CC83">
            <v>129.34596677519207</v>
          </cell>
          <cell r="CD83">
            <v>124.10678852619871</v>
          </cell>
          <cell r="CE83">
            <v>140.49896075304608</v>
          </cell>
          <cell r="CF83">
            <v>126.99842433034401</v>
          </cell>
          <cell r="CG83">
            <v>120.28604831018275</v>
          </cell>
          <cell r="CH83">
            <v>120.31201652992563</v>
          </cell>
          <cell r="CI83">
            <v>135.06072419916936</v>
          </cell>
          <cell r="CJ83">
            <v>157.89855900853658</v>
          </cell>
          <cell r="CK83">
            <v>143.73984236217046</v>
          </cell>
          <cell r="CL83">
            <v>128.11890769122022</v>
          </cell>
          <cell r="CM83">
            <v>126.22551019476242</v>
          </cell>
          <cell r="CN83">
            <v>119.23367679314268</v>
          </cell>
          <cell r="CO83">
            <v>112.65274636042845</v>
          </cell>
          <cell r="CP83">
            <v>119.54597892308622</v>
          </cell>
          <cell r="CQ83">
            <v>112.43741979138635</v>
          </cell>
          <cell r="CR83">
            <v>103.82645967742225</v>
          </cell>
          <cell r="CS83">
            <v>107.05097333977642</v>
          </cell>
          <cell r="CT83">
            <v>99.610168321011315</v>
          </cell>
          <cell r="CU83">
            <v>99.381738364924658</v>
          </cell>
          <cell r="CV83">
            <v>98.113567154439835</v>
          </cell>
          <cell r="CW83">
            <v>92.424032098660376</v>
          </cell>
          <cell r="CX83">
            <v>90.990832688222071</v>
          </cell>
          <cell r="CY83">
            <v>86.526223316276329</v>
          </cell>
          <cell r="CZ83">
            <v>86.149862886324385</v>
          </cell>
          <cell r="DA83">
            <v>89.967214285608421</v>
          </cell>
          <cell r="DB83">
            <v>87.088122696401967</v>
          </cell>
          <cell r="DC83">
            <v>87.607998683434388</v>
          </cell>
          <cell r="DD83">
            <v>87.260707226746405</v>
          </cell>
          <cell r="DE83">
            <v>86.62297809541478</v>
          </cell>
          <cell r="DF83">
            <v>83.980314861976908</v>
          </cell>
          <cell r="DG83">
            <v>84.99758505267738</v>
          </cell>
          <cell r="DH83">
            <v>84.075787593408819</v>
          </cell>
          <cell r="DI83">
            <v>85.002963049091704</v>
          </cell>
          <cell r="DJ83">
            <v>80.53986695526288</v>
          </cell>
          <cell r="DK83">
            <v>80.894176794964054</v>
          </cell>
          <cell r="DL83">
            <v>80.924610915322845</v>
          </cell>
          <cell r="DM83">
            <v>80.400442289602438</v>
          </cell>
          <cell r="DN83">
            <v>80.881619894672383</v>
          </cell>
          <cell r="DO83">
            <v>74.769618831133684</v>
          </cell>
          <cell r="DP83">
            <v>75.30623433346986</v>
          </cell>
          <cell r="DQ83">
            <v>72.608071565426442</v>
          </cell>
          <cell r="DR83">
            <v>76.354997389677465</v>
          </cell>
          <cell r="DS83">
            <v>74.204171165005917</v>
          </cell>
          <cell r="DT83">
            <v>69.92063683283132</v>
          </cell>
          <cell r="DU83">
            <v>71.415137898381104</v>
          </cell>
          <cell r="DV83">
            <v>71.186787240668167</v>
          </cell>
        </row>
        <row r="89">
          <cell r="E89" t="str">
            <v>TOTAL transports</v>
          </cell>
          <cell r="BZ89">
            <v>95.147534076921701</v>
          </cell>
          <cell r="CA89">
            <v>96.572545903704025</v>
          </cell>
          <cell r="CB89">
            <v>99.50910786292124</v>
          </cell>
          <cell r="CC89">
            <v>96.427278216412958</v>
          </cell>
          <cell r="CD89">
            <v>99.541982033442963</v>
          </cell>
          <cell r="CE89">
            <v>98.724095658733205</v>
          </cell>
          <cell r="CF89">
            <v>98.446370227329155</v>
          </cell>
          <cell r="CG89">
            <v>101.59083980326531</v>
          </cell>
          <cell r="CH89">
            <v>98.586504611995665</v>
          </cell>
          <cell r="CI89">
            <v>99.062020112840216</v>
          </cell>
          <cell r="CJ89">
            <v>100.68067112973532</v>
          </cell>
          <cell r="CK89">
            <v>99.23087329337892</v>
          </cell>
          <cell r="CL89">
            <v>100.14479977461575</v>
          </cell>
          <cell r="CM89">
            <v>99.467173380840762</v>
          </cell>
          <cell r="CN89">
            <v>102.8887268022871</v>
          </cell>
          <cell r="CO89">
            <v>99.658167702560462</v>
          </cell>
          <cell r="CP89">
            <v>100.24515188888014</v>
          </cell>
          <cell r="CQ89">
            <v>103.86747425764628</v>
          </cell>
          <cell r="CR89">
            <v>105.91709897638806</v>
          </cell>
          <cell r="CS89">
            <v>105.69666712969776</v>
          </cell>
          <cell r="CT89">
            <v>106.30650912608115</v>
          </cell>
          <cell r="CU89">
            <v>109.217609680972</v>
          </cell>
          <cell r="CV89">
            <v>106.76607969423939</v>
          </cell>
          <cell r="CW89">
            <v>106.29843362581433</v>
          </cell>
          <cell r="CX89">
            <v>107.21867670200649</v>
          </cell>
          <cell r="CY89">
            <v>108.70978154080417</v>
          </cell>
          <cell r="CZ89">
            <v>105.02850390304941</v>
          </cell>
          <cell r="DA89">
            <v>106.99855413592987</v>
          </cell>
          <cell r="DB89">
            <v>107.21770109285369</v>
          </cell>
          <cell r="DC89">
            <v>107.18640789432636</v>
          </cell>
          <cell r="DD89">
            <v>108.27894225589046</v>
          </cell>
          <cell r="DE89">
            <v>109.31292599102275</v>
          </cell>
          <cell r="DF89">
            <v>108.93743266957352</v>
          </cell>
          <cell r="DG89">
            <v>111.12469854487674</v>
          </cell>
          <cell r="DH89">
            <v>107.89397310653877</v>
          </cell>
          <cell r="DI89">
            <v>110.3780010026797</v>
          </cell>
          <cell r="DJ89">
            <v>107.96145310825136</v>
          </cell>
          <cell r="DK89">
            <v>110.78107630876283</v>
          </cell>
          <cell r="DL89">
            <v>110.34136841132056</v>
          </cell>
          <cell r="DM89">
            <v>112.99044265090457</v>
          </cell>
          <cell r="DN89">
            <v>113.33610657088842</v>
          </cell>
          <cell r="DO89">
            <v>109.66240458070891</v>
          </cell>
          <cell r="DP89">
            <v>111.38504535720412</v>
          </cell>
          <cell r="DQ89">
            <v>111.04295022435772</v>
          </cell>
          <cell r="DR89">
            <v>111.84540878169118</v>
          </cell>
          <cell r="DS89">
            <v>111.44111920173229</v>
          </cell>
          <cell r="DT89">
            <v>111.05616933755722</v>
          </cell>
          <cell r="DU89">
            <v>114.00738805451687</v>
          </cell>
          <cell r="DV89">
            <v>116.4086114621317</v>
          </cell>
        </row>
        <row r="90">
          <cell r="E90" t="str">
            <v>IJ maladie</v>
          </cell>
          <cell r="BZ90">
            <v>124.64230542062947</v>
          </cell>
          <cell r="CA90">
            <v>126.54819896388044</v>
          </cell>
          <cell r="CB90">
            <v>127.29125192493014</v>
          </cell>
          <cell r="CC90">
            <v>125.31516150887609</v>
          </cell>
          <cell r="CD90">
            <v>126.49313145407568</v>
          </cell>
          <cell r="CE90">
            <v>121.78610392544869</v>
          </cell>
          <cell r="CF90">
            <v>125.40801414203069</v>
          </cell>
          <cell r="CG90">
            <v>129.13296880080031</v>
          </cell>
          <cell r="CH90">
            <v>130.0439260818934</v>
          </cell>
          <cell r="CI90">
            <v>128.70908251128833</v>
          </cell>
          <cell r="CJ90">
            <v>132.99237267565061</v>
          </cell>
          <cell r="CK90">
            <v>152.27298171351893</v>
          </cell>
          <cell r="CL90">
            <v>143.7249488618599</v>
          </cell>
          <cell r="CM90">
            <v>142.94133338726104</v>
          </cell>
          <cell r="CN90">
            <v>136.23546443273793</v>
          </cell>
          <cell r="CO90">
            <v>140.34859536000869</v>
          </cell>
          <cell r="CP90">
            <v>136.44957164842947</v>
          </cell>
          <cell r="CQ90">
            <v>139.70541512296643</v>
          </cell>
          <cell r="CR90">
            <v>143.15425938803378</v>
          </cell>
          <cell r="CS90">
            <v>142.21074343800305</v>
          </cell>
          <cell r="CT90">
            <v>139.09332229426207</v>
          </cell>
          <cell r="CU90">
            <v>137.43921690312854</v>
          </cell>
          <cell r="CV90">
            <v>133.2731410387716</v>
          </cell>
          <cell r="CW90">
            <v>133.89436497531253</v>
          </cell>
          <cell r="CX90">
            <v>134.62649914869021</v>
          </cell>
          <cell r="CY90">
            <v>128.365542311555</v>
          </cell>
          <cell r="CZ90">
            <v>137.08748786643562</v>
          </cell>
          <cell r="DA90">
            <v>134.08627746454391</v>
          </cell>
          <cell r="DB90">
            <v>134.9359214809725</v>
          </cell>
          <cell r="DC90">
            <v>139.44328231864739</v>
          </cell>
          <cell r="DD90">
            <v>134.18908531907857</v>
          </cell>
          <cell r="DE90">
            <v>134.1507723876652</v>
          </cell>
          <cell r="DF90">
            <v>132.72167063058131</v>
          </cell>
          <cell r="DG90">
            <v>140.86134125289416</v>
          </cell>
          <cell r="DH90">
            <v>138.92693284015354</v>
          </cell>
          <cell r="DI90">
            <v>137.5945688608048</v>
          </cell>
          <cell r="DJ90">
            <v>136.44439533440703</v>
          </cell>
          <cell r="DK90">
            <v>140.47668588986647</v>
          </cell>
          <cell r="DL90">
            <v>140.17531232397823</v>
          </cell>
          <cell r="DM90">
            <v>137.6884028870991</v>
          </cell>
          <cell r="DN90">
            <v>141.42303755846385</v>
          </cell>
          <cell r="DO90">
            <v>143.13491020482815</v>
          </cell>
          <cell r="DP90">
            <v>142.85105607963237</v>
          </cell>
          <cell r="DQ90">
            <v>137.86190742422312</v>
          </cell>
          <cell r="DR90">
            <v>143.96847207854344</v>
          </cell>
          <cell r="DS90">
            <v>146.69934793696723</v>
          </cell>
          <cell r="DT90">
            <v>146.21881891030296</v>
          </cell>
          <cell r="DU90">
            <v>149.43839985480213</v>
          </cell>
          <cell r="DV90">
            <v>149.16465710395084</v>
          </cell>
        </row>
        <row r="91">
          <cell r="E91" t="str">
            <v>IJ AT</v>
          </cell>
          <cell r="BZ91">
            <v>120.65853970582192</v>
          </cell>
          <cell r="CA91">
            <v>122.48853078920405</v>
          </cell>
          <cell r="CB91">
            <v>124.50098842208406</v>
          </cell>
          <cell r="CC91">
            <v>117.17179429867095</v>
          </cell>
          <cell r="CD91">
            <v>124.49689758745465</v>
          </cell>
          <cell r="CE91">
            <v>120.3951126301168</v>
          </cell>
          <cell r="CF91">
            <v>117.98132053139744</v>
          </cell>
          <cell r="CG91">
            <v>121.45335579154361</v>
          </cell>
          <cell r="CH91">
            <v>125.28309884342515</v>
          </cell>
          <cell r="CI91">
            <v>120.10326759451627</v>
          </cell>
          <cell r="CJ91">
            <v>123.9464253632753</v>
          </cell>
          <cell r="CK91">
            <v>119.57461434141644</v>
          </cell>
          <cell r="CL91">
            <v>121.33676643202678</v>
          </cell>
          <cell r="CM91">
            <v>122.89435858023087</v>
          </cell>
          <cell r="CN91">
            <v>116.10537832816321</v>
          </cell>
          <cell r="CO91">
            <v>122.03962303250538</v>
          </cell>
          <cell r="CP91">
            <v>121.0824991267389</v>
          </cell>
          <cell r="CQ91">
            <v>129.18386123363413</v>
          </cell>
          <cell r="CR91">
            <v>128.75877799847459</v>
          </cell>
          <cell r="CS91">
            <v>128.00981736091416</v>
          </cell>
          <cell r="CT91">
            <v>121.09158798316004</v>
          </cell>
          <cell r="CU91">
            <v>122.56508958712216</v>
          </cell>
          <cell r="CV91">
            <v>120.15615060658197</v>
          </cell>
          <cell r="CW91">
            <v>118.4554239648055</v>
          </cell>
          <cell r="CX91">
            <v>124.8326339433264</v>
          </cell>
          <cell r="CY91">
            <v>125.90512294561005</v>
          </cell>
          <cell r="CZ91">
            <v>126.94639183778662</v>
          </cell>
          <cell r="DA91">
            <v>129.74878582020284</v>
          </cell>
          <cell r="DB91">
            <v>132.83210212877108</v>
          </cell>
          <cell r="DC91">
            <v>125.52527797034112</v>
          </cell>
          <cell r="DD91">
            <v>125.94892157776454</v>
          </cell>
          <cell r="DE91">
            <v>124.32697855832981</v>
          </cell>
          <cell r="DF91">
            <v>123.40698483522475</v>
          </cell>
          <cell r="DG91">
            <v>128.72439251467586</v>
          </cell>
          <cell r="DH91">
            <v>128.2570478520343</v>
          </cell>
          <cell r="DI91">
            <v>128.94005030943185</v>
          </cell>
          <cell r="DJ91">
            <v>128.27908664837497</v>
          </cell>
          <cell r="DK91">
            <v>135.59868609979966</v>
          </cell>
          <cell r="DL91">
            <v>132.94582187078802</v>
          </cell>
          <cell r="DM91">
            <v>129.91878370081682</v>
          </cell>
          <cell r="DN91">
            <v>130.89560845656166</v>
          </cell>
          <cell r="DO91">
            <v>125.45715649423705</v>
          </cell>
          <cell r="DP91">
            <v>125.0126185353499</v>
          </cell>
          <cell r="DQ91">
            <v>129.64569848118731</v>
          </cell>
          <cell r="DR91">
            <v>134.34809833916509</v>
          </cell>
          <cell r="DS91">
            <v>133.26389456756698</v>
          </cell>
          <cell r="DT91">
            <v>129.63121271207149</v>
          </cell>
          <cell r="DU91">
            <v>132.38249673037245</v>
          </cell>
          <cell r="DV91">
            <v>134.68978677446881</v>
          </cell>
        </row>
        <row r="107">
          <cell r="E107" t="str">
            <v>Médicaments de ville</v>
          </cell>
          <cell r="BZ107">
            <v>109.3729622128802</v>
          </cell>
          <cell r="CA107">
            <v>109.44388493065162</v>
          </cell>
          <cell r="CB107">
            <v>109.55863084422984</v>
          </cell>
          <cell r="CC107">
            <v>110.04100110605188</v>
          </cell>
          <cell r="CD107">
            <v>112.41335448857774</v>
          </cell>
          <cell r="CE107">
            <v>118.9088041921234</v>
          </cell>
          <cell r="CF107">
            <v>117.66191261639523</v>
          </cell>
          <cell r="CG107">
            <v>114.48919407391824</v>
          </cell>
          <cell r="CH107">
            <v>115.76847145727753</v>
          </cell>
          <cell r="CI107">
            <v>117.10788523276069</v>
          </cell>
          <cell r="CJ107">
            <v>133.57541662836647</v>
          </cell>
          <cell r="CK107">
            <v>125.62069718398317</v>
          </cell>
          <cell r="CL107">
            <v>119.89616955458895</v>
          </cell>
          <cell r="CM107">
            <v>120.11945872198304</v>
          </cell>
          <cell r="CN107">
            <v>119.91662642941709</v>
          </cell>
          <cell r="CO107">
            <v>118.49410006167867</v>
          </cell>
          <cell r="CP107">
            <v>118.11350461835599</v>
          </cell>
          <cell r="CQ107">
            <v>120.09053448371849</v>
          </cell>
          <cell r="CR107">
            <v>117.47802711764884</v>
          </cell>
          <cell r="CS107">
            <v>119.59697427058656</v>
          </cell>
          <cell r="CT107">
            <v>118.33089308545436</v>
          </cell>
          <cell r="CU107">
            <v>118.46384703084118</v>
          </cell>
          <cell r="CV107">
            <v>120.84673509855672</v>
          </cell>
          <cell r="CW107">
            <v>119.68747117310237</v>
          </cell>
          <cell r="CX107">
            <v>121.80715742714665</v>
          </cell>
          <cell r="CY107">
            <v>120.1479810443374</v>
          </cell>
          <cell r="CZ107">
            <v>120.9125034983356</v>
          </cell>
          <cell r="DA107">
            <v>128.65907322288666</v>
          </cell>
          <cell r="DB107">
            <v>123.25360555874147</v>
          </cell>
          <cell r="DC107">
            <v>123.04474858715739</v>
          </cell>
          <cell r="DD107">
            <v>123.82662422368338</v>
          </cell>
          <cell r="DE107">
            <v>124.22833811483966</v>
          </cell>
          <cell r="DF107">
            <v>124.48584991656131</v>
          </cell>
          <cell r="DG107">
            <v>128.35250701011495</v>
          </cell>
          <cell r="DH107">
            <v>123.78711473544219</v>
          </cell>
          <cell r="DI107">
            <v>126.98632736733056</v>
          </cell>
          <cell r="DJ107">
            <v>124.98704266450544</v>
          </cell>
          <cell r="DK107">
            <v>127.75089214073689</v>
          </cell>
          <cell r="DL107">
            <v>126.45622453755867</v>
          </cell>
          <cell r="DM107">
            <v>126.33099294229469</v>
          </cell>
          <cell r="DN107">
            <v>128.00684633466238</v>
          </cell>
          <cell r="DO107">
            <v>127.3039192166036</v>
          </cell>
          <cell r="DP107">
            <v>128.69296400441837</v>
          </cell>
          <cell r="DQ107">
            <v>126.99369858552257</v>
          </cell>
          <cell r="DR107">
            <v>130.99336599197972</v>
          </cell>
          <cell r="DS107">
            <v>128.43331084363197</v>
          </cell>
          <cell r="DT107">
            <v>129.77104593279188</v>
          </cell>
          <cell r="DU107">
            <v>131.19142851974414</v>
          </cell>
          <cell r="DV107">
            <v>132.12227750154364</v>
          </cell>
        </row>
        <row r="108">
          <cell r="E108" t="str">
            <v>Médicaments rétrocédés</v>
          </cell>
          <cell r="BZ108">
            <v>100.31835104460562</v>
          </cell>
          <cell r="CA108">
            <v>105.18249360300484</v>
          </cell>
          <cell r="CB108">
            <v>110.7829658067655</v>
          </cell>
          <cell r="CC108">
            <v>104.36900474475638</v>
          </cell>
          <cell r="CD108">
            <v>102.3305971437272</v>
          </cell>
          <cell r="CE108">
            <v>96.43801854302184</v>
          </cell>
          <cell r="CF108">
            <v>92.417326340862743</v>
          </cell>
          <cell r="CG108">
            <v>101.34638009744231</v>
          </cell>
          <cell r="CH108">
            <v>90.828633646391737</v>
          </cell>
          <cell r="CI108">
            <v>103.01099828374582</v>
          </cell>
          <cell r="CJ108">
            <v>91.192359119237864</v>
          </cell>
          <cell r="CK108">
            <v>76.708693402349624</v>
          </cell>
          <cell r="CL108">
            <v>96.054148227399281</v>
          </cell>
          <cell r="CM108">
            <v>99.603152820170607</v>
          </cell>
          <cell r="CN108">
            <v>83.615612769622729</v>
          </cell>
          <cell r="CO108">
            <v>86.781630196044119</v>
          </cell>
          <cell r="CP108">
            <v>81.263201125104388</v>
          </cell>
          <cell r="CQ108">
            <v>81.520370584153028</v>
          </cell>
          <cell r="CR108">
            <v>84.754602757377782</v>
          </cell>
          <cell r="CS108">
            <v>81.940198094076194</v>
          </cell>
          <cell r="CT108">
            <v>89.573948434367367</v>
          </cell>
          <cell r="CU108">
            <v>77.705530077401903</v>
          </cell>
          <cell r="CV108">
            <v>85.077337849201044</v>
          </cell>
          <cell r="CW108">
            <v>83.936049128318757</v>
          </cell>
          <cell r="CX108">
            <v>83.531586406012167</v>
          </cell>
          <cell r="CY108">
            <v>73.041447149305199</v>
          </cell>
          <cell r="CZ108">
            <v>73.7693106133529</v>
          </cell>
          <cell r="DA108">
            <v>81.937499024985399</v>
          </cell>
          <cell r="DB108">
            <v>79.956972872015157</v>
          </cell>
          <cell r="DC108">
            <v>83.627305933293954</v>
          </cell>
          <cell r="DD108">
            <v>82.460165434587637</v>
          </cell>
          <cell r="DE108">
            <v>73.215220589648212</v>
          </cell>
          <cell r="DF108">
            <v>83.553672736262385</v>
          </cell>
          <cell r="DG108">
            <v>75.37861736682899</v>
          </cell>
          <cell r="DH108">
            <v>75.611611258217295</v>
          </cell>
          <cell r="DI108">
            <v>87.871794993069173</v>
          </cell>
          <cell r="DJ108">
            <v>73.222227506676731</v>
          </cell>
          <cell r="DK108">
            <v>76.24349542503721</v>
          </cell>
          <cell r="DL108">
            <v>79.508473831099508</v>
          </cell>
          <cell r="DM108">
            <v>75.440897682927783</v>
          </cell>
          <cell r="DN108">
            <v>78.380069335904125</v>
          </cell>
          <cell r="DO108">
            <v>73.724426096887527</v>
          </cell>
          <cell r="DP108">
            <v>77.311311117507401</v>
          </cell>
          <cell r="DQ108">
            <v>71.576553231612863</v>
          </cell>
          <cell r="DR108">
            <v>69.98762715177935</v>
          </cell>
          <cell r="DS108">
            <v>71.991187725574861</v>
          </cell>
          <cell r="DT108">
            <v>73.732161014653641</v>
          </cell>
          <cell r="DU108">
            <v>67.013086832626129</v>
          </cell>
          <cell r="DV108">
            <v>73.574538397153532</v>
          </cell>
        </row>
        <row r="118">
          <cell r="E118" t="str">
            <v>TOTAL médicaments</v>
          </cell>
          <cell r="BZ118">
            <v>108.52678191023801</v>
          </cell>
          <cell r="CA118">
            <v>109.04564525627012</v>
          </cell>
          <cell r="CB118">
            <v>109.67304858231712</v>
          </cell>
          <cell r="CC118">
            <v>109.51093620228187</v>
          </cell>
          <cell r="CD118">
            <v>111.47109087250698</v>
          </cell>
          <cell r="CE118">
            <v>116.80884254299303</v>
          </cell>
          <cell r="CF118">
            <v>115.30273106152598</v>
          </cell>
          <cell r="CG118">
            <v>113.26095907834488</v>
          </cell>
          <cell r="CH118">
            <v>113.43776955142381</v>
          </cell>
          <cell r="CI118">
            <v>115.79048928464701</v>
          </cell>
          <cell r="CJ118">
            <v>129.61459404156855</v>
          </cell>
          <cell r="CK118">
            <v>121.04972517937698</v>
          </cell>
          <cell r="CL118">
            <v>117.66806185926019</v>
          </cell>
          <cell r="CM118">
            <v>118.20214900934486</v>
          </cell>
          <cell r="CN118">
            <v>116.52418890184121</v>
          </cell>
          <cell r="CO118">
            <v>115.53047557800613</v>
          </cell>
          <cell r="CP118">
            <v>114.66973432464857</v>
          </cell>
          <cell r="CQ118">
            <v>116.48603812766882</v>
          </cell>
          <cell r="CR118">
            <v>114.4199259342781</v>
          </cell>
          <cell r="CS118">
            <v>116.07783670969228</v>
          </cell>
          <cell r="CT118">
            <v>115.64347120993746</v>
          </cell>
          <cell r="CU118">
            <v>114.65486127387257</v>
          </cell>
          <cell r="CV118">
            <v>117.50397870324754</v>
          </cell>
          <cell r="CW118">
            <v>116.34639461404039</v>
          </cell>
          <cell r="CX118">
            <v>118.23019165042219</v>
          </cell>
          <cell r="CY118">
            <v>115.74573556223595</v>
          </cell>
          <cell r="CZ118">
            <v>116.50683212475916</v>
          </cell>
          <cell r="DA118">
            <v>124.29280336767515</v>
          </cell>
          <cell r="DB118">
            <v>119.20740665860446</v>
          </cell>
          <cell r="DC118">
            <v>119.36107151540274</v>
          </cell>
          <cell r="DD118">
            <v>119.96080580620824</v>
          </cell>
          <cell r="DE118">
            <v>119.46101079133931</v>
          </cell>
          <cell r="DF118">
            <v>120.66061640508978</v>
          </cell>
          <cell r="DG118">
            <v>123.40193970938454</v>
          </cell>
          <cell r="DH118">
            <v>119.28497087142628</v>
          </cell>
          <cell r="DI118">
            <v>123.33095816074027</v>
          </cell>
          <cell r="DJ118">
            <v>120.14946696496116</v>
          </cell>
          <cell r="DK118">
            <v>122.93737295905053</v>
          </cell>
          <cell r="DL118">
            <v>122.06881781595882</v>
          </cell>
          <cell r="DM118">
            <v>121.5751624148679</v>
          </cell>
          <cell r="DN118">
            <v>123.36907665029426</v>
          </cell>
          <cell r="DO118">
            <v>122.29675647257436</v>
          </cell>
          <cell r="DP118">
            <v>123.89119595694666</v>
          </cell>
          <cell r="DQ118">
            <v>121.81480178303599</v>
          </cell>
          <cell r="DR118">
            <v>125.29219853206912</v>
          </cell>
          <cell r="DS118">
            <v>123.15862682526731</v>
          </cell>
          <cell r="DT118">
            <v>124.5340457216833</v>
          </cell>
          <cell r="DU118">
            <v>125.1937719022898</v>
          </cell>
          <cell r="DV118">
            <v>126.6508174163274</v>
          </cell>
        </row>
        <row r="126">
          <cell r="E126" t="str">
            <v>Produits de LPP</v>
          </cell>
          <cell r="BZ126">
            <v>108.05300459249814</v>
          </cell>
          <cell r="CA126">
            <v>108.88605127247857</v>
          </cell>
          <cell r="CB126">
            <v>109.43328376544181</v>
          </cell>
          <cell r="CC126">
            <v>107.41552625352031</v>
          </cell>
          <cell r="CD126">
            <v>104.64597597649092</v>
          </cell>
          <cell r="CE126">
            <v>103.71576981698681</v>
          </cell>
          <cell r="CF126">
            <v>108.09385543946293</v>
          </cell>
          <cell r="CG126">
            <v>106.50681012524163</v>
          </cell>
          <cell r="CH126">
            <v>105.9577224941342</v>
          </cell>
          <cell r="CI126">
            <v>102.65702624526587</v>
          </cell>
          <cell r="CJ126">
            <v>103.2062203781082</v>
          </cell>
          <cell r="CK126">
            <v>108.53937421196758</v>
          </cell>
          <cell r="CL126">
            <v>105.42221329082709</v>
          </cell>
          <cell r="CM126">
            <v>107.90550399945293</v>
          </cell>
          <cell r="CN126">
            <v>107.6122358047655</v>
          </cell>
          <cell r="CO126">
            <v>107.30751266881191</v>
          </cell>
          <cell r="CP126">
            <v>107.21775355684375</v>
          </cell>
          <cell r="CQ126">
            <v>110.03188009753913</v>
          </cell>
          <cell r="CR126">
            <v>107.78088261804642</v>
          </cell>
          <cell r="CS126">
            <v>106.08714243654818</v>
          </cell>
          <cell r="CT126">
            <v>108.44047080976105</v>
          </cell>
          <cell r="CU126">
            <v>106.34308680197846</v>
          </cell>
          <cell r="CV126">
            <v>109.60918295566312</v>
          </cell>
          <cell r="CW126">
            <v>108.03652578632202</v>
          </cell>
          <cell r="CX126">
            <v>108.40737396219953</v>
          </cell>
          <cell r="CY126">
            <v>104.88325951150286</v>
          </cell>
          <cell r="CZ126">
            <v>104.94887661396943</v>
          </cell>
          <cell r="DA126">
            <v>108.50745897078701</v>
          </cell>
          <cell r="DB126">
            <v>110.07888444340392</v>
          </cell>
          <cell r="DC126">
            <v>106.17006338655439</v>
          </cell>
          <cell r="DD126">
            <v>106.57872564744257</v>
          </cell>
          <cell r="DE126">
            <v>107.58559037790485</v>
          </cell>
          <cell r="DF126">
            <v>104.79463040651535</v>
          </cell>
          <cell r="DG126">
            <v>112.95975343357037</v>
          </cell>
          <cell r="DH126">
            <v>104.7953713865712</v>
          </cell>
          <cell r="DI126">
            <v>111.99813367524376</v>
          </cell>
          <cell r="DJ126">
            <v>108.38709560457696</v>
          </cell>
          <cell r="DK126">
            <v>110.2075644165249</v>
          </cell>
          <cell r="DL126">
            <v>111.22499646668646</v>
          </cell>
          <cell r="DM126">
            <v>108.27133506729977</v>
          </cell>
          <cell r="DN126">
            <v>110.62830650055429</v>
          </cell>
          <cell r="DO126">
            <v>111.79766537522269</v>
          </cell>
          <cell r="DP126">
            <v>111.40630874712039</v>
          </cell>
          <cell r="DQ126">
            <v>108.20477245134177</v>
          </cell>
          <cell r="DR126">
            <v>111.443392086809</v>
          </cell>
          <cell r="DS126">
            <v>113.14202389861889</v>
          </cell>
          <cell r="DT126">
            <v>112.72599620978644</v>
          </cell>
          <cell r="DU126">
            <v>113.55591082307446</v>
          </cell>
          <cell r="DV126">
            <v>112.919419845091</v>
          </cell>
        </row>
        <row r="134">
          <cell r="E134" t="str">
            <v xml:space="preserve">TOTAL SOINS DE VILLE </v>
          </cell>
          <cell r="BZ134">
            <v>107.79506564936554</v>
          </cell>
          <cell r="CA134">
            <v>109.20496446226646</v>
          </cell>
          <cell r="CB134">
            <v>108.00300000173877</v>
          </cell>
          <cell r="CC134">
            <v>106.35825868019859</v>
          </cell>
          <cell r="CD134">
            <v>107.09857998364933</v>
          </cell>
          <cell r="CE134">
            <v>108.28494376571109</v>
          </cell>
          <cell r="CF134">
            <v>108.23402706046117</v>
          </cell>
          <cell r="CG134">
            <v>108.4096550380645</v>
          </cell>
          <cell r="CH134">
            <v>107.54551021935559</v>
          </cell>
          <cell r="CI134">
            <v>107.92175653855681</v>
          </cell>
          <cell r="CJ134">
            <v>114.46882839933986</v>
          </cell>
          <cell r="CK134">
            <v>111.94084045025201</v>
          </cell>
          <cell r="CL134">
            <v>109.9227620555417</v>
          </cell>
          <cell r="CM134">
            <v>109.23220309579563</v>
          </cell>
          <cell r="CN134">
            <v>109.78785620024655</v>
          </cell>
          <cell r="CO134">
            <v>109.18902541450424</v>
          </cell>
          <cell r="CP134">
            <v>109.11972716894236</v>
          </cell>
          <cell r="CQ134">
            <v>111.05598422202576</v>
          </cell>
          <cell r="CR134">
            <v>109.65646250019634</v>
          </cell>
          <cell r="CS134">
            <v>110.06913268449475</v>
          </cell>
          <cell r="CT134">
            <v>109.03513777225038</v>
          </cell>
          <cell r="CU134">
            <v>108.25498462312868</v>
          </cell>
          <cell r="CV134">
            <v>109.52254636913949</v>
          </cell>
          <cell r="CW134">
            <v>107.91717992459451</v>
          </cell>
          <cell r="CX134">
            <v>109.60171699018485</v>
          </cell>
          <cell r="CY134">
            <v>107.29164173053172</v>
          </cell>
          <cell r="CZ134">
            <v>108.41974195170168</v>
          </cell>
          <cell r="DA134">
            <v>112.26838070405462</v>
          </cell>
          <cell r="DB134">
            <v>110.41451896326673</v>
          </cell>
          <cell r="DC134">
            <v>109.32823639023465</v>
          </cell>
          <cell r="DD134">
            <v>109.51585416951468</v>
          </cell>
          <cell r="DE134">
            <v>109.88595143842727</v>
          </cell>
          <cell r="DF134">
            <v>109.06966276385957</v>
          </cell>
          <cell r="DG134">
            <v>114.13926367198729</v>
          </cell>
          <cell r="DH134">
            <v>108.39480275303495</v>
          </cell>
          <cell r="DI134">
            <v>112.09191876193192</v>
          </cell>
          <cell r="DJ134">
            <v>109.25012578523679</v>
          </cell>
          <cell r="DK134">
            <v>109.33285298980199</v>
          </cell>
          <cell r="DL134">
            <v>113.40834991526798</v>
          </cell>
          <cell r="DM134">
            <v>110.56953763506503</v>
          </cell>
          <cell r="DN134">
            <v>112.24161819753009</v>
          </cell>
          <cell r="DO134">
            <v>111.09385971353305</v>
          </cell>
          <cell r="DP134">
            <v>111.49045216117075</v>
          </cell>
          <cell r="DQ134">
            <v>110.33897396098121</v>
          </cell>
          <cell r="DR134">
            <v>113.18891464584814</v>
          </cell>
          <cell r="DS134">
            <v>112.83214619469682</v>
          </cell>
          <cell r="DT134">
            <v>113.54939826555366</v>
          </cell>
          <cell r="DU134">
            <v>114.10660237210931</v>
          </cell>
          <cell r="DV134">
            <v>114.24026838398858</v>
          </cell>
        </row>
      </sheetData>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sheetData sheetId="2"/>
      <sheetData sheetId="3">
        <row r="5">
          <cell r="DT5">
            <v>8.4386728221121698E-2</v>
          </cell>
        </row>
        <row r="6">
          <cell r="DT6">
            <v>5.9087925642574923E-2</v>
          </cell>
        </row>
        <row r="7">
          <cell r="DT7">
            <v>0.2178946901133556</v>
          </cell>
        </row>
        <row r="8">
          <cell r="DT8">
            <v>0.16147271149487419</v>
          </cell>
        </row>
      </sheetData>
      <sheetData sheetId="4">
        <row r="5">
          <cell r="DT5">
            <v>2.2139321871483375E-2</v>
          </cell>
        </row>
        <row r="6">
          <cell r="DT6">
            <v>2.1118639340010681E-2</v>
          </cell>
        </row>
        <row r="7">
          <cell r="DT7">
            <v>3.3930566769207804E-2</v>
          </cell>
        </row>
        <row r="8">
          <cell r="DT8">
            <v>1.4545064640921979E-2</v>
          </cell>
        </row>
      </sheetData>
      <sheetData sheetId="5">
        <row r="5">
          <cell r="DT5">
            <v>5.0713726391014013E-2</v>
          </cell>
        </row>
        <row r="6">
          <cell r="DT6">
            <v>3.3037661319148759E-2</v>
          </cell>
        </row>
        <row r="7">
          <cell r="DT7">
            <v>0.15253226780126972</v>
          </cell>
        </row>
        <row r="8">
          <cell r="DT8">
            <v>9.0835106453919678E-2</v>
          </cell>
        </row>
      </sheetData>
      <sheetData sheetId="6">
        <row r="5">
          <cell r="DH5">
            <v>0.11211158273365274</v>
          </cell>
          <cell r="DT5">
            <v>3.0367245420757527E-2</v>
          </cell>
        </row>
        <row r="6">
          <cell r="DH6">
            <v>0.10684016136263086</v>
          </cell>
          <cell r="DT6">
            <v>2.057723856560556E-2</v>
          </cell>
        </row>
        <row r="7">
          <cell r="DH7">
            <v>0.1901580486440908</v>
          </cell>
          <cell r="DT7">
            <v>9.9963199690386695E-2</v>
          </cell>
        </row>
        <row r="8">
          <cell r="DH8">
            <v>6.7474476752303225E-2</v>
          </cell>
          <cell r="DT8">
            <v>3.2173164889412575E-2</v>
          </cell>
        </row>
      </sheetData>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s>
    <sheetDataSet>
      <sheetData sheetId="0">
        <row r="5">
          <cell r="DR5">
            <v>64949933.909999996</v>
          </cell>
        </row>
        <row r="6">
          <cell r="DR6">
            <v>51548059.969999999</v>
          </cell>
        </row>
        <row r="7">
          <cell r="DR7">
            <v>6624974.5</v>
          </cell>
        </row>
        <row r="8">
          <cell r="DR8">
            <v>6776899.4399999995</v>
          </cell>
        </row>
      </sheetData>
      <sheetData sheetId="1"/>
      <sheetData sheetId="2">
        <row r="5">
          <cell r="DR5">
            <v>64949933.909999996</v>
          </cell>
        </row>
        <row r="6">
          <cell r="DR6">
            <v>51548059.969999999</v>
          </cell>
        </row>
        <row r="7">
          <cell r="DR7">
            <v>6624974.5</v>
          </cell>
        </row>
        <row r="8">
          <cell r="DR8">
            <v>6776899.4399999995</v>
          </cell>
        </row>
      </sheetData>
      <sheetData sheetId="3">
        <row r="5">
          <cell r="DR5">
            <v>1.8436880871332884E-2</v>
          </cell>
        </row>
        <row r="6">
          <cell r="DR6">
            <v>4.6417787338883798E-3</v>
          </cell>
        </row>
        <row r="7">
          <cell r="DR7">
            <v>0.16057772867256692</v>
          </cell>
        </row>
        <row r="8">
          <cell r="DR8">
            <v>3.1075688601305274E-3</v>
          </cell>
        </row>
      </sheetData>
      <sheetData sheetId="4"/>
      <sheetData sheetId="5">
        <row r="5">
          <cell r="DR5">
            <v>1.8436880871332884E-2</v>
          </cell>
        </row>
        <row r="6">
          <cell r="DR6">
            <v>4.6417787338883798E-3</v>
          </cell>
        </row>
        <row r="7">
          <cell r="DR7">
            <v>0.16057772867256692</v>
          </cell>
        </row>
        <row r="8">
          <cell r="DR8">
            <v>3.1075688601305274E-3</v>
          </cell>
        </row>
      </sheetData>
      <sheetData sheetId="6">
        <row r="5">
          <cell r="DR5">
            <v>-0.90303963366755935</v>
          </cell>
        </row>
        <row r="6">
          <cell r="DR6">
            <v>-0.90420828920887653</v>
          </cell>
        </row>
        <row r="7">
          <cell r="DR7">
            <v>-0.89720052606664069</v>
          </cell>
        </row>
        <row r="8">
          <cell r="DR8">
            <v>-0.89928595178440296</v>
          </cell>
        </row>
      </sheetData>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row r="5">
          <cell r="DR5">
            <v>57781159.697866693</v>
          </cell>
        </row>
      </sheetData>
      <sheetData sheetId="2"/>
      <sheetData sheetId="3">
        <row r="5">
          <cell r="DR5">
            <v>2.7492534094297305E-2</v>
          </cell>
        </row>
        <row r="6">
          <cell r="DR6">
            <v>1.4326267323975905E-2</v>
          </cell>
        </row>
        <row r="7">
          <cell r="DR7">
            <v>0.16991335962545562</v>
          </cell>
        </row>
        <row r="8">
          <cell r="DR8">
            <v>-7.0557162329202283E-3</v>
          </cell>
        </row>
      </sheetData>
      <sheetData sheetId="4">
        <row r="5">
          <cell r="DR5">
            <v>-7.4509515612745103E-3</v>
          </cell>
        </row>
        <row r="6">
          <cell r="DR6">
            <v>-1.0291768498671194E-2</v>
          </cell>
        </row>
        <row r="7">
          <cell r="DR7">
            <v>5.6477452279467766E-2</v>
          </cell>
        </row>
        <row r="8">
          <cell r="DR8">
            <v>-5.2170981607388311E-2</v>
          </cell>
        </row>
      </sheetData>
      <sheetData sheetId="5">
        <row r="4">
          <cell r="DQ4">
            <v>45627</v>
          </cell>
        </row>
        <row r="5">
          <cell r="DR5">
            <v>2.7492534094297305E-2</v>
          </cell>
        </row>
        <row r="6">
          <cell r="DR6">
            <v>1.4326267323975905E-2</v>
          </cell>
        </row>
        <row r="7">
          <cell r="DR7">
            <v>0.16991335962545562</v>
          </cell>
        </row>
        <row r="8">
          <cell r="DR8">
            <v>-7.0557162329202283E-3</v>
          </cell>
        </row>
      </sheetData>
      <sheetData sheetId="6">
        <row r="5">
          <cell r="DF5">
            <v>5.9962605789809498E-2</v>
          </cell>
          <cell r="DR5">
            <v>1.1209727174291917E-2</v>
          </cell>
        </row>
        <row r="6">
          <cell r="DF6">
            <v>5.7633861891904781E-2</v>
          </cell>
          <cell r="DR6">
            <v>2.3133555788810156E-3</v>
          </cell>
        </row>
        <row r="7">
          <cell r="DF7">
            <v>0.13957574377267767</v>
          </cell>
          <cell r="DR7">
            <v>0.12471653679013417</v>
          </cell>
        </row>
        <row r="8">
          <cell r="DF8">
            <v>1.0639509021112215E-2</v>
          </cell>
          <cell r="DR8">
            <v>-2.5599538782598685E-2</v>
          </cell>
        </row>
      </sheetData>
      <sheetData sheetId="7"/>
      <sheetData sheetId="8"/>
      <sheetData sheetId="9"/>
      <sheetData sheetId="1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s>
    <sheetDataSet>
      <sheetData sheetId="0">
        <row r="5">
          <cell r="DR5">
            <v>31707049.379999999</v>
          </cell>
        </row>
        <row r="6">
          <cell r="DR6">
            <v>25078789.780000001</v>
          </cell>
        </row>
        <row r="7">
          <cell r="DR7">
            <v>2943608.22</v>
          </cell>
        </row>
        <row r="8">
          <cell r="DR8">
            <v>3684651.38</v>
          </cell>
        </row>
      </sheetData>
      <sheetData sheetId="1"/>
      <sheetData sheetId="2">
        <row r="5">
          <cell r="DR5">
            <v>336705313.06</v>
          </cell>
        </row>
        <row r="6">
          <cell r="DR6">
            <v>0</v>
          </cell>
        </row>
        <row r="7">
          <cell r="DR7">
            <v>31988046.949999999</v>
          </cell>
        </row>
        <row r="8">
          <cell r="DR8">
            <v>37722588.420000002</v>
          </cell>
        </row>
      </sheetData>
      <sheetData sheetId="3">
        <row r="5">
          <cell r="DR5">
            <v>-3.6502744265339837E-3</v>
          </cell>
        </row>
        <row r="6">
          <cell r="DR6">
            <v>0</v>
          </cell>
        </row>
        <row r="7">
          <cell r="DR7">
            <v>0.2149963966269457</v>
          </cell>
        </row>
        <row r="8">
          <cell r="DR8">
            <v>-8.991502781122207E-2</v>
          </cell>
        </row>
      </sheetData>
      <sheetData sheetId="4"/>
      <sheetData sheetId="5">
        <row r="5">
          <cell r="DR5">
            <v>-3.6502744265339837E-3</v>
          </cell>
        </row>
        <row r="6">
          <cell r="DR6">
            <v>0</v>
          </cell>
        </row>
        <row r="7">
          <cell r="DR7">
            <v>0.2149963966269457</v>
          </cell>
        </row>
        <row r="8">
          <cell r="DR8">
            <v>-8.991502781122207E-2</v>
          </cell>
        </row>
      </sheetData>
      <sheetData sheetId="6">
        <row r="5">
          <cell r="DR5">
            <v>-6.0877243996414476E-3</v>
          </cell>
        </row>
        <row r="6">
          <cell r="DR6">
            <v>0</v>
          </cell>
        </row>
        <row r="7">
          <cell r="DR7">
            <v>0.17723028801049812</v>
          </cell>
        </row>
        <row r="8">
          <cell r="DR8">
            <v>-5.4453224012525392E-2</v>
          </cell>
        </row>
      </sheetData>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sheetData sheetId="2"/>
      <sheetData sheetId="3">
        <row r="5">
          <cell r="DR5">
            <v>8.3241011026722322E-3</v>
          </cell>
        </row>
        <row r="6">
          <cell r="DR6">
            <v>2.7628909622858799E-3</v>
          </cell>
        </row>
        <row r="7">
          <cell r="DR7">
            <v>0.23426486230421739</v>
          </cell>
        </row>
        <row r="8">
          <cell r="DR8">
            <v>-0.1119583579891279</v>
          </cell>
        </row>
      </sheetData>
      <sheetData sheetId="4">
        <row r="5">
          <cell r="DR5">
            <v>-2.2623018027244646E-2</v>
          </cell>
        </row>
        <row r="6">
          <cell r="DR6">
            <v>-2.1291169521897912E-2</v>
          </cell>
        </row>
        <row r="7">
          <cell r="DR7">
            <v>4.8977109439305888E-2</v>
          </cell>
        </row>
        <row r="8">
          <cell r="DR8">
            <v>-9.18984060355299E-2</v>
          </cell>
        </row>
      </sheetData>
      <sheetData sheetId="5">
        <row r="5">
          <cell r="DR5">
            <v>8.3241011026722322E-3</v>
          </cell>
        </row>
        <row r="6">
          <cell r="DR6">
            <v>2.7628909622858799E-3</v>
          </cell>
        </row>
        <row r="7">
          <cell r="DR7">
            <v>0.23426486230421739</v>
          </cell>
        </row>
        <row r="8">
          <cell r="DR8">
            <v>-0.1119583579891279</v>
          </cell>
        </row>
      </sheetData>
      <sheetData sheetId="6">
        <row r="5">
          <cell r="DF5">
            <v>2.2285237978700412E-2</v>
          </cell>
          <cell r="DR5">
            <v>-9.3098065583968603E-3</v>
          </cell>
        </row>
        <row r="6">
          <cell r="DF6">
            <v>2.5755286903738739E-2</v>
          </cell>
          <cell r="DR6">
            <v>-2.0841194929305917E-2</v>
          </cell>
        </row>
        <row r="7">
          <cell r="DF7">
            <v>4.9992832015714583E-2</v>
          </cell>
          <cell r="DR7">
            <v>0.17864306134112629</v>
          </cell>
        </row>
        <row r="8">
          <cell r="DF8">
            <v>-1.7778905356195307E-2</v>
          </cell>
          <cell r="DR8">
            <v>-5.804107024770977E-2</v>
          </cell>
        </row>
      </sheetData>
      <sheetData sheetId="7"/>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s>
    <sheetDataSet>
      <sheetData sheetId="0">
        <row r="5">
          <cell r="DR5">
            <v>33242884.530000001</v>
          </cell>
        </row>
        <row r="6">
          <cell r="DR6">
            <v>26469270.190000001</v>
          </cell>
        </row>
        <row r="7">
          <cell r="DR7">
            <v>3681366.28</v>
          </cell>
        </row>
        <row r="8">
          <cell r="DR8">
            <v>3092248.06</v>
          </cell>
        </row>
      </sheetData>
      <sheetData sheetId="1"/>
      <sheetData sheetId="2">
        <row r="5">
          <cell r="DR5">
            <v>347355684.58000004</v>
          </cell>
        </row>
        <row r="6">
          <cell r="DR6">
            <v>278484714.19999999</v>
          </cell>
        </row>
        <row r="7">
          <cell r="DR7">
            <v>40110665.799999997</v>
          </cell>
        </row>
        <row r="8">
          <cell r="DR8">
            <v>28760304.580000002</v>
          </cell>
        </row>
      </sheetData>
      <sheetData sheetId="3">
        <row r="5">
          <cell r="DR5">
            <v>4.0596475252004716E-2</v>
          </cell>
        </row>
        <row r="6">
          <cell r="DR6">
            <v>1.9825104812053462E-2</v>
          </cell>
        </row>
        <row r="7">
          <cell r="DR7">
            <v>0.12045073174679732</v>
          </cell>
        </row>
        <row r="8">
          <cell r="DR8">
            <v>0.14288006726396274</v>
          </cell>
        </row>
      </sheetData>
      <sheetData sheetId="4"/>
      <sheetData sheetId="5">
        <row r="5">
          <cell r="DR5">
            <v>4.0596475252004716E-2</v>
          </cell>
        </row>
        <row r="6">
          <cell r="DR6">
            <v>1.9825104812053462E-2</v>
          </cell>
        </row>
        <row r="7">
          <cell r="DR7">
            <v>0.12045073174679732</v>
          </cell>
        </row>
        <row r="8">
          <cell r="DR8">
            <v>0.14288006726396274</v>
          </cell>
        </row>
      </sheetData>
      <sheetData sheetId="6">
        <row r="5">
          <cell r="DR5">
            <v>4.8862605982655571E-2</v>
          </cell>
        </row>
        <row r="6">
          <cell r="DR6">
            <v>4.4968094893766519E-2</v>
          </cell>
        </row>
        <row r="7">
          <cell r="DR7">
            <v>7.6275849061010037E-2</v>
          </cell>
        </row>
        <row r="8">
          <cell r="DR8">
            <v>4.9455662180577287E-2</v>
          </cell>
        </row>
      </sheetData>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sheetData sheetId="2"/>
      <sheetData sheetId="3">
        <row r="5">
          <cell r="DR5">
            <v>5.1922453887747411E-2</v>
          </cell>
        </row>
        <row r="6">
          <cell r="DR6">
            <v>3.2425891288357933E-2</v>
          </cell>
        </row>
        <row r="7">
          <cell r="DR7">
            <v>0.1376466037021522</v>
          </cell>
        </row>
        <row r="8">
          <cell r="DR8">
            <v>0.12976701288885284</v>
          </cell>
        </row>
      </sheetData>
      <sheetData sheetId="4">
        <row r="5">
          <cell r="DR5">
            <v>5.48036257500506E-3</v>
          </cell>
        </row>
        <row r="6">
          <cell r="DR6">
            <v>-3.4166599974383427E-4</v>
          </cell>
        </row>
        <row r="7">
          <cell r="DR7">
            <v>4.7373960456445596E-2</v>
          </cell>
        </row>
        <row r="8">
          <cell r="DR8">
            <v>2.9032026605111394E-3</v>
          </cell>
        </row>
      </sheetData>
      <sheetData sheetId="5">
        <row r="5">
          <cell r="DR5">
            <v>5.1922453887747411E-2</v>
          </cell>
        </row>
        <row r="6">
          <cell r="DR6">
            <v>3.2425891288357933E-2</v>
          </cell>
        </row>
        <row r="7">
          <cell r="DR7">
            <v>0.1376466037021522</v>
          </cell>
        </row>
        <row r="8">
          <cell r="DR8">
            <v>0.12976701288885284</v>
          </cell>
        </row>
      </sheetData>
      <sheetData sheetId="6">
        <row r="5">
          <cell r="DF5">
            <v>9.8932607754679269E-2</v>
          </cell>
          <cell r="DR5">
            <v>4.4796672162575879E-2</v>
          </cell>
        </row>
        <row r="6">
          <cell r="DF6">
            <v>8.9506136643208167E-2</v>
          </cell>
          <cell r="DR6">
            <v>4.1626613738724894E-2</v>
          </cell>
        </row>
        <row r="7">
          <cell r="DF7">
            <v>0.21532382152826846</v>
          </cell>
          <cell r="DR7">
            <v>7.4526298745487107E-2</v>
          </cell>
        </row>
        <row r="8">
          <cell r="DF8">
            <v>5.1101933173030689E-2</v>
          </cell>
          <cell r="DR8">
            <v>3.5388455132588481E-2</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A_hors_covid"/>
      <sheetName val="SA_hors_covid"/>
      <sheetName val="RA_hors_covid"/>
      <sheetName val="NSA_INDICES"/>
      <sheetName val="SA_INDICES"/>
      <sheetName val="RA_INDICES"/>
      <sheetName val="RA_INDICES_Prov"/>
    </sheetNames>
    <sheetDataSet>
      <sheetData sheetId="0"/>
      <sheetData sheetId="1"/>
      <sheetData sheetId="2"/>
      <sheetData sheetId="3"/>
      <sheetData sheetId="4"/>
      <sheetData sheetId="5">
        <row r="69">
          <cell r="E69" t="str">
            <v>TOTAL Infirmiers</v>
          </cell>
        </row>
        <row r="83">
          <cell r="E83" t="str">
            <v>TOTAL Laboratoires</v>
          </cell>
        </row>
        <row r="90">
          <cell r="E90" t="str">
            <v>IJ maladie</v>
          </cell>
        </row>
        <row r="107">
          <cell r="E107" t="str">
            <v>Médicaments de ville</v>
          </cell>
        </row>
        <row r="118">
          <cell r="E118" t="str">
            <v>TOTAL médicaments</v>
          </cell>
        </row>
        <row r="134">
          <cell r="E134" t="str">
            <v xml:space="preserve">TOTAL SOINS DE VILLE </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Patients"/>
      <sheetName val="2-Tableau-de-marche"/>
      <sheetName val="3-SDV-DTR-CVS-CJO"/>
      <sheetName val="4-SDV-DTS-CVS-CJO"/>
      <sheetName val="5-Cliniques privées DTS CVS CJO"/>
      <sheetName val="6-Actualités"/>
      <sheetName val="Graphs_DTR"/>
      <sheetName val="Date_rbts"/>
      <sheetName val="Date_soins"/>
      <sheetName val="Révisions_date_soins"/>
      <sheetName val="Titres"/>
      <sheetName val="lisez-moi!"/>
      <sheetName val="annexe1-SDV_DTR_hors_Covid"/>
      <sheetName val="7-Pt IJ"/>
      <sheetName val="Date_rbts_hors_covid"/>
    </sheetNames>
    <sheetDataSet>
      <sheetData sheetId="0"/>
      <sheetData sheetId="1"/>
      <sheetData sheetId="2"/>
      <sheetData sheetId="3"/>
      <sheetData sheetId="4"/>
      <sheetData sheetId="5"/>
      <sheetData sheetId="6"/>
      <sheetData sheetId="7"/>
      <sheetData sheetId="8"/>
      <sheetData sheetId="9"/>
      <sheetData sheetId="10">
        <row r="6">
          <cell r="B6" t="str">
            <v>déc.</v>
          </cell>
        </row>
        <row r="7">
          <cell r="B7" t="str">
            <v>janv.</v>
          </cell>
        </row>
        <row r="8">
          <cell r="B8" t="str">
            <v>fév.</v>
          </cell>
        </row>
        <row r="9">
          <cell r="A9" t="str">
            <v>mars</v>
          </cell>
          <cell r="B9" t="str">
            <v>mars</v>
          </cell>
        </row>
        <row r="10">
          <cell r="B10" t="str">
            <v>avril</v>
          </cell>
        </row>
        <row r="19">
          <cell r="A19">
            <v>2025</v>
          </cell>
        </row>
        <row r="20">
          <cell r="A20">
            <v>2025</v>
          </cell>
        </row>
        <row r="21">
          <cell r="A21">
            <v>2024</v>
          </cell>
        </row>
        <row r="22">
          <cell r="A22">
            <v>2024</v>
          </cell>
        </row>
        <row r="23">
          <cell r="A23">
            <v>2025</v>
          </cell>
        </row>
        <row r="24">
          <cell r="A24">
            <v>2024</v>
          </cell>
        </row>
      </sheetData>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_DTR"/>
      <sheetName val="NSA_DTR"/>
      <sheetName val="SA_DTR"/>
      <sheetName val="VERIF_DTR"/>
      <sheetName val="RA_DTR_hors_covid"/>
      <sheetName val="NSA_DTR_hors_covid"/>
      <sheetName val="SA_DTR_hors_covid"/>
      <sheetName val="RA_DTS"/>
      <sheetName val="NSA_DTS"/>
      <sheetName val="SA_DTS"/>
      <sheetName val="VERIF_DTS"/>
      <sheetName val="RA_DTS_hors_covid"/>
      <sheetName val="NSA_DTS_hors_covid"/>
      <sheetName val="SA_DTS_hors_covid"/>
      <sheetName val="Feuil1"/>
    </sheetNames>
    <sheetDataSet>
      <sheetData sheetId="0">
        <row r="5">
          <cell r="FE5">
            <v>443.83537963000003</v>
          </cell>
        </row>
        <row r="6">
          <cell r="FE6">
            <v>277.26420066000003</v>
          </cell>
        </row>
        <row r="7">
          <cell r="FE7">
            <v>90.000122480000002</v>
          </cell>
        </row>
        <row r="8">
          <cell r="FE8">
            <v>23.994673559999999</v>
          </cell>
        </row>
        <row r="9">
          <cell r="FE9">
            <v>50.597798439999998</v>
          </cell>
        </row>
        <row r="10">
          <cell r="FE10">
            <v>14.17378282</v>
          </cell>
        </row>
        <row r="12">
          <cell r="FE12">
            <v>78.090598659999998</v>
          </cell>
        </row>
        <row r="13">
          <cell r="FE13">
            <v>18.970471069999999</v>
          </cell>
        </row>
        <row r="14">
          <cell r="FE14">
            <v>55.042264029999998</v>
          </cell>
        </row>
        <row r="16">
          <cell r="FE16">
            <v>10.857976800000001</v>
          </cell>
        </row>
        <row r="17">
          <cell r="FE17">
            <v>28.391952299999996</v>
          </cell>
        </row>
        <row r="18">
          <cell r="FE18">
            <v>65.133929119999991</v>
          </cell>
        </row>
        <row r="19">
          <cell r="FE19">
            <v>41.965517229999996</v>
          </cell>
        </row>
        <row r="20">
          <cell r="FE20">
            <v>23.168411889999998</v>
          </cell>
        </row>
        <row r="22">
          <cell r="FE22">
            <v>166.57117897000001</v>
          </cell>
        </row>
        <row r="23">
          <cell r="FE23">
            <v>126.17336394000002</v>
          </cell>
        </row>
        <row r="24">
          <cell r="FE24">
            <v>119.02202405999999</v>
          </cell>
        </row>
        <row r="25">
          <cell r="FE25">
            <v>7.1513398799999992</v>
          </cell>
        </row>
        <row r="26">
          <cell r="FE26">
            <v>40.397815029999997</v>
          </cell>
        </row>
        <row r="27">
          <cell r="FE27">
            <v>378.70145051000003</v>
          </cell>
        </row>
        <row r="55">
          <cell r="FE55">
            <v>6.676850382506494E-2</v>
          </cell>
        </row>
        <row r="56">
          <cell r="FE56">
            <v>6.4805703391699332E-2</v>
          </cell>
        </row>
        <row r="58">
          <cell r="FE58">
            <v>4.8272849953556074E-2</v>
          </cell>
        </row>
        <row r="59">
          <cell r="FE59">
            <v>8.648922923031499E-2</v>
          </cell>
        </row>
        <row r="60">
          <cell r="FE60">
            <v>7.3642507320143658E-2</v>
          </cell>
        </row>
        <row r="62">
          <cell r="FE62">
            <v>4.5164793765790634E-2</v>
          </cell>
        </row>
        <row r="63">
          <cell r="FE63">
            <v>-1.9654469803647823E-2</v>
          </cell>
        </row>
        <row r="64">
          <cell r="FE64">
            <v>6.2529761650398585E-2</v>
          </cell>
        </row>
        <row r="66">
          <cell r="FE66">
            <v>-0.11005768789201686</v>
          </cell>
        </row>
        <row r="67">
          <cell r="FE67">
            <v>0.10229735095130987</v>
          </cell>
        </row>
        <row r="68">
          <cell r="FE68">
            <v>9.165663716864092E-2</v>
          </cell>
        </row>
        <row r="69">
          <cell r="FE69">
            <v>0.10038972494399578</v>
          </cell>
        </row>
        <row r="70">
          <cell r="FE70">
            <v>7.6186114105212255E-2</v>
          </cell>
        </row>
        <row r="72">
          <cell r="FE72">
            <v>7.0051757963959904E-2</v>
          </cell>
        </row>
        <row r="73">
          <cell r="FE73">
            <v>7.3380095208641194E-2</v>
          </cell>
        </row>
        <row r="74">
          <cell r="FE74">
            <v>7.4572679125164187E-2</v>
          </cell>
        </row>
        <row r="75">
          <cell r="FE75">
            <v>5.3913146357306152E-2</v>
          </cell>
        </row>
        <row r="76">
          <cell r="FE76">
            <v>5.9788089209643624E-2</v>
          </cell>
        </row>
        <row r="77">
          <cell r="FE77">
            <v>6.2601852657820478E-2</v>
          </cell>
        </row>
        <row r="80">
          <cell r="FE80">
            <v>4.5676309870447129E-2</v>
          </cell>
        </row>
        <row r="81">
          <cell r="FE81">
            <v>4.2352705439817173E-2</v>
          </cell>
        </row>
        <row r="82">
          <cell r="FE82">
            <v>6.0371438721529502E-2</v>
          </cell>
        </row>
        <row r="83">
          <cell r="FE83">
            <v>4.6004516568162845E-2</v>
          </cell>
        </row>
        <row r="84">
          <cell r="FE84">
            <v>6.1669790456767126E-2</v>
          </cell>
        </row>
        <row r="85">
          <cell r="FE85">
            <v>6.8089768525452232E-2</v>
          </cell>
        </row>
        <row r="87">
          <cell r="FE87">
            <v>8.0006217719910122E-3</v>
          </cell>
        </row>
        <row r="88">
          <cell r="FE88">
            <v>-7.4207037106797102E-3</v>
          </cell>
        </row>
        <row r="89">
          <cell r="FE89">
            <v>4.4140270668897585E-3</v>
          </cell>
        </row>
        <row r="91">
          <cell r="FE91">
            <v>-0.11612981332325811</v>
          </cell>
        </row>
        <row r="92">
          <cell r="FE92">
            <v>7.8242355124754415E-2</v>
          </cell>
        </row>
        <row r="93">
          <cell r="FE93">
            <v>7.7432946885433118E-2</v>
          </cell>
        </row>
        <row r="94">
          <cell r="FE94">
            <v>9.3226707761562055E-2</v>
          </cell>
        </row>
        <row r="95">
          <cell r="FE95">
            <v>4.9974631824953208E-2</v>
          </cell>
        </row>
        <row r="97">
          <cell r="FE97">
            <v>5.1172119444073738E-2</v>
          </cell>
        </row>
        <row r="98">
          <cell r="FE98">
            <v>5.4110522631467095E-2</v>
          </cell>
        </row>
        <row r="99">
          <cell r="FE99">
            <v>5.7087796342144337E-2</v>
          </cell>
        </row>
        <row r="100">
          <cell r="FE100">
            <v>4.8115292647261665E-3</v>
          </cell>
        </row>
        <row r="101">
          <cell r="FE101">
            <v>4.1816087194079588E-2</v>
          </cell>
        </row>
        <row r="102">
          <cell r="FE102">
            <v>4.0535059686662489E-2</v>
          </cell>
        </row>
        <row r="130">
          <cell r="FE130">
            <v>5222.2378221200006</v>
          </cell>
        </row>
        <row r="131">
          <cell r="FE131">
            <v>3251.5604399300005</v>
          </cell>
        </row>
        <row r="132">
          <cell r="FE132">
            <v>1032.1262086800002</v>
          </cell>
        </row>
        <row r="133">
          <cell r="FE133">
            <v>270.63968383999998</v>
          </cell>
        </row>
        <row r="134">
          <cell r="FE134">
            <v>596.06920840999999</v>
          </cell>
        </row>
        <row r="135">
          <cell r="FE135">
            <v>151.66723085000001</v>
          </cell>
        </row>
        <row r="137">
          <cell r="FE137">
            <v>957.10675873000002</v>
          </cell>
        </row>
        <row r="138">
          <cell r="FE138">
            <v>231.74392193</v>
          </cell>
        </row>
        <row r="139">
          <cell r="FE139">
            <v>681.57335966999995</v>
          </cell>
        </row>
        <row r="141">
          <cell r="FE141">
            <v>137.33596724</v>
          </cell>
        </row>
        <row r="142">
          <cell r="FE142">
            <v>327.86821311</v>
          </cell>
        </row>
        <row r="143">
          <cell r="FE143">
            <v>734.98542451999992</v>
          </cell>
        </row>
        <row r="144">
          <cell r="FE144">
            <v>471.74478863000002</v>
          </cell>
        </row>
        <row r="145">
          <cell r="FE145">
            <v>263.24063589000002</v>
          </cell>
        </row>
        <row r="147">
          <cell r="FE147">
            <v>1970.6773821900001</v>
          </cell>
        </row>
        <row r="148">
          <cell r="FE148">
            <v>1500.33016367</v>
          </cell>
        </row>
        <row r="149">
          <cell r="FE149">
            <v>1415.99525305</v>
          </cell>
        </row>
        <row r="150">
          <cell r="FE150">
            <v>84.334910619999988</v>
          </cell>
        </row>
        <row r="151">
          <cell r="FE151">
            <v>470.3472185199999</v>
          </cell>
        </row>
        <row r="152">
          <cell r="FE152">
            <v>4487.2523976000002</v>
          </cell>
        </row>
        <row r="155">
          <cell r="FE155">
            <v>2.4748408297003088E-2</v>
          </cell>
        </row>
        <row r="156">
          <cell r="FE156">
            <v>2.021020116670158E-2</v>
          </cell>
        </row>
        <row r="157">
          <cell r="FE157">
            <v>1.1857264054118799E-2</v>
          </cell>
        </row>
        <row r="158">
          <cell r="FE158">
            <v>-2.6650055218768731E-3</v>
          </cell>
        </row>
        <row r="159">
          <cell r="FE159">
            <v>2.6196085199054142E-2</v>
          </cell>
        </row>
        <row r="160">
          <cell r="FE160">
            <v>-2.7687867020281698E-2</v>
          </cell>
        </row>
        <row r="162">
          <cell r="FE162">
            <v>1.7570672433661949E-2</v>
          </cell>
        </row>
        <row r="163">
          <cell r="FE163">
            <v>2.8215437783222441E-2</v>
          </cell>
        </row>
        <row r="164">
          <cell r="FE164">
            <v>7.6168959829316929E-3</v>
          </cell>
        </row>
        <row r="166">
          <cell r="FE166">
            <v>-0.11392602596230383</v>
          </cell>
        </row>
        <row r="167">
          <cell r="FE167">
            <v>4.4091379543695686E-2</v>
          </cell>
        </row>
        <row r="168">
          <cell r="FE168">
            <v>5.225226367306246E-2</v>
          </cell>
        </row>
        <row r="169">
          <cell r="FE169">
            <v>6.1694582756135707E-2</v>
          </cell>
        </row>
        <row r="170">
          <cell r="FE170">
            <v>3.5744584074759667E-2</v>
          </cell>
        </row>
        <row r="172">
          <cell r="FE172">
            <v>3.2325237469755352E-2</v>
          </cell>
        </row>
        <row r="173">
          <cell r="FE173">
            <v>3.0589540023231665E-2</v>
          </cell>
        </row>
        <row r="174">
          <cell r="FE174">
            <v>3.5804608646070601E-2</v>
          </cell>
        </row>
        <row r="175">
          <cell r="FE175">
            <v>-4.9740642177168448E-2</v>
          </cell>
        </row>
        <row r="176">
          <cell r="FE176">
            <v>3.7901106056451805E-2</v>
          </cell>
        </row>
        <row r="177">
          <cell r="FE177">
            <v>2.0379893333870136E-2</v>
          </cell>
        </row>
        <row r="180">
          <cell r="FE180">
            <v>1.9940513287918904E-2</v>
          </cell>
        </row>
        <row r="181">
          <cell r="FE181">
            <v>1.3957584266360179E-2</v>
          </cell>
        </row>
        <row r="182">
          <cell r="FE182">
            <v>5.9645025361922954E-3</v>
          </cell>
        </row>
        <row r="183">
          <cell r="FE183">
            <v>-4.8497313839204192E-3</v>
          </cell>
        </row>
        <row r="184">
          <cell r="FE184">
            <v>1.9105452085765862E-2</v>
          </cell>
        </row>
        <row r="185">
          <cell r="FE185">
            <v>-3.5463031665145972E-2</v>
          </cell>
        </row>
        <row r="187">
          <cell r="FE187">
            <v>1.1971022432139433E-2</v>
          </cell>
        </row>
        <row r="188">
          <cell r="FE188">
            <v>2.160744854196972E-2</v>
          </cell>
        </row>
        <row r="189">
          <cell r="FE189">
            <v>2.3860993318247647E-3</v>
          </cell>
        </row>
        <row r="191">
          <cell r="FE191">
            <v>-0.11745078133114384</v>
          </cell>
        </row>
        <row r="192">
          <cell r="FE192">
            <v>3.4848904426289851E-2</v>
          </cell>
        </row>
        <row r="193">
          <cell r="FE193">
            <v>4.5938489936610871E-2</v>
          </cell>
        </row>
        <row r="194">
          <cell r="FE194">
            <v>5.5435490374303065E-2</v>
          </cell>
        </row>
        <row r="195">
          <cell r="FE195">
            <v>2.9400516835698554E-2</v>
          </cell>
        </row>
        <row r="197">
          <cell r="FE197">
            <v>2.9973516214354845E-2</v>
          </cell>
        </row>
        <row r="198">
          <cell r="FE198">
            <v>2.8736001101371533E-2</v>
          </cell>
        </row>
        <row r="199">
          <cell r="FE199">
            <v>3.4418318548404825E-2</v>
          </cell>
        </row>
        <row r="200">
          <cell r="FE200">
            <v>-5.845627138592735E-2</v>
          </cell>
        </row>
        <row r="201">
          <cell r="FE201">
            <v>3.3939971373208255E-2</v>
          </cell>
        </row>
        <row r="202">
          <cell r="FE202">
            <v>1.5793193360448265E-2</v>
          </cell>
        </row>
        <row r="205">
          <cell r="FE205">
            <v>2.1100923404612892E-2</v>
          </cell>
        </row>
        <row r="206">
          <cell r="FE206">
            <v>1.886796453667694E-2</v>
          </cell>
        </row>
        <row r="207">
          <cell r="FE207">
            <v>3.8261835123479804E-2</v>
          </cell>
        </row>
        <row r="208">
          <cell r="FE208">
            <v>2.8287379419602576E-2</v>
          </cell>
        </row>
        <row r="209">
          <cell r="FE209">
            <v>3.6540980937188383E-2</v>
          </cell>
        </row>
        <row r="210">
          <cell r="FE210">
            <v>5.1375087510734385E-2</v>
          </cell>
        </row>
        <row r="212">
          <cell r="FE212">
            <v>1.0296178459678229E-2</v>
          </cell>
        </row>
        <row r="213">
          <cell r="FE213">
            <v>1.0220383901373697E-2</v>
          </cell>
        </row>
        <row r="214">
          <cell r="FE214">
            <v>2.8179158761341139E-3</v>
          </cell>
        </row>
        <row r="216">
          <cell r="FE216">
            <v>-0.16143787753843686</v>
          </cell>
        </row>
        <row r="217">
          <cell r="FE217">
            <v>3.9779397280237161E-2</v>
          </cell>
        </row>
        <row r="218">
          <cell r="FE218">
            <v>3.005525692893718E-2</v>
          </cell>
        </row>
        <row r="219">
          <cell r="FE219">
            <v>4.2519109883984774E-2</v>
          </cell>
        </row>
        <row r="220">
          <cell r="FE220">
            <v>8.1756273618480702E-3</v>
          </cell>
        </row>
        <row r="222">
          <cell r="FE222">
            <v>2.4890199546898861E-2</v>
          </cell>
        </row>
        <row r="223">
          <cell r="FE223">
            <v>2.1774325188863797E-2</v>
          </cell>
        </row>
        <row r="224">
          <cell r="FE224">
            <v>2.8524395341362307E-2</v>
          </cell>
        </row>
        <row r="225">
          <cell r="FE225">
            <v>-8.6290623369951747E-2</v>
          </cell>
        </row>
        <row r="226">
          <cell r="FE226">
            <v>3.4669859568050576E-2</v>
          </cell>
        </row>
        <row r="227">
          <cell r="FE227">
            <v>1.9611879708642199E-2</v>
          </cell>
        </row>
        <row r="230">
          <cell r="FE230">
            <v>3.6876138717907736E-2</v>
          </cell>
        </row>
        <row r="231">
          <cell r="FE231">
            <v>3.5681030959299642E-2</v>
          </cell>
        </row>
        <row r="232">
          <cell r="FE232">
            <v>5.2048152138334691E-2</v>
          </cell>
        </row>
        <row r="233">
          <cell r="FE233">
            <v>4.9208336866041202E-2</v>
          </cell>
        </row>
        <row r="234">
          <cell r="FE234">
            <v>4.5927089470772842E-2</v>
          </cell>
        </row>
        <row r="235">
          <cell r="FE235">
            <v>6.9104962490377675E-2</v>
          </cell>
        </row>
        <row r="237">
          <cell r="FE237">
            <v>2.6390013886774311E-2</v>
          </cell>
        </row>
        <row r="238">
          <cell r="FE238">
            <v>2.2409204743369937E-2</v>
          </cell>
        </row>
        <row r="239">
          <cell r="FE239">
            <v>2.0786158694347412E-2</v>
          </cell>
        </row>
        <row r="241">
          <cell r="FE241">
            <v>-0.14861093288185567</v>
          </cell>
        </row>
        <row r="242">
          <cell r="FE242">
            <v>4.6711159450186335E-2</v>
          </cell>
        </row>
        <row r="243">
          <cell r="FE243">
            <v>5.9686807169660572E-2</v>
          </cell>
        </row>
        <row r="244">
          <cell r="FE244">
            <v>7.713949036078005E-2</v>
          </cell>
        </row>
        <row r="245">
          <cell r="FE245">
            <v>2.9125823720109079E-2</v>
          </cell>
        </row>
        <row r="247">
          <cell r="FE247">
            <v>3.8855976841338125E-2</v>
          </cell>
        </row>
        <row r="248">
          <cell r="FE248">
            <v>3.7526288872603786E-2</v>
          </cell>
        </row>
        <row r="249">
          <cell r="FE249">
            <v>4.6104547681566244E-2</v>
          </cell>
        </row>
        <row r="250">
          <cell r="FE250">
            <v>-9.4572516750572766E-2</v>
          </cell>
        </row>
        <row r="251">
          <cell r="FE251">
            <v>4.3116736308461689E-2</v>
          </cell>
        </row>
        <row r="252">
          <cell r="FE252">
            <v>3.3182433712182213E-2</v>
          </cell>
        </row>
        <row r="255">
          <cell r="FE255">
            <v>5.8121748377470972E-3</v>
          </cell>
        </row>
        <row r="256">
          <cell r="FE256">
            <v>-5.2527023293805764E-3</v>
          </cell>
        </row>
        <row r="257">
          <cell r="FE257">
            <v>1.5318734095411068E-2</v>
          </cell>
        </row>
        <row r="258">
          <cell r="FE258">
            <v>-1.8364242285977772E-2</v>
          </cell>
        </row>
        <row r="259">
          <cell r="FE259">
            <v>4.2634387848049737E-2</v>
          </cell>
        </row>
        <row r="260">
          <cell r="FE260">
            <v>-2.3717295237197789E-2</v>
          </cell>
        </row>
        <row r="262">
          <cell r="FE262">
            <v>-1.0505637185476813E-2</v>
          </cell>
        </row>
        <row r="263">
          <cell r="FE263">
            <v>1.609225578689033E-2</v>
          </cell>
        </row>
        <row r="264">
          <cell r="FE264">
            <v>-2.3935903197317865E-2</v>
          </cell>
        </row>
        <row r="266">
          <cell r="FE266">
            <v>-0.19639081808288017</v>
          </cell>
        </row>
        <row r="267">
          <cell r="FE267">
            <v>3.6281510289669194E-2</v>
          </cell>
        </row>
        <row r="268">
          <cell r="FE268">
            <v>8.854126250650296E-4</v>
          </cell>
        </row>
        <row r="269">
          <cell r="FE269">
            <v>-1.841940831347566E-2</v>
          </cell>
        </row>
        <row r="270">
          <cell r="FE270">
            <v>3.6379367812978902E-2</v>
          </cell>
        </row>
        <row r="272">
          <cell r="FE272">
            <v>2.4930297723666728E-2</v>
          </cell>
        </row>
        <row r="273">
          <cell r="FE273">
            <v>3.376227137563248E-2</v>
          </cell>
        </row>
        <row r="274">
          <cell r="FE274">
            <v>4.1680854946165802E-2</v>
          </cell>
        </row>
        <row r="275">
          <cell r="FE275">
            <v>-7.4224600944217345E-2</v>
          </cell>
        </row>
        <row r="276">
          <cell r="FE276">
            <v>-2.3878258166130095E-3</v>
          </cell>
        </row>
        <row r="277">
          <cell r="FE277">
            <v>6.602604593764605E-3</v>
          </cell>
        </row>
        <row r="305">
          <cell r="FE305">
            <v>1.1714134774023499E-3</v>
          </cell>
        </row>
        <row r="306">
          <cell r="FE306">
            <v>-2.6492879796093938E-3</v>
          </cell>
        </row>
        <row r="307">
          <cell r="FE307">
            <v>-1.7788960311826418E-3</v>
          </cell>
        </row>
        <row r="308">
          <cell r="FE308">
            <v>-2.6581778425654345E-2</v>
          </cell>
        </row>
        <row r="309">
          <cell r="FE309">
            <v>1.0732191290786286E-2</v>
          </cell>
        </row>
        <row r="310">
          <cell r="FE310">
            <v>-5.2559313389974882E-3</v>
          </cell>
        </row>
        <row r="312">
          <cell r="FE312">
            <v>-2.0165035968914502E-2</v>
          </cell>
        </row>
        <row r="313">
          <cell r="FE313">
            <v>-3.323236720881606E-2</v>
          </cell>
        </row>
        <row r="314">
          <cell r="FE314">
            <v>-1.6857846983574842E-2</v>
          </cell>
        </row>
        <row r="316">
          <cell r="FE316">
            <v>-3.1975105619465038E-3</v>
          </cell>
        </row>
        <row r="317">
          <cell r="FE317">
            <v>2.1061998249329195E-2</v>
          </cell>
        </row>
        <row r="318">
          <cell r="FE318">
            <v>4.9379941976526176E-3</v>
          </cell>
        </row>
        <row r="319">
          <cell r="FE319">
            <v>-1.8318099706452484E-3</v>
          </cell>
        </row>
        <row r="320">
          <cell r="FE320">
            <v>1.7428966072423391E-2</v>
          </cell>
        </row>
        <row r="322">
          <cell r="FE322">
            <v>7.4999522867600366E-3</v>
          </cell>
        </row>
        <row r="323">
          <cell r="FE323">
            <v>1.1638322672910428E-2</v>
          </cell>
        </row>
        <row r="324">
          <cell r="FE324">
            <v>7.0953490811285214E-3</v>
          </cell>
        </row>
        <row r="325">
          <cell r="FE325">
            <v>9.791298796480552E-2</v>
          </cell>
        </row>
        <row r="326">
          <cell r="FE326">
            <v>-5.605088923773871E-3</v>
          </cell>
        </row>
        <row r="327">
          <cell r="FE327">
            <v>5.4275983885987422E-4</v>
          </cell>
        </row>
      </sheetData>
      <sheetData sheetId="1">
        <row r="5">
          <cell r="FE5">
            <v>198.30896090000002</v>
          </cell>
        </row>
        <row r="6">
          <cell r="FE6">
            <v>114.82623285000001</v>
          </cell>
        </row>
        <row r="7">
          <cell r="FE7">
            <v>37.399367769999998</v>
          </cell>
        </row>
        <row r="8">
          <cell r="FE8">
            <v>10.406362509999999</v>
          </cell>
        </row>
        <row r="9">
          <cell r="FE9">
            <v>21.320993739999999</v>
          </cell>
        </row>
        <row r="10">
          <cell r="FE10">
            <v>5.4771522000000008</v>
          </cell>
        </row>
        <row r="12">
          <cell r="FE12">
            <v>46.123775780000003</v>
          </cell>
        </row>
        <row r="13">
          <cell r="FE13">
            <v>9.67349426</v>
          </cell>
        </row>
        <row r="14">
          <cell r="FE14">
            <v>34.976858489999998</v>
          </cell>
        </row>
        <row r="16">
          <cell r="FE16">
            <v>4.7616628199999997</v>
          </cell>
        </row>
        <row r="17">
          <cell r="FE17">
            <v>14.210154259999999</v>
          </cell>
        </row>
        <row r="18">
          <cell r="FE18">
            <v>10.250309999999999</v>
          </cell>
        </row>
        <row r="19">
          <cell r="FE19">
            <v>6.5996530399999997</v>
          </cell>
        </row>
        <row r="20">
          <cell r="FE20">
            <v>3.6506569599999996</v>
          </cell>
        </row>
        <row r="22">
          <cell r="FE22">
            <v>83.482728050000006</v>
          </cell>
        </row>
        <row r="23">
          <cell r="FE23">
            <v>62.461328129999998</v>
          </cell>
        </row>
        <row r="24">
          <cell r="FE24">
            <v>59.721154599999998</v>
          </cell>
        </row>
        <row r="25">
          <cell r="FE25">
            <v>2.7401735299999994</v>
          </cell>
        </row>
        <row r="26">
          <cell r="FE26">
            <v>21.021399920000004</v>
          </cell>
        </row>
        <row r="27">
          <cell r="FE27">
            <v>188.05865090000003</v>
          </cell>
        </row>
        <row r="55">
          <cell r="FE55">
            <v>3.6924423565556586E-2</v>
          </cell>
        </row>
        <row r="56">
          <cell r="FE56">
            <v>3.1696746992870839E-2</v>
          </cell>
        </row>
        <row r="57">
          <cell r="FE57">
            <v>3.8071960784455738E-2</v>
          </cell>
        </row>
        <row r="58">
          <cell r="FE58">
            <v>9.6316307537185342E-3</v>
          </cell>
        </row>
        <row r="59">
          <cell r="FE59">
            <v>5.6035158277152997E-2</v>
          </cell>
        </row>
        <row r="60">
          <cell r="FE60">
            <v>1.9289399539659913E-2</v>
          </cell>
        </row>
        <row r="62">
          <cell r="FE62">
            <v>2.1782372521577109E-2</v>
          </cell>
        </row>
        <row r="63">
          <cell r="FE63">
            <v>-5.0229228713227103E-2</v>
          </cell>
        </row>
        <row r="64">
          <cell r="FE64">
            <v>4.1493273280475584E-2</v>
          </cell>
        </row>
        <row r="66">
          <cell r="FE66">
            <v>-0.14565283833228593</v>
          </cell>
        </row>
        <row r="67">
          <cell r="FE67">
            <v>9.2882133626086105E-2</v>
          </cell>
        </row>
        <row r="68">
          <cell r="FE68">
            <v>7.7952366450015909E-2</v>
          </cell>
        </row>
        <row r="69">
          <cell r="FE69">
            <v>6.7859695638291084E-2</v>
          </cell>
        </row>
        <row r="70">
          <cell r="FE70">
            <v>9.6690488725974522E-2</v>
          </cell>
        </row>
        <row r="72">
          <cell r="FE72">
            <v>4.4201981087820696E-2</v>
          </cell>
        </row>
        <row r="73">
          <cell r="FE73">
            <v>5.0154907240507418E-2</v>
          </cell>
        </row>
        <row r="74">
          <cell r="FE74">
            <v>5.1320491788176437E-2</v>
          </cell>
        </row>
        <row r="75">
          <cell r="FE75">
            <v>2.5378240604203572E-2</v>
          </cell>
        </row>
        <row r="76">
          <cell r="FE76">
            <v>2.6905522226111867E-2</v>
          </cell>
        </row>
        <row r="77">
          <cell r="FE77">
            <v>3.4777725685735783E-2</v>
          </cell>
        </row>
        <row r="80">
          <cell r="FE80">
            <v>1.1093415049828526E-2</v>
          </cell>
        </row>
        <row r="81">
          <cell r="FE81">
            <v>3.7953248424775765E-3</v>
          </cell>
        </row>
        <row r="82">
          <cell r="FE82">
            <v>2.7095578338209192E-2</v>
          </cell>
        </row>
        <row r="83">
          <cell r="FE83">
            <v>2.1191775124331791E-3</v>
          </cell>
        </row>
        <row r="84">
          <cell r="FE84">
            <v>3.6544558265794613E-2</v>
          </cell>
        </row>
        <row r="85">
          <cell r="FE85">
            <v>3.1263537570493938E-2</v>
          </cell>
        </row>
        <row r="87">
          <cell r="FE87">
            <v>-2.5489585954350913E-2</v>
          </cell>
        </row>
        <row r="88">
          <cell r="FE88">
            <v>-3.3719643641647479E-2</v>
          </cell>
        </row>
        <row r="89">
          <cell r="FE89">
            <v>-2.6913351241078631E-2</v>
          </cell>
        </row>
        <row r="91">
          <cell r="FE91">
            <v>-0.1582608605168796</v>
          </cell>
        </row>
        <row r="92">
          <cell r="FE92">
            <v>7.1366322541991378E-2</v>
          </cell>
        </row>
        <row r="93">
          <cell r="FE93">
            <v>6.3878141975998837E-2</v>
          </cell>
        </row>
        <row r="94">
          <cell r="FE94">
            <v>6.7263520694794465E-2</v>
          </cell>
        </row>
        <row r="95">
          <cell r="FE95">
            <v>5.7564089981416711E-2</v>
          </cell>
        </row>
        <row r="97">
          <cell r="FE97">
            <v>2.1252340032296368E-2</v>
          </cell>
        </row>
        <row r="98">
          <cell r="FE98">
            <v>2.3061801084067968E-2</v>
          </cell>
        </row>
        <row r="99">
          <cell r="FE99">
            <v>2.8583303098245638E-2</v>
          </cell>
        </row>
        <row r="100">
          <cell r="FE100">
            <v>-9.0935353134575014E-2</v>
          </cell>
        </row>
        <row r="101">
          <cell r="FE101">
            <v>1.5776306184131839E-2</v>
          </cell>
        </row>
        <row r="102">
          <cell r="FE102">
            <v>8.4452649805424329E-3</v>
          </cell>
        </row>
        <row r="130">
          <cell r="FE130">
            <v>2388.8509060000001</v>
          </cell>
        </row>
        <row r="131">
          <cell r="FE131">
            <v>1388.4223262599999</v>
          </cell>
        </row>
        <row r="132">
          <cell r="FE132">
            <v>438.78194484000005</v>
          </cell>
        </row>
        <row r="133">
          <cell r="FE133">
            <v>119.36388276</v>
          </cell>
        </row>
        <row r="134">
          <cell r="FE134">
            <v>257.73816901999999</v>
          </cell>
        </row>
        <row r="135">
          <cell r="FE135">
            <v>59.515516189999992</v>
          </cell>
        </row>
        <row r="137">
          <cell r="FE137">
            <v>576.73932702999991</v>
          </cell>
        </row>
        <row r="138">
          <cell r="FE138">
            <v>121.44035446000001</v>
          </cell>
        </row>
        <row r="139">
          <cell r="FE139">
            <v>438.7453991299999</v>
          </cell>
        </row>
        <row r="141">
          <cell r="FE141">
            <v>61.593206739999999</v>
          </cell>
        </row>
        <row r="142">
          <cell r="FE142">
            <v>166.45638973999996</v>
          </cell>
        </row>
        <row r="143">
          <cell r="FE143">
            <v>116.39532727999999</v>
          </cell>
        </row>
        <row r="144">
          <cell r="FE144">
            <v>75.827514040000011</v>
          </cell>
        </row>
        <row r="145">
          <cell r="FE145">
            <v>40.567813239999992</v>
          </cell>
        </row>
        <row r="147">
          <cell r="FE147">
            <v>1000.4285797399999</v>
          </cell>
        </row>
        <row r="148">
          <cell r="FE148">
            <v>752.14797474999989</v>
          </cell>
        </row>
        <row r="149">
          <cell r="FE149">
            <v>719.89301592999993</v>
          </cell>
        </row>
        <row r="150">
          <cell r="FE150">
            <v>32.254958819999999</v>
          </cell>
        </row>
        <row r="151">
          <cell r="FE151">
            <v>248.28060499000003</v>
          </cell>
        </row>
        <row r="152">
          <cell r="FE152">
            <v>2272.4555787199997</v>
          </cell>
        </row>
        <row r="155">
          <cell r="FE155">
            <v>-1.8966913234303995E-3</v>
          </cell>
        </row>
        <row r="156">
          <cell r="FE156">
            <v>-1.1172971891042272E-2</v>
          </cell>
        </row>
        <row r="157">
          <cell r="FE157">
            <v>-2.0895095080885606E-2</v>
          </cell>
        </row>
        <row r="158">
          <cell r="FE158">
            <v>-3.7243975601856771E-2</v>
          </cell>
        </row>
        <row r="159">
          <cell r="FE159">
            <v>-4.2469932012628719E-3</v>
          </cell>
        </row>
        <row r="160">
          <cell r="FE160">
            <v>-6.237723599258238E-2</v>
          </cell>
        </row>
        <row r="162">
          <cell r="FE162">
            <v>-9.5318922079856705E-3</v>
          </cell>
        </row>
        <row r="163">
          <cell r="FE163">
            <v>-1.6949603261928736E-3</v>
          </cell>
        </row>
        <row r="164">
          <cell r="FE164">
            <v>-1.5337385160107408E-2</v>
          </cell>
        </row>
        <row r="166">
          <cell r="FE166">
            <v>-0.15026207266981662</v>
          </cell>
        </row>
        <row r="167">
          <cell r="FE167">
            <v>2.33015763374953E-2</v>
          </cell>
        </row>
        <row r="168">
          <cell r="FE168">
            <v>5.5277412081444988E-2</v>
          </cell>
        </row>
        <row r="169">
          <cell r="FE169">
            <v>6.7770771024866949E-2</v>
          </cell>
        </row>
        <row r="170">
          <cell r="FE170">
            <v>3.2692549467611576E-2</v>
          </cell>
        </row>
        <row r="172">
          <cell r="FE172">
            <v>1.1269370779601662E-2</v>
          </cell>
        </row>
        <row r="173">
          <cell r="FE173">
            <v>1.4090377188768599E-2</v>
          </cell>
        </row>
        <row r="174">
          <cell r="FE174">
            <v>2.1225055106947055E-2</v>
          </cell>
        </row>
        <row r="175">
          <cell r="FE175">
            <v>-0.12270462191356679</v>
          </cell>
        </row>
        <row r="176">
          <cell r="FE176">
            <v>2.8183305226348043E-3</v>
          </cell>
        </row>
        <row r="177">
          <cell r="FE177">
            <v>-4.6588258948282446E-3</v>
          </cell>
        </row>
        <row r="180">
          <cell r="FE180">
            <v>-6.5726021917525967E-3</v>
          </cell>
        </row>
        <row r="181">
          <cell r="FE181">
            <v>-1.6173180080086613E-2</v>
          </cell>
        </row>
        <row r="182">
          <cell r="FE182">
            <v>-2.5815576722605038E-2</v>
          </cell>
        </row>
        <row r="183">
          <cell r="FE183">
            <v>-4.0381439915368356E-2</v>
          </cell>
        </row>
        <row r="184">
          <cell r="FE184">
            <v>-1.1144445369240863E-2</v>
          </cell>
        </row>
        <row r="185">
          <cell r="FE185">
            <v>-6.2642046186720757E-2</v>
          </cell>
        </row>
        <row r="187">
          <cell r="FE187">
            <v>-1.4080773825359327E-2</v>
          </cell>
        </row>
        <row r="188">
          <cell r="FE188">
            <v>-7.4757818473952797E-3</v>
          </cell>
        </row>
        <row r="189">
          <cell r="FE189">
            <v>-1.9641106994815027E-2</v>
          </cell>
        </row>
        <row r="191">
          <cell r="FE191">
            <v>-0.15454316542588198</v>
          </cell>
        </row>
        <row r="192">
          <cell r="FE192">
            <v>1.4129376031234653E-2</v>
          </cell>
        </row>
        <row r="193">
          <cell r="FE193">
            <v>5.4178034738398662E-2</v>
          </cell>
        </row>
        <row r="194">
          <cell r="FE194">
            <v>6.7474907154785324E-2</v>
          </cell>
        </row>
        <row r="195">
          <cell r="FE195">
            <v>3.0231289088751279E-2</v>
          </cell>
        </row>
        <row r="197">
          <cell r="FE197">
            <v>7.1048121716688062E-3</v>
          </cell>
        </row>
        <row r="198">
          <cell r="FE198">
            <v>9.5343195006902803E-3</v>
          </cell>
        </row>
        <row r="199">
          <cell r="FE199">
            <v>1.7388319252115592E-2</v>
          </cell>
        </row>
        <row r="200">
          <cell r="FE200">
            <v>-0.13921328631488705</v>
          </cell>
        </row>
        <row r="201">
          <cell r="FE201">
            <v>-1.6328818682220803E-4</v>
          </cell>
        </row>
        <row r="202">
          <cell r="FE202">
            <v>-9.5167180020018227E-3</v>
          </cell>
        </row>
        <row r="205">
          <cell r="FE205">
            <v>-6.9537422886361E-3</v>
          </cell>
        </row>
        <row r="206">
          <cell r="FE206">
            <v>-1.3362112094329248E-2</v>
          </cell>
        </row>
        <row r="207">
          <cell r="FE207">
            <v>-4.0578075396691116E-3</v>
          </cell>
        </row>
        <row r="208">
          <cell r="FE208">
            <v>-1.5933841149411543E-2</v>
          </cell>
        </row>
        <row r="209">
          <cell r="FE209">
            <v>-1.654601699491054E-3</v>
          </cell>
        </row>
        <row r="210">
          <cell r="FE210">
            <v>4.742961924552036E-3</v>
          </cell>
        </row>
        <row r="212">
          <cell r="FE212">
            <v>-1.7837157362707079E-2</v>
          </cell>
        </row>
        <row r="213">
          <cell r="FE213">
            <v>-2.4382825099657612E-2</v>
          </cell>
        </row>
        <row r="214">
          <cell r="FE214">
            <v>-1.9627599453966194E-2</v>
          </cell>
        </row>
        <row r="216">
          <cell r="FE216">
            <v>-0.20164770844757185</v>
          </cell>
        </row>
        <row r="217">
          <cell r="FE217">
            <v>2.3831794474187262E-2</v>
          </cell>
        </row>
        <row r="218">
          <cell r="FE218">
            <v>3.9433803393358779E-2</v>
          </cell>
        </row>
        <row r="219">
          <cell r="FE219">
            <v>2.954054047579846E-2</v>
          </cell>
        </row>
        <row r="220">
          <cell r="FE220">
            <v>5.8139303345020821E-2</v>
          </cell>
        </row>
        <row r="222">
          <cell r="FE222">
            <v>2.1849286876094443E-3</v>
          </cell>
        </row>
        <row r="223">
          <cell r="FE223">
            <v>2.3794560195473657E-3</v>
          </cell>
        </row>
        <row r="224">
          <cell r="FE224">
            <v>8.5002580264930128E-3</v>
          </cell>
        </row>
        <row r="225">
          <cell r="FE225">
            <v>-0.12374413651910088</v>
          </cell>
        </row>
        <row r="226">
          <cell r="FE226">
            <v>1.6127823480536208E-3</v>
          </cell>
        </row>
        <row r="227">
          <cell r="FE227">
            <v>-9.3623159271120082E-3</v>
          </cell>
        </row>
        <row r="230">
          <cell r="FE230">
            <v>7.9879489613237098E-3</v>
          </cell>
        </row>
        <row r="231">
          <cell r="FE231">
            <v>2.3265431665628888E-3</v>
          </cell>
        </row>
        <row r="232">
          <cell r="FE232">
            <v>8.6757199189022582E-3</v>
          </cell>
        </row>
        <row r="233">
          <cell r="FE233">
            <v>-1.3236990877244503E-3</v>
          </cell>
        </row>
        <row r="234">
          <cell r="FE234">
            <v>6.2639990164814474E-3</v>
          </cell>
        </row>
        <row r="235">
          <cell r="FE235">
            <v>3.5119150040664904E-2</v>
          </cell>
        </row>
        <row r="237">
          <cell r="FE237">
            <v>5.4262369443836E-4</v>
          </cell>
        </row>
        <row r="238">
          <cell r="FE238">
            <v>-6.6392489770062957E-3</v>
          </cell>
        </row>
        <row r="239">
          <cell r="FE239">
            <v>-7.8721086308064514E-4</v>
          </cell>
        </row>
        <row r="241">
          <cell r="FE241">
            <v>-0.19164608354028112</v>
          </cell>
        </row>
        <row r="242">
          <cell r="FE242">
            <v>3.0920726402064114E-2</v>
          </cell>
        </row>
        <row r="243">
          <cell r="FE243">
            <v>7.1749016288239043E-2</v>
          </cell>
        </row>
        <row r="244">
          <cell r="FE244">
            <v>6.6480843061566874E-2</v>
          </cell>
        </row>
        <row r="245">
          <cell r="FE245">
            <v>8.1758351397352103E-2</v>
          </cell>
        </row>
        <row r="247">
          <cell r="FE247">
            <v>1.5901000204227689E-2</v>
          </cell>
        </row>
        <row r="248">
          <cell r="FE248">
            <v>1.7155628039580817E-2</v>
          </cell>
        </row>
        <row r="249">
          <cell r="FE249">
            <v>2.4210919132193309E-2</v>
          </cell>
        </row>
        <row r="250">
          <cell r="FE250">
            <v>-0.1238305010580375</v>
          </cell>
        </row>
        <row r="251">
          <cell r="FE251">
            <v>1.2115868583269407E-2</v>
          </cell>
        </row>
        <row r="252">
          <cell r="FE252">
            <v>4.829012990249959E-3</v>
          </cell>
        </row>
        <row r="255">
          <cell r="FE255">
            <v>-9.6271601002119178E-3</v>
          </cell>
        </row>
        <row r="256">
          <cell r="FE256">
            <v>-2.3027060168012814E-2</v>
          </cell>
        </row>
        <row r="257">
          <cell r="FE257">
            <v>-6.8068109924881437E-3</v>
          </cell>
        </row>
        <row r="258">
          <cell r="FE258">
            <v>-3.8690565879820338E-2</v>
          </cell>
        </row>
        <row r="259">
          <cell r="FE259">
            <v>1.9787982567007978E-2</v>
          </cell>
        </row>
        <row r="260">
          <cell r="FE260">
            <v>-4.9161847349541765E-2</v>
          </cell>
        </row>
        <row r="262">
          <cell r="FE262">
            <v>-3.1485781465389939E-2</v>
          </cell>
        </row>
        <row r="263">
          <cell r="FE263">
            <v>-2.2523549273494314E-3</v>
          </cell>
        </row>
        <row r="264">
          <cell r="FE264">
            <v>-4.1909646789372701E-2</v>
          </cell>
        </row>
        <row r="266">
          <cell r="FE266">
            <v>-0.19097918020805038</v>
          </cell>
        </row>
        <row r="267">
          <cell r="FE267">
            <v>9.5505137536078255E-3</v>
          </cell>
        </row>
        <row r="268">
          <cell r="FE268">
            <v>3.5401431405863049E-2</v>
          </cell>
        </row>
        <row r="269">
          <cell r="FE269">
            <v>3.8617735225720873E-2</v>
          </cell>
        </row>
        <row r="270">
          <cell r="FE270">
            <v>2.9659053442362859E-2</v>
          </cell>
        </row>
        <row r="272">
          <cell r="FE272">
            <v>1.0110447781413789E-2</v>
          </cell>
        </row>
        <row r="273">
          <cell r="FE273">
            <v>2.3341909819804441E-2</v>
          </cell>
        </row>
        <row r="274">
          <cell r="FE274">
            <v>3.1899435390400299E-2</v>
          </cell>
        </row>
        <row r="275">
          <cell r="FE275">
            <v>-0.11556831788152366</v>
          </cell>
        </row>
        <row r="276">
          <cell r="FE276">
            <v>-2.7505910394452493E-2</v>
          </cell>
        </row>
        <row r="277">
          <cell r="FE277">
            <v>-1.1710058233219689E-2</v>
          </cell>
        </row>
        <row r="305">
          <cell r="FE305">
            <v>-2.1696397102274334E-3</v>
          </cell>
        </row>
        <row r="306">
          <cell r="FE306">
            <v>-4.0296850605210377E-3</v>
          </cell>
        </row>
        <row r="307">
          <cell r="FE307">
            <v>2.719758532636174E-3</v>
          </cell>
        </row>
        <row r="308">
          <cell r="FE308">
            <v>-1.915512101416883E-2</v>
          </cell>
        </row>
        <row r="309">
          <cell r="FE309">
            <v>1.7338236644899752E-2</v>
          </cell>
        </row>
        <row r="310">
          <cell r="FE310">
            <v>-1.5398627736224135E-2</v>
          </cell>
        </row>
        <row r="312">
          <cell r="FE312">
            <v>-2.3998544089146812E-2</v>
          </cell>
        </row>
        <row r="313">
          <cell r="FE313">
            <v>-3.5615719176907312E-2</v>
          </cell>
        </row>
        <row r="314">
          <cell r="FE314">
            <v>-2.1069020449625331E-2</v>
          </cell>
        </row>
        <row r="316">
          <cell r="FE316">
            <v>1.1600189214775458E-2</v>
          </cell>
        </row>
        <row r="317">
          <cell r="FE317">
            <v>2.5084774817275335E-2</v>
          </cell>
        </row>
        <row r="318">
          <cell r="FE318">
            <v>7.2542770171266646E-3</v>
          </cell>
        </row>
        <row r="319">
          <cell r="FE319">
            <v>1.3631146164555963E-2</v>
          </cell>
        </row>
        <row r="320">
          <cell r="FE320">
            <v>-4.5331823963531415E-3</v>
          </cell>
        </row>
        <row r="322">
          <cell r="FE322">
            <v>3.865649329306553E-4</v>
          </cell>
        </row>
        <row r="323">
          <cell r="FE323">
            <v>1.118582907909893E-3</v>
          </cell>
        </row>
        <row r="324">
          <cell r="FE324">
            <v>6.3199788023826642E-4</v>
          </cell>
        </row>
        <row r="325">
          <cell r="FE325">
            <v>1.2621633581180625E-2</v>
          </cell>
        </row>
        <row r="326">
          <cell r="FE326">
            <v>-1.8380656417325003E-3</v>
          </cell>
        </row>
        <row r="327">
          <cell r="FE327">
            <v>-2.6635043131695291E-3</v>
          </cell>
        </row>
      </sheetData>
      <sheetData sheetId="2">
        <row r="5">
          <cell r="FE5">
            <v>245.52641873000002</v>
          </cell>
        </row>
        <row r="6">
          <cell r="FE6">
            <v>162.43796781000003</v>
          </cell>
        </row>
        <row r="7">
          <cell r="FE7">
            <v>52.600754709999997</v>
          </cell>
        </row>
        <row r="8">
          <cell r="FE8">
            <v>13.58831105</v>
          </cell>
        </row>
        <row r="9">
          <cell r="FE9">
            <v>29.2768047</v>
          </cell>
        </row>
        <row r="10">
          <cell r="FE10">
            <v>8.6966306200000005</v>
          </cell>
        </row>
        <row r="12">
          <cell r="FE12">
            <v>31.966822880000002</v>
          </cell>
        </row>
        <row r="13">
          <cell r="FE13">
            <v>9.2969768100000003</v>
          </cell>
        </row>
        <row r="14">
          <cell r="FE14">
            <v>20.06540554</v>
          </cell>
        </row>
        <row r="16">
          <cell r="FE16">
            <v>6.0963139799999997</v>
          </cell>
        </row>
        <row r="17">
          <cell r="FE17">
            <v>14.18179804</v>
          </cell>
        </row>
        <row r="18">
          <cell r="FE18">
            <v>54.883619119999999</v>
          </cell>
        </row>
        <row r="19">
          <cell r="FE19">
            <v>35.365864190000003</v>
          </cell>
        </row>
        <row r="20">
          <cell r="FE20">
            <v>19.517754929999999</v>
          </cell>
        </row>
        <row r="22">
          <cell r="FE22">
            <v>83.08845092</v>
          </cell>
        </row>
        <row r="23">
          <cell r="FE23">
            <v>63.712035810000003</v>
          </cell>
        </row>
        <row r="24">
          <cell r="FE24">
            <v>59.300869460000001</v>
          </cell>
        </row>
        <row r="25">
          <cell r="FE25">
            <v>4.4111663499999993</v>
          </cell>
        </row>
        <row r="26">
          <cell r="FE26">
            <v>19.376415109999996</v>
          </cell>
        </row>
        <row r="27">
          <cell r="FE27">
            <v>190.64279961000003</v>
          </cell>
        </row>
        <row r="55">
          <cell r="FE55">
            <v>9.2157197594180396E-2</v>
          </cell>
        </row>
        <row r="56">
          <cell r="FE56">
            <v>8.9521977050274426E-2</v>
          </cell>
        </row>
        <row r="57">
          <cell r="FE57">
            <v>0.10409438154528949</v>
          </cell>
        </row>
        <row r="58">
          <cell r="FE58">
            <v>7.9925880187574849E-2</v>
          </cell>
        </row>
        <row r="59">
          <cell r="FE59">
            <v>0.10979664659755417</v>
          </cell>
        </row>
        <row r="60">
          <cell r="FE60">
            <v>0.11095258758324067</v>
          </cell>
        </row>
        <row r="62">
          <cell r="FE62">
            <v>8.0852860975269891E-2</v>
          </cell>
        </row>
        <row r="63">
          <cell r="FE63">
            <v>1.4320661482910557E-2</v>
          </cell>
        </row>
        <row r="64">
          <cell r="FE64">
            <v>0.10130525619657638</v>
          </cell>
        </row>
        <row r="66">
          <cell r="FE66">
            <v>-8.0122801204412619E-2</v>
          </cell>
        </row>
        <row r="67">
          <cell r="FE67">
            <v>0.1118955223313991</v>
          </cell>
        </row>
        <row r="68">
          <cell r="FE68">
            <v>9.4254816262694607E-2</v>
          </cell>
        </row>
        <row r="69">
          <cell r="FE69">
            <v>0.10668086697901069</v>
          </cell>
        </row>
        <row r="70">
          <cell r="FE70">
            <v>7.2435737388208743E-2</v>
          </cell>
        </row>
        <row r="72">
          <cell r="FE72">
            <v>9.7346051742248418E-2</v>
          </cell>
        </row>
        <row r="73">
          <cell r="FE73">
            <v>9.716870233858832E-2</v>
          </cell>
        </row>
        <row r="74">
          <cell r="FE74">
            <v>9.9052847122554466E-2</v>
          </cell>
        </row>
        <row r="75">
          <cell r="FE75">
            <v>7.245251969684352E-2</v>
          </cell>
        </row>
        <row r="76">
          <cell r="FE76">
            <v>9.7929602811696492E-2</v>
          </cell>
        </row>
        <row r="77">
          <cell r="FE77">
            <v>9.1554810088822602E-2</v>
          </cell>
        </row>
        <row r="80">
          <cell r="FE80">
            <v>7.5825147701067852E-2</v>
          </cell>
        </row>
        <row r="81">
          <cell r="FE81">
            <v>7.203241660529125E-2</v>
          </cell>
        </row>
        <row r="82">
          <cell r="FE82">
            <v>8.5705786761332448E-2</v>
          </cell>
        </row>
        <row r="83">
          <cell r="FE83">
            <v>8.2485132549090956E-2</v>
          </cell>
        </row>
        <row r="84">
          <cell r="FE84">
            <v>8.1180110952869144E-2</v>
          </cell>
        </row>
        <row r="85">
          <cell r="FE85">
            <v>9.216551317139543E-2</v>
          </cell>
        </row>
        <row r="87">
          <cell r="FE87">
            <v>6.1523693692538517E-2</v>
          </cell>
        </row>
        <row r="88">
          <cell r="FE88">
            <v>2.2617906082185391E-2</v>
          </cell>
        </row>
        <row r="89">
          <cell r="FE89">
            <v>6.4209046971894779E-2</v>
          </cell>
        </row>
        <row r="91">
          <cell r="FE91">
            <v>-7.9595257089308036E-2</v>
          </cell>
        </row>
        <row r="92">
          <cell r="FE92">
            <v>8.5373426441709199E-2</v>
          </cell>
        </row>
        <row r="93">
          <cell r="FE93">
            <v>8.0008745426921379E-2</v>
          </cell>
        </row>
        <row r="94">
          <cell r="FE94">
            <v>9.8310329484980752E-2</v>
          </cell>
        </row>
        <row r="95">
          <cell r="FE95">
            <v>4.8607589187938061E-2</v>
          </cell>
        </row>
        <row r="97">
          <cell r="FE97">
            <v>8.3157242453924418E-2</v>
          </cell>
        </row>
        <row r="98">
          <cell r="FE98">
            <v>8.6468607180201884E-2</v>
          </cell>
        </row>
        <row r="99">
          <cell r="FE99">
            <v>8.7494537263147043E-2</v>
          </cell>
        </row>
        <row r="100">
          <cell r="FE100">
            <v>7.2442986384860353E-2</v>
          </cell>
        </row>
        <row r="101">
          <cell r="FE101">
            <v>7.200813572208431E-2</v>
          </cell>
        </row>
        <row r="102">
          <cell r="FE102">
            <v>7.4650913001767183E-2</v>
          </cell>
        </row>
        <row r="130">
          <cell r="FE130">
            <v>2833.3869161199996</v>
          </cell>
        </row>
        <row r="131">
          <cell r="FE131">
            <v>1863.1381136700002</v>
          </cell>
        </row>
        <row r="132">
          <cell r="FE132">
            <v>593.34426383999994</v>
          </cell>
        </row>
        <row r="133">
          <cell r="FE133">
            <v>151.27580107999998</v>
          </cell>
        </row>
        <row r="134">
          <cell r="FE134">
            <v>338.33103939</v>
          </cell>
        </row>
        <row r="135">
          <cell r="FE135">
            <v>92.15171466000001</v>
          </cell>
        </row>
        <row r="137">
          <cell r="FE137">
            <v>380.3674317</v>
          </cell>
        </row>
        <row r="138">
          <cell r="FE138">
            <v>110.30356746999999</v>
          </cell>
        </row>
        <row r="139">
          <cell r="FE139">
            <v>242.82796054000002</v>
          </cell>
        </row>
        <row r="141">
          <cell r="FE141">
            <v>75.742760500000003</v>
          </cell>
        </row>
        <row r="142">
          <cell r="FE142">
            <v>161.41182336999998</v>
          </cell>
        </row>
        <row r="143">
          <cell r="FE143">
            <v>618.59009724000009</v>
          </cell>
        </row>
        <row r="144">
          <cell r="FE144">
            <v>395.91727459000003</v>
          </cell>
        </row>
        <row r="145">
          <cell r="FE145">
            <v>222.67282265000003</v>
          </cell>
        </row>
        <row r="147">
          <cell r="FE147">
            <v>970.2488024500002</v>
          </cell>
        </row>
        <row r="148">
          <cell r="FE148">
            <v>748.18218891999993</v>
          </cell>
        </row>
        <row r="149">
          <cell r="FE149">
            <v>696.10223711999993</v>
          </cell>
        </row>
        <row r="150">
          <cell r="FE150">
            <v>52.079951799999996</v>
          </cell>
        </row>
        <row r="151">
          <cell r="FE151">
            <v>222.06661353000004</v>
          </cell>
        </row>
        <row r="152">
          <cell r="FE152">
            <v>2214.79681888</v>
          </cell>
        </row>
        <row r="155">
          <cell r="FE155">
            <v>4.8343886365869615E-2</v>
          </cell>
        </row>
        <row r="156">
          <cell r="FE156">
            <v>4.4923898495028647E-2</v>
          </cell>
        </row>
        <row r="157">
          <cell r="FE157">
            <v>3.7522962005530403E-2</v>
          </cell>
        </row>
        <row r="158">
          <cell r="FE158">
            <v>2.6423807615147288E-2</v>
          </cell>
        </row>
        <row r="159">
          <cell r="FE159">
            <v>5.0666349412633593E-2</v>
          </cell>
        </row>
        <row r="160">
          <cell r="FE160">
            <v>-3.8863896256303709E-3</v>
          </cell>
        </row>
        <row r="162">
          <cell r="FE162">
            <v>6.1617454465304977E-2</v>
          </cell>
        </row>
        <row r="163">
          <cell r="FE163">
            <v>6.3289320830164808E-2</v>
          </cell>
        </row>
        <row r="164">
          <cell r="FE164">
            <v>5.1924120287806685E-2</v>
          </cell>
        </row>
        <row r="166">
          <cell r="FE166">
            <v>-8.2004403549707061E-2</v>
          </cell>
        </row>
        <row r="167">
          <cell r="FE167">
            <v>6.6434616775684185E-2</v>
          </cell>
        </row>
        <row r="168">
          <cell r="FE168">
            <v>5.1684982594649931E-2</v>
          </cell>
        </row>
        <row r="169">
          <cell r="FE169">
            <v>6.053873111471697E-2</v>
          </cell>
        </row>
        <row r="170">
          <cell r="FE170">
            <v>3.6302565018372146E-2</v>
          </cell>
        </row>
        <row r="172">
          <cell r="FE172">
            <v>5.4974347567820159E-2</v>
          </cell>
        </row>
        <row r="173">
          <cell r="FE173">
            <v>4.7726312196962661E-2</v>
          </cell>
        </row>
        <row r="174">
          <cell r="FE174">
            <v>5.132688694902221E-2</v>
          </cell>
        </row>
        <row r="175">
          <cell r="FE175">
            <v>1.8650762914400598E-3</v>
          </cell>
        </row>
        <row r="176">
          <cell r="FE176">
            <v>8.0149993151809706E-2</v>
          </cell>
        </row>
        <row r="177">
          <cell r="FE177">
            <v>4.7414511398923276E-2</v>
          </cell>
        </row>
        <row r="180">
          <cell r="FE180">
            <v>4.3373325267765273E-2</v>
          </cell>
        </row>
        <row r="181">
          <cell r="FE181">
            <v>3.7636761407157993E-2</v>
          </cell>
        </row>
        <row r="182">
          <cell r="FE182">
            <v>3.0857385280694372E-2</v>
          </cell>
        </row>
        <row r="183">
          <cell r="FE183">
            <v>2.5115484085627582E-2</v>
          </cell>
        </row>
        <row r="184">
          <cell r="FE184">
            <v>4.3410368018914403E-2</v>
          </cell>
        </row>
        <row r="185">
          <cell r="FE185">
            <v>-1.6906362809339104E-2</v>
          </cell>
        </row>
        <row r="187">
          <cell r="FE187">
            <v>5.4146188665448847E-2</v>
          </cell>
        </row>
        <row r="188">
          <cell r="FE188">
            <v>5.5819255854085981E-2</v>
          </cell>
        </row>
        <row r="189">
          <cell r="FE189">
            <v>4.4632752231573702E-2</v>
          </cell>
        </row>
        <row r="191">
          <cell r="FE191">
            <v>-8.4726360221425767E-2</v>
          </cell>
        </row>
        <row r="192">
          <cell r="FE192">
            <v>5.7178228842076795E-2</v>
          </cell>
        </row>
        <row r="193">
          <cell r="FE193">
            <v>4.4396697906947447E-2</v>
          </cell>
        </row>
        <row r="194">
          <cell r="FE194">
            <v>5.3149940530711426E-2</v>
          </cell>
        </row>
        <row r="195">
          <cell r="FE195">
            <v>2.9248969334707997E-2</v>
          </cell>
        </row>
        <row r="197">
          <cell r="FE197">
            <v>5.4548470148699124E-2</v>
          </cell>
        </row>
        <row r="198">
          <cell r="FE198">
            <v>4.8668275842266961E-2</v>
          </cell>
        </row>
        <row r="199">
          <cell r="FE199">
            <v>5.2524799259831667E-2</v>
          </cell>
        </row>
        <row r="200">
          <cell r="FE200">
            <v>-5.7172393757842777E-4</v>
          </cell>
        </row>
        <row r="201">
          <cell r="FE201">
            <v>7.490410597182029E-2</v>
          </cell>
        </row>
        <row r="202">
          <cell r="FE202">
            <v>4.3087502538943223E-2</v>
          </cell>
        </row>
        <row r="205">
          <cell r="FE205">
            <v>4.5165433427018176E-2</v>
          </cell>
        </row>
        <row r="206">
          <cell r="FE206">
            <v>4.3314776596089288E-2</v>
          </cell>
        </row>
        <row r="207">
          <cell r="FE207">
            <v>7.0719148541466881E-2</v>
          </cell>
        </row>
        <row r="208">
          <cell r="FE208">
            <v>6.4268892674566924E-2</v>
          </cell>
        </row>
        <row r="209">
          <cell r="FE209">
            <v>6.655084016288737E-2</v>
          </cell>
        </row>
        <row r="210">
          <cell r="FE210">
            <v>8.3135796343784873E-2</v>
          </cell>
        </row>
        <row r="212">
          <cell r="FE212">
            <v>5.433570433074375E-2</v>
          </cell>
        </row>
        <row r="213">
          <cell r="FE213">
            <v>4.978331829816085E-2</v>
          </cell>
        </row>
        <row r="214">
          <cell r="FE214">
            <v>4.4347606596521816E-2</v>
          </cell>
        </row>
        <row r="216">
          <cell r="FE216">
            <v>-0.12715073068643679</v>
          </cell>
        </row>
        <row r="217">
          <cell r="FE217">
            <v>5.6307579511444272E-2</v>
          </cell>
        </row>
        <row r="218">
          <cell r="FE218">
            <v>2.8270982710260961E-2</v>
          </cell>
        </row>
        <row r="219">
          <cell r="FE219">
            <v>4.5067040944066328E-2</v>
          </cell>
        </row>
        <row r="220">
          <cell r="FE220">
            <v>-8.0517403574908997E-4</v>
          </cell>
        </row>
        <row r="222">
          <cell r="FE222">
            <v>4.8834703035336435E-2</v>
          </cell>
        </row>
        <row r="223">
          <cell r="FE223">
            <v>4.1568105567258318E-2</v>
          </cell>
        </row>
        <row r="224">
          <cell r="FE224">
            <v>4.9516623077592969E-2</v>
          </cell>
        </row>
        <row r="225">
          <cell r="FE225">
            <v>-6.1566194691269005E-2</v>
          </cell>
        </row>
        <row r="226">
          <cell r="FE226">
            <v>7.3319531140036087E-2</v>
          </cell>
        </row>
        <row r="227">
          <cell r="FE227">
            <v>5.0001475618777436E-2</v>
          </cell>
        </row>
        <row r="230">
          <cell r="FE230">
            <v>6.1936591862126855E-2</v>
          </cell>
        </row>
        <row r="231">
          <cell r="FE231">
            <v>6.1282432929596675E-2</v>
          </cell>
        </row>
        <row r="232">
          <cell r="FE232">
            <v>8.5496677651175634E-2</v>
          </cell>
        </row>
        <row r="233">
          <cell r="FE233">
            <v>9.139719825801973E-2</v>
          </cell>
        </row>
        <row r="234">
          <cell r="FE234">
            <v>7.7281240508535687E-2</v>
          </cell>
        </row>
        <row r="235">
          <cell r="FE235">
            <v>9.1483082305190866E-2</v>
          </cell>
        </row>
        <row r="237">
          <cell r="FE237">
            <v>6.7027448391282718E-2</v>
          </cell>
        </row>
        <row r="238">
          <cell r="FE238">
            <v>5.5832171271765318E-2</v>
          </cell>
        </row>
        <row r="239">
          <cell r="FE239">
            <v>6.0941638418346766E-2</v>
          </cell>
        </row>
        <row r="241">
          <cell r="FE241">
            <v>-0.11158025793832216</v>
          </cell>
        </row>
        <row r="242">
          <cell r="FE242">
            <v>6.3368901123485255E-2</v>
          </cell>
        </row>
        <row r="243">
          <cell r="FE243">
            <v>5.7434514420145799E-2</v>
          </cell>
        </row>
        <row r="244">
          <cell r="FE244">
            <v>7.9199334999980442E-2</v>
          </cell>
        </row>
        <row r="245">
          <cell r="FE245">
            <v>1.9891207495617902E-2</v>
          </cell>
        </row>
        <row r="247">
          <cell r="FE247">
            <v>6.3199893606074475E-2</v>
          </cell>
        </row>
        <row r="248">
          <cell r="FE248">
            <v>5.8491310503921756E-2</v>
          </cell>
        </row>
        <row r="249">
          <cell r="FE249">
            <v>6.9295192803002559E-2</v>
          </cell>
        </row>
        <row r="250">
          <cell r="FE250">
            <v>-7.5358585543987666E-2</v>
          </cell>
        </row>
        <row r="251">
          <cell r="FE251">
            <v>7.9318131974200679E-2</v>
          </cell>
        </row>
        <row r="252">
          <cell r="FE252">
            <v>6.3201296144570041E-2</v>
          </cell>
        </row>
        <row r="255">
          <cell r="FE255">
            <v>1.9864099604100627E-2</v>
          </cell>
        </row>
        <row r="256">
          <cell r="FE256">
            <v>9.1762521816587395E-3</v>
          </cell>
        </row>
        <row r="257">
          <cell r="FE257">
            <v>3.335007139214996E-2</v>
          </cell>
        </row>
        <row r="258">
          <cell r="FE258">
            <v>-5.4203551632769909E-4</v>
          </cell>
        </row>
        <row r="259">
          <cell r="FE259">
            <v>6.1746067823905237E-2</v>
          </cell>
        </row>
        <row r="260">
          <cell r="FE260">
            <v>-5.5479886323641647E-3</v>
          </cell>
        </row>
        <row r="262">
          <cell r="FE262">
            <v>2.5455929200823846E-2</v>
          </cell>
        </row>
        <row r="263">
          <cell r="FE263">
            <v>3.8554357772698555E-2</v>
          </cell>
        </row>
        <row r="264">
          <cell r="FE264">
            <v>1.2493947992466836E-2</v>
          </cell>
        </row>
        <row r="266">
          <cell r="FE266">
            <v>-0.20110542755661043</v>
          </cell>
        </row>
        <row r="267">
          <cell r="FE267">
            <v>6.6720732347750999E-2</v>
          </cell>
        </row>
        <row r="268">
          <cell r="FE268">
            <v>-5.3192507593944338E-3</v>
          </cell>
        </row>
        <row r="269">
          <cell r="FE269">
            <v>-2.8547066728874304E-2</v>
          </cell>
        </row>
        <row r="270">
          <cell r="FE270">
            <v>3.7614743577735199E-2</v>
          </cell>
        </row>
        <row r="272">
          <cell r="FE272">
            <v>4.1348369225404413E-2</v>
          </cell>
        </row>
        <row r="273">
          <cell r="FE273">
            <v>4.4805988687897536E-2</v>
          </cell>
        </row>
        <row r="274">
          <cell r="FE274">
            <v>5.2286027342691055E-2</v>
          </cell>
        </row>
        <row r="275">
          <cell r="FE275">
            <v>-4.2129831530531403E-2</v>
          </cell>
        </row>
        <row r="276">
          <cell r="FE276">
            <v>2.9553759771501209E-2</v>
          </cell>
        </row>
        <row r="277">
          <cell r="FE277">
            <v>2.7127114730910673E-2</v>
          </cell>
        </row>
        <row r="305">
          <cell r="FE305">
            <v>3.9255597959018118E-3</v>
          </cell>
        </row>
        <row r="306">
          <cell r="FE306">
            <v>-1.6519806818129368E-3</v>
          </cell>
        </row>
        <row r="307">
          <cell r="FE307">
            <v>-4.994095177084712E-3</v>
          </cell>
        </row>
        <row r="308">
          <cell r="FE308">
            <v>-3.2220873932266803E-2</v>
          </cell>
        </row>
        <row r="309">
          <cell r="FE309">
            <v>5.8696630008925332E-3</v>
          </cell>
        </row>
        <row r="310">
          <cell r="FE310">
            <v>1.110243384999432E-3</v>
          </cell>
        </row>
        <row r="312">
          <cell r="FE312">
            <v>-1.4485814769725325E-2</v>
          </cell>
        </row>
        <row r="313">
          <cell r="FE313">
            <v>-3.0646826140004579E-2</v>
          </cell>
        </row>
        <row r="314">
          <cell r="FE314">
            <v>-9.420709098255986E-3</v>
          </cell>
        </row>
        <row r="316">
          <cell r="FE316">
            <v>-1.4628545267913462E-2</v>
          </cell>
        </row>
        <row r="317">
          <cell r="FE317">
            <v>1.6976428065721638E-2</v>
          </cell>
        </row>
        <row r="318">
          <cell r="FE318">
            <v>4.5055918332734812E-3</v>
          </cell>
        </row>
        <row r="319">
          <cell r="FE319">
            <v>-4.7206227996851036E-3</v>
          </cell>
        </row>
        <row r="320">
          <cell r="FE320">
            <v>2.1523092145729894E-2</v>
          </cell>
        </row>
        <row r="322">
          <cell r="FE322">
            <v>1.4772869603869143E-2</v>
          </cell>
        </row>
        <row r="323">
          <cell r="FE323">
            <v>2.2179041182032622E-2</v>
          </cell>
        </row>
        <row r="324">
          <cell r="FE324">
            <v>1.3701712856241111E-2</v>
          </cell>
        </row>
        <row r="325">
          <cell r="FE325">
            <v>0.15622313296973078</v>
          </cell>
        </row>
        <row r="326">
          <cell r="FE326">
            <v>-9.7110467611556395E-3</v>
          </cell>
        </row>
        <row r="327">
          <cell r="FE327">
            <v>3.7620682670782557E-3</v>
          </cell>
        </row>
      </sheetData>
      <sheetData sheetId="3"/>
      <sheetData sheetId="4">
        <row r="3">
          <cell r="FC3">
            <v>45658</v>
          </cell>
        </row>
      </sheetData>
      <sheetData sheetId="5">
        <row r="3">
          <cell r="FC3">
            <v>45658</v>
          </cell>
        </row>
      </sheetData>
      <sheetData sheetId="6">
        <row r="3">
          <cell r="FC3">
            <v>45658</v>
          </cell>
        </row>
      </sheetData>
      <sheetData sheetId="7">
        <row r="5">
          <cell r="FC5">
            <v>479.69078155839031</v>
          </cell>
        </row>
        <row r="6">
          <cell r="FC6">
            <v>306.5034211283521</v>
          </cell>
        </row>
        <row r="7">
          <cell r="FC7">
            <v>102.75643271198703</v>
          </cell>
        </row>
        <row r="8">
          <cell r="FC8">
            <v>27.773645797572929</v>
          </cell>
        </row>
        <row r="9">
          <cell r="FC9">
            <v>59.651652199878022</v>
          </cell>
        </row>
        <row r="10">
          <cell r="FC10">
            <v>14.025429825921679</v>
          </cell>
        </row>
        <row r="12">
          <cell r="FC12">
            <v>80.968912893960251</v>
          </cell>
        </row>
        <row r="13">
          <cell r="FC13">
            <v>20.719796545125799</v>
          </cell>
        </row>
        <row r="14">
          <cell r="FC14">
            <v>55.907195442176103</v>
          </cell>
        </row>
        <row r="16">
          <cell r="FC16">
            <v>11.777281837122361</v>
          </cell>
        </row>
        <row r="17">
          <cell r="FC17">
            <v>28.488542532328701</v>
          </cell>
        </row>
        <row r="18">
          <cell r="FC18">
            <v>77.733707393160174</v>
          </cell>
        </row>
        <row r="19">
          <cell r="FC19">
            <v>48.672819280816341</v>
          </cell>
        </row>
        <row r="20">
          <cell r="FC20">
            <v>29.060888112343829</v>
          </cell>
        </row>
        <row r="22">
          <cell r="FC22">
            <v>173.18736043003818</v>
          </cell>
        </row>
        <row r="23">
          <cell r="FC23">
            <v>129.25280239312079</v>
          </cell>
        </row>
        <row r="24">
          <cell r="FC24">
            <v>121.82483719391881</v>
          </cell>
        </row>
        <row r="25">
          <cell r="FC25">
            <v>7.4279651992019939</v>
          </cell>
        </row>
        <row r="26">
          <cell r="FC26">
            <v>43.934558036917402</v>
          </cell>
        </row>
        <row r="27">
          <cell r="FC27">
            <v>401.95707416523015</v>
          </cell>
        </row>
        <row r="55">
          <cell r="FC55">
            <v>3.0068642235420384E-2</v>
          </cell>
        </row>
        <row r="56">
          <cell r="FC56">
            <v>3.8115454376799862E-2</v>
          </cell>
        </row>
        <row r="58">
          <cell r="FC58">
            <v>6.8859132303930037E-2</v>
          </cell>
        </row>
        <row r="59">
          <cell r="FC59">
            <v>6.824833043176759E-2</v>
          </cell>
        </row>
        <row r="60">
          <cell r="FC60">
            <v>8.8591923766889957E-2</v>
          </cell>
        </row>
        <row r="62">
          <cell r="FC62">
            <v>1.0967677862124159E-2</v>
          </cell>
        </row>
        <row r="63">
          <cell r="FC63">
            <v>3.3186969565494717E-2</v>
          </cell>
        </row>
        <row r="64">
          <cell r="FC64">
            <v>-8.93462578378168E-3</v>
          </cell>
        </row>
        <row r="66">
          <cell r="FC66">
            <v>-0.14547925565028608</v>
          </cell>
        </row>
        <row r="67">
          <cell r="FC67">
            <v>7.292084789611164E-2</v>
          </cell>
        </row>
        <row r="68">
          <cell r="FC68">
            <v>4.2858393340011069E-2</v>
          </cell>
        </row>
        <row r="69">
          <cell r="FC69">
            <v>7.7099316985474342E-2</v>
          </cell>
        </row>
        <row r="70">
          <cell r="FC70">
            <v>-9.860205209558659E-3</v>
          </cell>
        </row>
        <row r="72">
          <cell r="FC72">
            <v>1.6129172310862971E-2</v>
          </cell>
        </row>
        <row r="73">
          <cell r="FC73">
            <v>7.13651460197684E-3</v>
          </cell>
        </row>
        <row r="74">
          <cell r="FC74">
            <v>1.4615360431517788E-2</v>
          </cell>
        </row>
        <row r="75">
          <cell r="FC75">
            <v>-0.1014869200003099</v>
          </cell>
        </row>
        <row r="76">
          <cell r="FC76">
            <v>4.354132091644658E-2</v>
          </cell>
        </row>
        <row r="77">
          <cell r="FC77">
            <v>2.7631371292853091E-2</v>
          </cell>
        </row>
        <row r="80">
          <cell r="FC80">
            <v>3.0338482757329199E-2</v>
          </cell>
        </row>
        <row r="81">
          <cell r="FC81">
            <v>3.8830611842187279E-2</v>
          </cell>
        </row>
        <row r="82">
          <cell r="FC82">
            <v>7.3828137314356779E-2</v>
          </cell>
        </row>
        <row r="83">
          <cell r="FC83">
            <v>7.4744108963620937E-2</v>
          </cell>
        </row>
        <row r="84">
          <cell r="FC84">
            <v>6.5086690842106609E-2</v>
          </cell>
        </row>
        <row r="85">
          <cell r="FC85">
            <v>9.4107867721503258E-2</v>
          </cell>
        </row>
        <row r="87">
          <cell r="FC87">
            <v>1.0100321173055704E-2</v>
          </cell>
        </row>
        <row r="88">
          <cell r="FC88">
            <v>3.9168235708500809E-2</v>
          </cell>
        </row>
        <row r="89">
          <cell r="FC89">
            <v>-1.1121082903203683E-2</v>
          </cell>
        </row>
        <row r="91">
          <cell r="FC91">
            <v>-0.14358829457864608</v>
          </cell>
        </row>
        <row r="92">
          <cell r="FC92">
            <v>8.4511887515284378E-2</v>
          </cell>
        </row>
        <row r="93">
          <cell r="FC93">
            <v>4.6293585921170388E-2</v>
          </cell>
        </row>
        <row r="94">
          <cell r="FC94">
            <v>7.7068910017607628E-2</v>
          </cell>
        </row>
        <row r="95">
          <cell r="FC95">
            <v>-7.2588654878438241E-3</v>
          </cell>
        </row>
        <row r="97">
          <cell r="FC97">
            <v>1.6576588121077984E-2</v>
          </cell>
        </row>
        <row r="98">
          <cell r="FC98">
            <v>1.0184859214218855E-2</v>
          </cell>
        </row>
        <row r="99">
          <cell r="FC99">
            <v>1.8122325390655947E-2</v>
          </cell>
        </row>
        <row r="100">
          <cell r="FC100">
            <v>-0.10683016846146709</v>
          </cell>
        </row>
        <row r="101">
          <cell r="FC101">
            <v>3.7120659739074968E-2</v>
          </cell>
        </row>
        <row r="102">
          <cell r="FC102">
            <v>2.7793151081932921E-2</v>
          </cell>
        </row>
        <row r="130">
          <cell r="FC130">
            <v>5201.3071266815987</v>
          </cell>
        </row>
        <row r="131">
          <cell r="FC131">
            <v>3238.9001766142337</v>
          </cell>
        </row>
        <row r="132">
          <cell r="FC132">
            <v>1033.4351180247529</v>
          </cell>
        </row>
        <row r="133">
          <cell r="FC133">
            <v>269.78158519913865</v>
          </cell>
        </row>
        <row r="134">
          <cell r="FC134">
            <v>599.65058450557535</v>
          </cell>
        </row>
        <row r="135">
          <cell r="FC135">
            <v>150.56446198120702</v>
          </cell>
        </row>
        <row r="137">
          <cell r="FC137">
            <v>955.11780482822905</v>
          </cell>
        </row>
        <row r="138">
          <cell r="FC138">
            <v>231.84931021371642</v>
          </cell>
        </row>
        <row r="139">
          <cell r="FC139">
            <v>679.79670342024258</v>
          </cell>
        </row>
        <row r="141">
          <cell r="FC141">
            <v>139.84178256673044</v>
          </cell>
        </row>
        <row r="142">
          <cell r="FC142">
            <v>324.20265457172769</v>
          </cell>
        </row>
        <row r="143">
          <cell r="FC143">
            <v>724.87706845575326</v>
          </cell>
        </row>
        <row r="144">
          <cell r="FC144">
            <v>467.42549067632797</v>
          </cell>
        </row>
        <row r="145">
          <cell r="FC145">
            <v>257.45157777942518</v>
          </cell>
        </row>
        <row r="147">
          <cell r="FC147">
            <v>1962.4069500673663</v>
          </cell>
        </row>
        <row r="148">
          <cell r="FC148">
            <v>1494.6075204433005</v>
          </cell>
        </row>
        <row r="149">
          <cell r="FC149">
            <v>1410.1341661324848</v>
          </cell>
        </row>
        <row r="150">
          <cell r="FC150">
            <v>84.473354310815495</v>
          </cell>
        </row>
        <row r="151">
          <cell r="FC151">
            <v>467.79942962406614</v>
          </cell>
        </row>
        <row r="152">
          <cell r="FC152">
            <v>4476.4300582258466</v>
          </cell>
        </row>
        <row r="155">
          <cell r="FC155">
            <v>2.1192860103458999E-2</v>
          </cell>
        </row>
        <row r="156">
          <cell r="FC156">
            <v>1.5805648664226624E-2</v>
          </cell>
        </row>
        <row r="157">
          <cell r="FC157">
            <v>1.0792993142941576E-2</v>
          </cell>
        </row>
        <row r="158">
          <cell r="FC158">
            <v>-3.0188758737681454E-3</v>
          </cell>
        </row>
        <row r="159">
          <cell r="FC159">
            <v>3.2121530932304854E-2</v>
          </cell>
        </row>
        <row r="160">
          <cell r="FC160">
            <v>-5.3396589522362259E-2</v>
          </cell>
        </row>
        <row r="162">
          <cell r="FC162">
            <v>1.5304328305349335E-2</v>
          </cell>
        </row>
        <row r="163">
          <cell r="FC163">
            <v>2.5726853794273863E-2</v>
          </cell>
        </row>
        <row r="164">
          <cell r="FC164">
            <v>5.1720989188661637E-3</v>
          </cell>
        </row>
        <row r="166">
          <cell r="FC166">
            <v>-0.10943728044378309</v>
          </cell>
        </row>
        <row r="167">
          <cell r="FC167">
            <v>3.0002753928731751E-2</v>
          </cell>
        </row>
        <row r="168">
          <cell r="FC168">
            <v>4.3240892705568301E-2</v>
          </cell>
        </row>
        <row r="169">
          <cell r="FC169">
            <v>6.1113934355377264E-2</v>
          </cell>
        </row>
        <row r="170">
          <cell r="FC170">
            <v>1.2284117912524595E-2</v>
          </cell>
        </row>
        <row r="172">
          <cell r="FC172">
            <v>3.0210394657198325E-2</v>
          </cell>
        </row>
        <row r="173">
          <cell r="FC173">
            <v>3.0825047133243411E-2</v>
          </cell>
        </row>
        <row r="174">
          <cell r="FC174">
            <v>3.621380390836193E-2</v>
          </cell>
        </row>
        <row r="175">
          <cell r="FC175">
            <v>-5.1514870864595941E-2</v>
          </cell>
        </row>
        <row r="176">
          <cell r="FC176">
            <v>2.8251498117590756E-2</v>
          </cell>
        </row>
        <row r="177">
          <cell r="FC177">
            <v>1.7709953568430858E-2</v>
          </cell>
        </row>
        <row r="180">
          <cell r="FC180">
            <v>1.8340034562629226E-2</v>
          </cell>
        </row>
        <row r="181">
          <cell r="FC181">
            <v>1.1629777048306478E-2</v>
          </cell>
        </row>
        <row r="182">
          <cell r="FC182">
            <v>3.8241657352287017E-3</v>
          </cell>
        </row>
        <row r="183">
          <cell r="FC183">
            <v>-7.9178915272278827E-3</v>
          </cell>
        </row>
        <row r="184">
          <cell r="FC184">
            <v>2.4111158482770012E-2</v>
          </cell>
        </row>
        <row r="185">
          <cell r="FC185">
            <v>-5.96326180291048E-2</v>
          </cell>
        </row>
        <row r="187">
          <cell r="FC187">
            <v>1.4134889779027882E-2</v>
          </cell>
        </row>
        <row r="188">
          <cell r="FC188">
            <v>2.1619446311617718E-2</v>
          </cell>
        </row>
        <row r="189">
          <cell r="FC189">
            <v>4.858646914819742E-3</v>
          </cell>
        </row>
        <row r="191">
          <cell r="FC191">
            <v>-0.11310616345310653</v>
          </cell>
        </row>
        <row r="192">
          <cell r="FC192">
            <v>2.7324700863269324E-2</v>
          </cell>
        </row>
        <row r="193">
          <cell r="FC193">
            <v>3.8094649098225686E-2</v>
          </cell>
        </row>
        <row r="194">
          <cell r="FC194">
            <v>5.3297336287839503E-2</v>
          </cell>
        </row>
        <row r="195">
          <cell r="FC195">
            <v>1.1769091697905409E-2</v>
          </cell>
        </row>
        <row r="197">
          <cell r="FC197">
            <v>2.9585079429720107E-2</v>
          </cell>
        </row>
        <row r="198">
          <cell r="FC198">
            <v>3.0399304447629172E-2</v>
          </cell>
        </row>
        <row r="199">
          <cell r="FC199">
            <v>3.5984993509525776E-2</v>
          </cell>
        </row>
        <row r="200">
          <cell r="FC200">
            <v>-5.4860113578923619E-2</v>
          </cell>
        </row>
        <row r="201">
          <cell r="FC201">
            <v>2.6994869363507368E-2</v>
          </cell>
        </row>
        <row r="202">
          <cell r="FC202">
            <v>1.5215605039658797E-2</v>
          </cell>
        </row>
        <row r="205">
          <cell r="FC205">
            <v>3.0068642235420384E-2</v>
          </cell>
        </row>
        <row r="206">
          <cell r="FC206">
            <v>3.8115454376799862E-2</v>
          </cell>
        </row>
        <row r="207">
          <cell r="FC207">
            <v>7.2847260141508219E-2</v>
          </cell>
        </row>
        <row r="208">
          <cell r="FC208">
            <v>6.8859132303930037E-2</v>
          </cell>
        </row>
        <row r="209">
          <cell r="FC209">
            <v>6.824833043176759E-2</v>
          </cell>
        </row>
        <row r="210">
          <cell r="FC210">
            <v>8.8591923766889957E-2</v>
          </cell>
        </row>
        <row r="212">
          <cell r="FC212">
            <v>1.0967677862124159E-2</v>
          </cell>
        </row>
        <row r="213">
          <cell r="FC213">
            <v>3.3186969565494717E-2</v>
          </cell>
        </row>
        <row r="214">
          <cell r="FC214">
            <v>-8.93462578378168E-3</v>
          </cell>
        </row>
        <row r="216">
          <cell r="FC216">
            <v>-0.14547925565028608</v>
          </cell>
        </row>
        <row r="217">
          <cell r="FC217">
            <v>7.292084789611164E-2</v>
          </cell>
        </row>
        <row r="218">
          <cell r="FC218">
            <v>4.2858393340011069E-2</v>
          </cell>
        </row>
        <row r="219">
          <cell r="FC219">
            <v>7.7099316985474342E-2</v>
          </cell>
        </row>
        <row r="220">
          <cell r="FC220">
            <v>-9.860205209558659E-3</v>
          </cell>
        </row>
        <row r="222">
          <cell r="FC222">
            <v>1.6129172310862971E-2</v>
          </cell>
        </row>
        <row r="223">
          <cell r="FC223">
            <v>7.13651460197684E-3</v>
          </cell>
        </row>
        <row r="224">
          <cell r="FC224">
            <v>1.4615360431517788E-2</v>
          </cell>
        </row>
        <row r="225">
          <cell r="FC225">
            <v>-0.1014869200003099</v>
          </cell>
        </row>
        <row r="226">
          <cell r="FC226">
            <v>4.354132091644658E-2</v>
          </cell>
        </row>
        <row r="227">
          <cell r="FC227">
            <v>2.7631371292853091E-2</v>
          </cell>
        </row>
        <row r="230">
          <cell r="FC230">
            <v>3.0338482757329199E-2</v>
          </cell>
        </row>
        <row r="231">
          <cell r="FC231">
            <v>3.8830611842187279E-2</v>
          </cell>
        </row>
        <row r="232">
          <cell r="FC232">
            <v>7.3828137314356779E-2</v>
          </cell>
        </row>
        <row r="233">
          <cell r="FC233">
            <v>7.4744108963620937E-2</v>
          </cell>
        </row>
        <row r="234">
          <cell r="FC234">
            <v>6.5086690842106609E-2</v>
          </cell>
        </row>
        <row r="235">
          <cell r="FC235">
            <v>9.4107867721503258E-2</v>
          </cell>
        </row>
        <row r="237">
          <cell r="FC237">
            <v>1.0100321173055704E-2</v>
          </cell>
        </row>
        <row r="238">
          <cell r="FC238">
            <v>3.9168235708500809E-2</v>
          </cell>
        </row>
        <row r="239">
          <cell r="FC239">
            <v>-1.1121082903203683E-2</v>
          </cell>
        </row>
        <row r="241">
          <cell r="FC241">
            <v>-0.14358829457864608</v>
          </cell>
        </row>
        <row r="242">
          <cell r="FC242">
            <v>8.4511887515284378E-2</v>
          </cell>
        </row>
        <row r="243">
          <cell r="FC243">
            <v>4.6293585921170388E-2</v>
          </cell>
        </row>
        <row r="244">
          <cell r="FC244">
            <v>7.7068910017607628E-2</v>
          </cell>
        </row>
        <row r="245">
          <cell r="FC245">
            <v>-7.2588654878438241E-3</v>
          </cell>
        </row>
        <row r="247">
          <cell r="FC247">
            <v>1.6576588121077984E-2</v>
          </cell>
        </row>
        <row r="248">
          <cell r="FC248">
            <v>1.0184859214218855E-2</v>
          </cell>
        </row>
        <row r="249">
          <cell r="FC249">
            <v>1.8122325390655947E-2</v>
          </cell>
        </row>
        <row r="250">
          <cell r="FC250">
            <v>-0.10683016846146709</v>
          </cell>
        </row>
        <row r="251">
          <cell r="FC251">
            <v>3.7120659739074968E-2</v>
          </cell>
        </row>
        <row r="252">
          <cell r="FC252">
            <v>2.7793151081932921E-2</v>
          </cell>
        </row>
        <row r="255">
          <cell r="FC255">
            <v>3.1464867755837123E-3</v>
          </cell>
        </row>
        <row r="256">
          <cell r="FC256">
            <v>-9.0355132523242121E-3</v>
          </cell>
        </row>
        <row r="257">
          <cell r="FC257">
            <v>1.3794848483092093E-2</v>
          </cell>
        </row>
        <row r="258">
          <cell r="FC258">
            <v>-2.5489304663017021E-2</v>
          </cell>
        </row>
        <row r="259">
          <cell r="FC259">
            <v>3.7531986942595852E-2</v>
          </cell>
        </row>
        <row r="260">
          <cell r="FC260">
            <v>-2.636243915640768E-3</v>
          </cell>
        </row>
        <row r="262">
          <cell r="FC262">
            <v>-8.5932123924304937E-3</v>
          </cell>
        </row>
        <row r="263">
          <cell r="FC263">
            <v>3.1503930512362777E-2</v>
          </cell>
        </row>
        <row r="264">
          <cell r="FC264">
            <v>-2.6226387569111109E-2</v>
          </cell>
        </row>
        <row r="266">
          <cell r="FC266">
            <v>-0.2097741488739614</v>
          </cell>
        </row>
        <row r="267">
          <cell r="FC267">
            <v>4.9889489384932206E-2</v>
          </cell>
        </row>
        <row r="268">
          <cell r="FC268">
            <v>-1.6562291366774562E-2</v>
          </cell>
        </row>
        <row r="269">
          <cell r="FC269">
            <v>-3.7135582273048917E-2</v>
          </cell>
        </row>
        <row r="270">
          <cell r="FC270">
            <v>2.1222426941745365E-2</v>
          </cell>
        </row>
        <row r="272">
          <cell r="FC272">
            <v>2.4246711911958485E-2</v>
          </cell>
        </row>
        <row r="273">
          <cell r="FC273">
            <v>2.9725463409853603E-2</v>
          </cell>
        </row>
        <row r="274">
          <cell r="FC274">
            <v>3.8004230896181213E-2</v>
          </cell>
        </row>
        <row r="275">
          <cell r="FC275">
            <v>-8.2028140486270495E-2</v>
          </cell>
        </row>
        <row r="276">
          <cell r="FC276">
            <v>7.1990045233811806E-3</v>
          </cell>
        </row>
        <row r="277">
          <cell r="FC277">
            <v>6.3362476965331815E-3</v>
          </cell>
        </row>
        <row r="305">
          <cell r="FC305">
            <v>2.8484659160286085E-3</v>
          </cell>
        </row>
        <row r="306">
          <cell r="FC306">
            <v>1.357728194705321E-2</v>
          </cell>
        </row>
        <row r="307">
          <cell r="FC307">
            <v>3.5956419915131432E-2</v>
          </cell>
        </row>
        <row r="308">
          <cell r="FC308">
            <v>0.12290005998558273</v>
          </cell>
        </row>
        <row r="309">
          <cell r="FC309">
            <v>9.1639297795604868E-3</v>
          </cell>
        </row>
        <row r="310">
          <cell r="FC310">
            <v>-1.1748446774131005E-2</v>
          </cell>
        </row>
        <row r="312">
          <cell r="FC312">
            <v>7.7354412999319777E-4</v>
          </cell>
        </row>
        <row r="313">
          <cell r="FC313">
            <v>-5.7971134621634945E-3</v>
          </cell>
        </row>
        <row r="314">
          <cell r="FC314">
            <v>2.5199457825695326E-3</v>
          </cell>
        </row>
        <row r="316">
          <cell r="FC316">
            <v>-5.8438864327523543E-3</v>
          </cell>
        </row>
        <row r="317">
          <cell r="FC317">
            <v>3.0673286654392395E-3</v>
          </cell>
        </row>
        <row r="318">
          <cell r="FC318">
            <v>7.0916285991751149E-3</v>
          </cell>
        </row>
        <row r="319">
          <cell r="FC319">
            <v>2.2885184791947788E-2</v>
          </cell>
        </row>
        <row r="320">
          <cell r="FC320">
            <v>-2.143349795085181E-2</v>
          </cell>
        </row>
        <row r="322">
          <cell r="FC322">
            <v>-1.4427791084431374E-2</v>
          </cell>
        </row>
        <row r="323">
          <cell r="FC323">
            <v>-2.3711542445512546E-2</v>
          </cell>
        </row>
        <row r="324">
          <cell r="FC324">
            <v>-2.4776396726363004E-2</v>
          </cell>
        </row>
        <row r="325">
          <cell r="FC325">
            <v>-5.4628113472882101E-3</v>
          </cell>
        </row>
        <row r="326">
          <cell r="FC326">
            <v>1.5813409598901984E-2</v>
          </cell>
        </row>
        <row r="327">
          <cell r="FC327">
            <v>2.162738430572908E-3</v>
          </cell>
        </row>
      </sheetData>
      <sheetData sheetId="8">
        <row r="80">
          <cell r="FC80">
            <v>3.4855613686981535E-3</v>
          </cell>
        </row>
      </sheetData>
      <sheetData sheetId="9">
        <row r="5">
          <cell r="FC5">
            <v>266.59831792962325</v>
          </cell>
        </row>
        <row r="6">
          <cell r="FC6">
            <v>180.34219845985587</v>
          </cell>
        </row>
        <row r="7">
          <cell r="FC7">
            <v>60.064416986951954</v>
          </cell>
        </row>
        <row r="8">
          <cell r="FC8">
            <v>15.816549634411103</v>
          </cell>
        </row>
        <row r="9">
          <cell r="FC9">
            <v>33.796061439145504</v>
          </cell>
        </row>
        <row r="10">
          <cell r="FC10">
            <v>8.59559161348046</v>
          </cell>
        </row>
        <row r="12">
          <cell r="FC12">
            <v>33.109936086911468</v>
          </cell>
        </row>
        <row r="13">
          <cell r="FC13">
            <v>10.0917663088872</v>
          </cell>
        </row>
        <row r="14">
          <cell r="FC14">
            <v>20.255660866231398</v>
          </cell>
        </row>
        <row r="16">
          <cell r="FC16">
            <v>6.5670084092845</v>
          </cell>
        </row>
        <row r="17">
          <cell r="FC17">
            <v>14.214921663995801</v>
          </cell>
        </row>
        <row r="18">
          <cell r="FC18">
            <v>63.762099246897399</v>
          </cell>
        </row>
        <row r="19">
          <cell r="FC19">
            <v>39.6644165389989</v>
          </cell>
        </row>
        <row r="20">
          <cell r="FC20">
            <v>24.0976827078985</v>
          </cell>
        </row>
        <row r="22">
          <cell r="FC22">
            <v>86.256119469767398</v>
          </cell>
        </row>
        <row r="23">
          <cell r="FC23">
            <v>65.277529465805401</v>
          </cell>
        </row>
        <row r="24">
          <cell r="FC24">
            <v>60.678404927096203</v>
          </cell>
        </row>
        <row r="25">
          <cell r="FC25">
            <v>4.5991245387091935</v>
          </cell>
        </row>
        <row r="26">
          <cell r="FC26">
            <v>20.978590003961997</v>
          </cell>
        </row>
        <row r="27">
          <cell r="FC27">
            <v>202.83621868272584</v>
          </cell>
        </row>
        <row r="55">
          <cell r="FC55">
            <v>5.4822183217101417E-2</v>
          </cell>
        </row>
        <row r="56">
          <cell r="FC56">
            <v>6.1127334142548673E-2</v>
          </cell>
        </row>
        <row r="57">
          <cell r="FC57">
            <v>0.10170356764595079</v>
          </cell>
        </row>
        <row r="58">
          <cell r="FC58">
            <v>0.10675579037642802</v>
          </cell>
        </row>
        <row r="59">
          <cell r="FC59">
            <v>8.1729135789707419E-2</v>
          </cell>
        </row>
        <row r="60">
          <cell r="FC60">
            <v>0.11378793722251812</v>
          </cell>
        </row>
        <row r="62">
          <cell r="FC62">
            <v>5.5880052935264546E-2</v>
          </cell>
        </row>
        <row r="63">
          <cell r="FC63">
            <v>7.1568757048546594E-2</v>
          </cell>
        </row>
        <row r="64">
          <cell r="FC64">
            <v>2.879719586682894E-2</v>
          </cell>
        </row>
        <row r="66">
          <cell r="FC66">
            <v>-0.11313258084802513</v>
          </cell>
        </row>
        <row r="67">
          <cell r="FC67">
            <v>9.0336263333795852E-2</v>
          </cell>
        </row>
        <row r="68">
          <cell r="FC68">
            <v>4.1042303000175862E-2</v>
          </cell>
        </row>
        <row r="69">
          <cell r="FC69">
            <v>7.92729879795675E-2</v>
          </cell>
        </row>
        <row r="70">
          <cell r="FC70">
            <v>-1.6311741345780506E-2</v>
          </cell>
        </row>
        <row r="72">
          <cell r="FC72">
            <v>4.187865811150937E-2</v>
          </cell>
        </row>
        <row r="73">
          <cell r="FC73">
            <v>2.8789153122886768E-2</v>
          </cell>
        </row>
        <row r="74">
          <cell r="FC74">
            <v>3.6623444525774707E-2</v>
          </cell>
        </row>
        <row r="75">
          <cell r="FC75">
            <v>-6.4490296938220837E-2</v>
          </cell>
        </row>
        <row r="76">
          <cell r="FC76">
            <v>8.4826829528982683E-2</v>
          </cell>
        </row>
        <row r="77">
          <cell r="FC77">
            <v>5.9229601565379264E-2</v>
          </cell>
        </row>
        <row r="80">
          <cell r="FC80">
            <v>5.3682383753734575E-2</v>
          </cell>
        </row>
        <row r="81">
          <cell r="FC81">
            <v>6.0947807437147894E-2</v>
          </cell>
        </row>
        <row r="82">
          <cell r="FC82">
            <v>9.5546221626914507E-2</v>
          </cell>
        </row>
        <row r="83">
          <cell r="FC83">
            <v>0.11117862286250979</v>
          </cell>
        </row>
        <row r="84">
          <cell r="FC84">
            <v>7.8405811323908337E-2</v>
          </cell>
        </row>
        <row r="85">
          <cell r="FC85">
            <v>0.11568211525465077</v>
          </cell>
        </row>
        <row r="87">
          <cell r="FC87">
            <v>5.5678685635944358E-2</v>
          </cell>
        </row>
        <row r="88">
          <cell r="FC88">
            <v>7.8994476445955142E-2</v>
          </cell>
        </row>
        <row r="89">
          <cell r="FC89">
            <v>2.6603407018402692E-2</v>
          </cell>
        </row>
        <row r="91">
          <cell r="FC91">
            <v>-0.11733254513998426</v>
          </cell>
        </row>
        <row r="92">
          <cell r="FC92">
            <v>0.10470502860499042</v>
          </cell>
        </row>
        <row r="93">
          <cell r="FC93">
            <v>4.3571901542500013E-2</v>
          </cell>
        </row>
        <row r="94">
          <cell r="FC94">
            <v>7.8600369860852393E-2</v>
          </cell>
        </row>
        <row r="95">
          <cell r="FC95">
            <v>-1.6799284033525042E-2</v>
          </cell>
        </row>
        <row r="97">
          <cell r="FC97">
            <v>3.9954184057756859E-2</v>
          </cell>
        </row>
        <row r="98">
          <cell r="FC98">
            <v>2.9751003605393178E-2</v>
          </cell>
        </row>
        <row r="99">
          <cell r="FC99">
            <v>3.8065530294437711E-2</v>
          </cell>
        </row>
        <row r="100">
          <cell r="FC100">
            <v>-6.9882876936875338E-2</v>
          </cell>
        </row>
        <row r="101">
          <cell r="FC101">
            <v>7.5075785824407326E-2</v>
          </cell>
        </row>
        <row r="102">
          <cell r="FC102">
            <v>5.6482191377487556E-2</v>
          </cell>
        </row>
        <row r="130">
          <cell r="FC130">
            <v>2815.067663632431</v>
          </cell>
        </row>
        <row r="131">
          <cell r="FC131">
            <v>1851.5339004880825</v>
          </cell>
        </row>
        <row r="132">
          <cell r="FC132">
            <v>594.56027013962978</v>
          </cell>
        </row>
        <row r="133">
          <cell r="FC133">
            <v>150.05422197338228</v>
          </cell>
        </row>
        <row r="134">
          <cell r="FC134">
            <v>335.78598872291218</v>
          </cell>
        </row>
        <row r="135">
          <cell r="FC135">
            <v>91.016786278801618</v>
          </cell>
        </row>
        <row r="137">
          <cell r="FC137">
            <v>378.48743343155866</v>
          </cell>
        </row>
        <row r="138">
          <cell r="FC138">
            <v>110.08703269224125</v>
          </cell>
        </row>
        <row r="139">
          <cell r="FC139">
            <v>241.45698220080311</v>
          </cell>
        </row>
        <row r="141">
          <cell r="FC141">
            <v>76.742151933400521</v>
          </cell>
        </row>
        <row r="142">
          <cell r="FC142">
            <v>159.3336626508374</v>
          </cell>
        </row>
        <row r="143">
          <cell r="FC143">
            <v>609.30350706436275</v>
          </cell>
        </row>
        <row r="144">
          <cell r="FC144">
            <v>391.83991211402292</v>
          </cell>
        </row>
        <row r="145">
          <cell r="FC145">
            <v>217.46359495033988</v>
          </cell>
        </row>
        <row r="147">
          <cell r="FC147">
            <v>963.533763144349</v>
          </cell>
        </row>
        <row r="148">
          <cell r="FC148">
            <v>743.24896852111715</v>
          </cell>
        </row>
        <row r="149">
          <cell r="FC149">
            <v>691.17586961352606</v>
          </cell>
        </row>
        <row r="150">
          <cell r="FC150">
            <v>52.073098907591003</v>
          </cell>
        </row>
        <row r="151">
          <cell r="FC151">
            <v>220.28479462323168</v>
          </cell>
        </row>
        <row r="152">
          <cell r="FC152">
            <v>2205.7641565680688</v>
          </cell>
        </row>
        <row r="155">
          <cell r="FC155">
            <v>4.3353818270977174E-2</v>
          </cell>
        </row>
        <row r="156">
          <cell r="FC156">
            <v>3.9124485056167169E-2</v>
          </cell>
        </row>
        <row r="157">
          <cell r="FC157">
            <v>3.5878509795779223E-2</v>
          </cell>
        </row>
        <row r="158">
          <cell r="FC158">
            <v>2.4343333400844935E-2</v>
          </cell>
        </row>
        <row r="159">
          <cell r="FC159">
            <v>5.0524972327983697E-2</v>
          </cell>
        </row>
        <row r="160">
          <cell r="FC160">
            <v>-3.3197364398814599E-2</v>
          </cell>
        </row>
        <row r="162">
          <cell r="FC162">
            <v>5.8566652460008806E-2</v>
          </cell>
        </row>
        <row r="163">
          <cell r="FC163">
            <v>6.0657308226454543E-2</v>
          </cell>
        </row>
        <row r="164">
          <cell r="FC164">
            <v>4.8515722206318168E-2</v>
          </cell>
        </row>
        <row r="166">
          <cell r="FC166">
            <v>-7.8628739024711347E-2</v>
          </cell>
        </row>
        <row r="167">
          <cell r="FC167">
            <v>5.2123506043821211E-2</v>
          </cell>
        </row>
        <row r="168">
          <cell r="FC168">
            <v>4.1594994727352175E-2</v>
          </cell>
        </row>
        <row r="169">
          <cell r="FC169">
            <v>5.8346640556587781E-2</v>
          </cell>
        </row>
        <row r="170">
          <cell r="FC170">
            <v>1.2712298143435774E-2</v>
          </cell>
        </row>
        <row r="172">
          <cell r="FC172">
            <v>5.1578340674364398E-2</v>
          </cell>
        </row>
        <row r="173">
          <cell r="FC173">
            <v>4.6715393803186789E-2</v>
          </cell>
        </row>
        <row r="174">
          <cell r="FC174">
            <v>4.9947626745758811E-2</v>
          </cell>
        </row>
        <row r="175">
          <cell r="FC175">
            <v>5.6244620551002544E-3</v>
          </cell>
        </row>
        <row r="176">
          <cell r="FC176">
            <v>6.8324839932416115E-2</v>
          </cell>
        </row>
        <row r="177">
          <cell r="FC177">
            <v>4.3840709800520905E-2</v>
          </cell>
        </row>
        <row r="180">
          <cell r="FC180">
            <v>3.9067757216169952E-2</v>
          </cell>
        </row>
        <row r="181">
          <cell r="FC181">
            <v>3.3399137704434256E-2</v>
          </cell>
        </row>
        <row r="182">
          <cell r="FC182">
            <v>2.6922390477471358E-2</v>
          </cell>
        </row>
        <row r="183">
          <cell r="FC183">
            <v>1.8037512122344168E-2</v>
          </cell>
        </row>
        <row r="184">
          <cell r="FC184">
            <v>4.6474112891830677E-2</v>
          </cell>
        </row>
        <row r="185">
          <cell r="FC185">
            <v>-3.7110683326391669E-2</v>
          </cell>
        </row>
        <row r="187">
          <cell r="FC187">
            <v>5.7394175016536764E-2</v>
          </cell>
        </row>
        <row r="188">
          <cell r="FC188">
            <v>5.5810377389068355E-2</v>
          </cell>
        </row>
        <row r="189">
          <cell r="FC189">
            <v>4.8402072813461317E-2</v>
          </cell>
        </row>
        <row r="191">
          <cell r="FC191">
            <v>-8.3867679664815231E-2</v>
          </cell>
        </row>
        <row r="192">
          <cell r="FC192">
            <v>4.981524828602657E-2</v>
          </cell>
        </row>
        <row r="193">
          <cell r="FC193">
            <v>3.5107107670465876E-2</v>
          </cell>
        </row>
        <row r="194">
          <cell r="FC194">
            <v>4.8902179902836851E-2</v>
          </cell>
        </row>
        <row r="195">
          <cell r="FC195">
            <v>1.133905698718074E-2</v>
          </cell>
        </row>
        <row r="197">
          <cell r="FC197">
            <v>5.0095193692287543E-2</v>
          </cell>
        </row>
        <row r="198">
          <cell r="FC198">
            <v>4.5789653830861532E-2</v>
          </cell>
        </row>
        <row r="199">
          <cell r="FC199">
            <v>4.9471816012990555E-2</v>
          </cell>
        </row>
        <row r="200">
          <cell r="FC200">
            <v>-9.9664316934555686E-4</v>
          </cell>
        </row>
        <row r="201">
          <cell r="FC201">
            <v>6.4878307149159653E-2</v>
          </cell>
        </row>
        <row r="202">
          <cell r="FC202">
            <v>4.0167012565407223E-2</v>
          </cell>
        </row>
        <row r="205">
          <cell r="FC205">
            <v>5.4822183217101417E-2</v>
          </cell>
        </row>
        <row r="206">
          <cell r="FC206">
            <v>6.1127334142548673E-2</v>
          </cell>
        </row>
        <row r="207">
          <cell r="FC207">
            <v>0.10170356764595079</v>
          </cell>
        </row>
        <row r="208">
          <cell r="FC208">
            <v>0.10675579037642802</v>
          </cell>
        </row>
        <row r="209">
          <cell r="FC209">
            <v>8.1729135789707419E-2</v>
          </cell>
        </row>
        <row r="210">
          <cell r="FC210">
            <v>0.11378793722251812</v>
          </cell>
        </row>
        <row r="212">
          <cell r="FC212">
            <v>5.5880052935264546E-2</v>
          </cell>
        </row>
        <row r="213">
          <cell r="FC213">
            <v>7.1568757048546594E-2</v>
          </cell>
        </row>
        <row r="214">
          <cell r="FC214">
            <v>2.879719586682894E-2</v>
          </cell>
        </row>
        <row r="216">
          <cell r="FC216">
            <v>-0.11313258084802513</v>
          </cell>
        </row>
        <row r="217">
          <cell r="FC217">
            <v>9.0336263333795852E-2</v>
          </cell>
        </row>
        <row r="218">
          <cell r="FC218">
            <v>4.1042303000175862E-2</v>
          </cell>
        </row>
        <row r="219">
          <cell r="FC219">
            <v>7.92729879795675E-2</v>
          </cell>
        </row>
        <row r="220">
          <cell r="FC220">
            <v>-1.6311741345780506E-2</v>
          </cell>
        </row>
        <row r="222">
          <cell r="FC222">
            <v>4.187865811150937E-2</v>
          </cell>
        </row>
        <row r="223">
          <cell r="FC223">
            <v>2.8789153122886768E-2</v>
          </cell>
        </row>
        <row r="224">
          <cell r="FC224">
            <v>3.6623444525774707E-2</v>
          </cell>
        </row>
        <row r="225">
          <cell r="FC225">
            <v>-6.4490296938220837E-2</v>
          </cell>
        </row>
        <row r="226">
          <cell r="FC226">
            <v>8.4826829528982683E-2</v>
          </cell>
        </row>
        <row r="227">
          <cell r="FC227">
            <v>5.9229601565379264E-2</v>
          </cell>
        </row>
        <row r="230">
          <cell r="FC230">
            <v>5.3682383753734575E-2</v>
          </cell>
        </row>
        <row r="231">
          <cell r="FC231">
            <v>6.0947807437147894E-2</v>
          </cell>
        </row>
        <row r="232">
          <cell r="FC232">
            <v>9.5546221626914507E-2</v>
          </cell>
        </row>
        <row r="233">
          <cell r="FC233">
            <v>0.11117862286250979</v>
          </cell>
        </row>
        <row r="234">
          <cell r="FC234">
            <v>7.8405811323908337E-2</v>
          </cell>
        </row>
        <row r="235">
          <cell r="FC235">
            <v>0.11568211525465077</v>
          </cell>
        </row>
        <row r="237">
          <cell r="FC237">
            <v>5.5678685635944358E-2</v>
          </cell>
        </row>
        <row r="238">
          <cell r="FC238">
            <v>7.8994476445955142E-2</v>
          </cell>
        </row>
        <row r="239">
          <cell r="FC239">
            <v>2.6603407018402692E-2</v>
          </cell>
        </row>
        <row r="241">
          <cell r="FC241">
            <v>-0.11733254513998426</v>
          </cell>
        </row>
        <row r="242">
          <cell r="FC242">
            <v>0.10470502860499042</v>
          </cell>
        </row>
        <row r="243">
          <cell r="FC243">
            <v>4.3571901542500013E-2</v>
          </cell>
        </row>
        <row r="244">
          <cell r="FC244">
            <v>7.8600369860852393E-2</v>
          </cell>
        </row>
        <row r="245">
          <cell r="FC245">
            <v>-1.6799284033525042E-2</v>
          </cell>
        </row>
        <row r="247">
          <cell r="FC247">
            <v>3.9954184057756859E-2</v>
          </cell>
        </row>
        <row r="248">
          <cell r="FC248">
            <v>2.9751003605393178E-2</v>
          </cell>
        </row>
        <row r="249">
          <cell r="FC249">
            <v>3.8065530294437711E-2</v>
          </cell>
        </row>
        <row r="250">
          <cell r="FC250">
            <v>-6.9882876936875338E-2</v>
          </cell>
        </row>
        <row r="251">
          <cell r="FC251">
            <v>7.5075785824407326E-2</v>
          </cell>
        </row>
        <row r="252">
          <cell r="FC252">
            <v>5.6482191377487556E-2</v>
          </cell>
        </row>
        <row r="255">
          <cell r="FC255">
            <v>1.4455040248036344E-2</v>
          </cell>
        </row>
        <row r="256">
          <cell r="FC256">
            <v>2.3360148965272387E-3</v>
          </cell>
        </row>
        <row r="257">
          <cell r="FC257">
            <v>3.071109359762314E-2</v>
          </cell>
        </row>
        <row r="258">
          <cell r="FC258">
            <v>-8.436425400310088E-3</v>
          </cell>
        </row>
        <row r="259">
          <cell r="FC259">
            <v>5.5978879865212772E-2</v>
          </cell>
        </row>
        <row r="260">
          <cell r="FC260">
            <v>1.0738277241385097E-2</v>
          </cell>
        </row>
        <row r="262">
          <cell r="FC262">
            <v>2.5830163085649893E-2</v>
          </cell>
        </row>
        <row r="263">
          <cell r="FC263">
            <v>5.6967262377897399E-2</v>
          </cell>
        </row>
        <row r="264">
          <cell r="FC264">
            <v>5.4831272493505168E-3</v>
          </cell>
        </row>
        <row r="266">
          <cell r="FC266">
            <v>-0.21767970103553358</v>
          </cell>
        </row>
        <row r="267">
          <cell r="FC267">
            <v>8.4487041904274696E-2</v>
          </cell>
        </row>
        <row r="268">
          <cell r="FC268">
            <v>-2.2854656357119474E-2</v>
          </cell>
        </row>
        <row r="269">
          <cell r="FC269">
            <v>-4.8397596471533633E-2</v>
          </cell>
        </row>
        <row r="270">
          <cell r="FC270">
            <v>2.4526783853052958E-2</v>
          </cell>
        </row>
        <row r="272">
          <cell r="FC272">
            <v>3.8890550495331411E-2</v>
          </cell>
        </row>
        <row r="273">
          <cell r="FC273">
            <v>3.8212733793939524E-2</v>
          </cell>
        </row>
        <row r="274">
          <cell r="FC274">
            <v>4.5584302719032355E-2</v>
          </cell>
        </row>
        <row r="275">
          <cell r="FC275">
            <v>-4.7145104105875357E-2</v>
          </cell>
        </row>
        <row r="276">
          <cell r="FC276">
            <v>4.1224592282218309E-2</v>
          </cell>
        </row>
        <row r="277">
          <cell r="FC277">
            <v>2.5320658182710565E-2</v>
          </cell>
        </row>
      </sheetData>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Poids PCAP"/>
      <sheetName val="Poids ACM"/>
      <sheetName val="Contribution PCAP"/>
      <sheetName val="Contribution ACM"/>
      <sheetName val="Base 100"/>
    </sheetNames>
    <sheetDataSet>
      <sheetData sheetId="0">
        <row r="18">
          <cell r="DT18">
            <v>34091039.479999997</v>
          </cell>
        </row>
        <row r="19">
          <cell r="DT19">
            <v>2483714.7400000002</v>
          </cell>
        </row>
        <row r="20">
          <cell r="DT20">
            <v>4071112.58</v>
          </cell>
        </row>
        <row r="25">
          <cell r="DT25">
            <v>40928979.780000001</v>
          </cell>
        </row>
      </sheetData>
      <sheetData sheetId="1"/>
      <sheetData sheetId="2">
        <row r="18">
          <cell r="DT18">
            <v>543597887.87</v>
          </cell>
        </row>
        <row r="19">
          <cell r="DT19">
            <v>63471234.759999998</v>
          </cell>
        </row>
        <row r="20">
          <cell r="DT20">
            <v>66648815.029999994</v>
          </cell>
        </row>
        <row r="25">
          <cell r="DT25">
            <v>682508237.76999998</v>
          </cell>
        </row>
      </sheetData>
      <sheetData sheetId="3">
        <row r="18">
          <cell r="DT18">
            <v>7.3819195717251818E-2</v>
          </cell>
        </row>
        <row r="19">
          <cell r="DT19">
            <v>0.2873157058632978</v>
          </cell>
        </row>
        <row r="20">
          <cell r="DT20">
            <v>0.10042114880142283</v>
          </cell>
        </row>
        <row r="25">
          <cell r="DT25">
            <v>8.4996433711003627E-2</v>
          </cell>
        </row>
      </sheetData>
      <sheetData sheetId="4"/>
      <sheetData sheetId="5">
        <row r="18">
          <cell r="DT18">
            <v>8.6506055021857708E-3</v>
          </cell>
        </row>
        <row r="19">
          <cell r="DT19">
            <v>0.15532678726996529</v>
          </cell>
        </row>
        <row r="20">
          <cell r="DT20">
            <v>-7.8777809728826087E-3</v>
          </cell>
        </row>
        <row r="25">
          <cell r="DT25">
            <v>1.5371136125774898E-2</v>
          </cell>
        </row>
      </sheetData>
      <sheetData sheetId="6">
        <row r="18">
          <cell r="DT18">
            <v>1.0677856519151874E-2</v>
          </cell>
        </row>
        <row r="19">
          <cell r="DT19">
            <v>0.15058112479652208</v>
          </cell>
        </row>
        <row r="20">
          <cell r="DT20">
            <v>-1.6615770328588186E-2</v>
          </cell>
        </row>
        <row r="25">
          <cell r="DT25">
            <v>1.7475388439536665E-2</v>
          </cell>
        </row>
      </sheetData>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sheetData sheetId="2"/>
      <sheetData sheetId="3">
        <row r="5">
          <cell r="DT5">
            <v>6.4824064561755268E-2</v>
          </cell>
        </row>
        <row r="6">
          <cell r="DT6">
            <v>4.3171456602018932E-2</v>
          </cell>
        </row>
        <row r="7">
          <cell r="DT7">
            <v>0.2588574340367491</v>
          </cell>
        </row>
        <row r="8">
          <cell r="DT8">
            <v>6.4204561886671563E-2</v>
          </cell>
        </row>
      </sheetData>
      <sheetData sheetId="4">
        <row r="5">
          <cell r="DT5">
            <v>1.2284446174768648E-2</v>
          </cell>
        </row>
        <row r="6">
          <cell r="DT6">
            <v>1.5111119172366072E-2</v>
          </cell>
        </row>
        <row r="7">
          <cell r="DT7">
            <v>-1.1345948666700023E-3</v>
          </cell>
        </row>
        <row r="8">
          <cell r="DT8">
            <v>4.3376449166627751E-3</v>
          </cell>
        </row>
      </sheetData>
      <sheetData sheetId="5">
        <row r="5">
          <cell r="DT5">
            <v>3.3579263024475114E-2</v>
          </cell>
        </row>
        <row r="6">
          <cell r="DT6">
            <v>1.7154096488870119E-2</v>
          </cell>
        </row>
        <row r="7">
          <cell r="DT7">
            <v>0.17314173344100303</v>
          </cell>
        </row>
        <row r="8">
          <cell r="DT8">
            <v>3.2965794073684718E-2</v>
          </cell>
        </row>
      </sheetData>
      <sheetData sheetId="6">
        <row r="5">
          <cell r="DH5">
            <v>6.8206849332730135E-2</v>
          </cell>
          <cell r="DT5">
            <v>7.8704879393596272E-3</v>
          </cell>
        </row>
        <row r="6">
          <cell r="DH6">
            <v>6.6152113230158793E-2</v>
          </cell>
          <cell r="DT6">
            <v>-3.7803778983670489E-3</v>
          </cell>
        </row>
        <row r="7">
          <cell r="DH7">
            <v>0.13401915002020082</v>
          </cell>
          <cell r="DT7">
            <v>0.13068080938865023</v>
          </cell>
        </row>
        <row r="8">
          <cell r="DH8">
            <v>2.717381726502488E-2</v>
          </cell>
          <cell r="DT8">
            <v>-1.6181723449486651E-2</v>
          </cell>
        </row>
      </sheetData>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Poids PCAP"/>
      <sheetName val="Poids ACM"/>
      <sheetName val="Contribution PCAP"/>
      <sheetName val="Contribution ACM"/>
      <sheetName val="Base 100"/>
    </sheetNames>
    <sheetDataSet>
      <sheetData sheetId="0">
        <row r="18">
          <cell r="DT18">
            <v>16443607.630000001</v>
          </cell>
        </row>
        <row r="19">
          <cell r="DT19">
            <v>965063.79</v>
          </cell>
        </row>
        <row r="20">
          <cell r="DT20">
            <v>2210433.37</v>
          </cell>
        </row>
        <row r="25">
          <cell r="DT25">
            <v>19738199.390000001</v>
          </cell>
        </row>
      </sheetData>
      <sheetData sheetId="1"/>
      <sheetData sheetId="2">
        <row r="18">
          <cell r="DT18">
            <v>266114068.13</v>
          </cell>
        </row>
        <row r="19">
          <cell r="DT19">
            <v>28456542.48</v>
          </cell>
        </row>
        <row r="20">
          <cell r="DT20">
            <v>37798777.530000001</v>
          </cell>
        </row>
        <row r="25">
          <cell r="DT25">
            <v>335966370.5</v>
          </cell>
        </row>
      </sheetData>
      <sheetData sheetId="3">
        <row r="18">
          <cell r="DT18">
            <v>5.2853267783906199E-2</v>
          </cell>
        </row>
        <row r="19">
          <cell r="DT19">
            <v>0.32747329066442177</v>
          </cell>
        </row>
        <row r="20">
          <cell r="DT20">
            <v>1.4416749004942275E-2</v>
          </cell>
        </row>
        <row r="25">
          <cell r="DT25">
            <v>5.722392395691922E-2</v>
          </cell>
        </row>
      </sheetData>
      <sheetData sheetId="4"/>
      <sheetData sheetId="5">
        <row r="18">
          <cell r="DT18">
            <v>-1.2210328225978562E-2</v>
          </cell>
        </row>
        <row r="19">
          <cell r="DT19">
            <v>0.18786903791482201</v>
          </cell>
        </row>
        <row r="20">
          <cell r="DT20">
            <v>-7.3207521570248568E-2</v>
          </cell>
        </row>
        <row r="25">
          <cell r="DT25">
            <v>-8.3842851957526277E-3</v>
          </cell>
        </row>
      </sheetData>
      <sheetData sheetId="6">
        <row r="18">
          <cell r="DT18">
            <v>-1.833256790561566E-2</v>
          </cell>
        </row>
        <row r="19">
          <cell r="DT19">
            <v>0.20394605852472636</v>
          </cell>
        </row>
        <row r="20">
          <cell r="DT20">
            <v>-5.8125490746817721E-2</v>
          </cell>
        </row>
        <row r="25">
          <cell r="DT25">
            <v>-8.4372799464081938E-3</v>
          </cell>
        </row>
      </sheetData>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Base 100"/>
      <sheetName val="Poids ACM"/>
      <sheetName val="Contribution ACM"/>
      <sheetName val="Evo PCAP moy 19-21"/>
    </sheetNames>
    <sheetDataSet>
      <sheetData sheetId="0"/>
      <sheetData sheetId="1"/>
      <sheetData sheetId="2"/>
      <sheetData sheetId="3">
        <row r="5">
          <cell r="DT5">
            <v>4.5067723974435259E-2</v>
          </cell>
        </row>
        <row r="6">
          <cell r="DT6">
            <v>2.7024252683901517E-2</v>
          </cell>
        </row>
        <row r="7">
          <cell r="DT7">
            <v>0.32233502322876961</v>
          </cell>
        </row>
        <row r="8">
          <cell r="DT8">
            <v>7.550122467576692E-4</v>
          </cell>
        </row>
      </sheetData>
      <sheetData sheetId="4">
        <row r="5">
          <cell r="DT5">
            <v>2.1594202759132042E-3</v>
          </cell>
        </row>
        <row r="6">
          <cell r="DT6">
            <v>8.901432448548352E-3</v>
          </cell>
        </row>
        <row r="7">
          <cell r="DT7">
            <v>-4.725172380387721E-2</v>
          </cell>
        </row>
        <row r="8">
          <cell r="DT8">
            <v>-3.2545616160962743E-3</v>
          </cell>
        </row>
      </sheetData>
      <sheetData sheetId="5">
        <row r="5">
          <cell r="DT5">
            <v>1.6196529691373085E-2</v>
          </cell>
        </row>
        <row r="6">
          <cell r="DT6">
            <v>8.8248189640660613E-4</v>
          </cell>
        </row>
        <row r="7">
          <cell r="DT7">
            <v>0.2011705760080984</v>
          </cell>
        </row>
        <row r="8">
          <cell r="DT8">
            <v>-7.6914613471360527E-3</v>
          </cell>
        </row>
      </sheetData>
      <sheetData sheetId="6">
        <row r="5">
          <cell r="DH5">
            <v>2.8250108906422655E-2</v>
          </cell>
          <cell r="DT5">
            <v>-1.4273112394175724E-2</v>
          </cell>
        </row>
        <row r="6">
          <cell r="DH6">
            <v>2.8688871525326398E-2</v>
          </cell>
          <cell r="DT6">
            <v>-2.791131306735628E-2</v>
          </cell>
        </row>
        <row r="7">
          <cell r="DH7">
            <v>6.591829274721972E-2</v>
          </cell>
          <cell r="DT7">
            <v>0.17228689241006023</v>
          </cell>
        </row>
        <row r="8">
          <cell r="DH8">
            <v>1.1709280768972263E-3</v>
          </cell>
          <cell r="DT8">
            <v>-4.9447610351871285E-2</v>
          </cell>
        </row>
      </sheetData>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Cumul PCAP"/>
      <sheetName val="Cumul ACM"/>
      <sheetName val="Evo Mois"/>
      <sheetName val="Evo Mois-1"/>
      <sheetName val="Evo PCAP"/>
      <sheetName val="Evo ACM"/>
      <sheetName val="Poids PCAP"/>
      <sheetName val="Poids ACM"/>
      <sheetName val="Contribution PCAP"/>
      <sheetName val="Contribution ACM"/>
      <sheetName val="Base 100"/>
    </sheetNames>
    <sheetDataSet>
      <sheetData sheetId="0">
        <row r="18">
          <cell r="DT18">
            <v>17647431.850000001</v>
          </cell>
        </row>
        <row r="19">
          <cell r="DT19">
            <v>1518650.95</v>
          </cell>
        </row>
        <row r="20">
          <cell r="DT20">
            <v>1860679.21</v>
          </cell>
        </row>
        <row r="25">
          <cell r="DT25">
            <v>21190780.390000001</v>
          </cell>
        </row>
      </sheetData>
      <sheetData sheetId="1"/>
      <sheetData sheetId="2">
        <row r="18">
          <cell r="DT18">
            <v>277483819.74000001</v>
          </cell>
        </row>
        <row r="19">
          <cell r="DT19">
            <v>35014692.280000001</v>
          </cell>
        </row>
        <row r="20">
          <cell r="DT20">
            <v>28850038.500000004</v>
          </cell>
        </row>
        <row r="25">
          <cell r="DT25">
            <v>346541869.26999998</v>
          </cell>
        </row>
      </sheetData>
      <sheetData sheetId="3">
        <row r="18">
          <cell r="DT18">
            <v>9.4120645068372033E-2</v>
          </cell>
        </row>
        <row r="19">
          <cell r="DT19">
            <v>0.26303533319693728</v>
          </cell>
        </row>
        <row r="20">
          <cell r="DT20">
            <v>0.22366735368702395</v>
          </cell>
        </row>
        <row r="25">
          <cell r="DT25">
            <v>0.1122106464083481</v>
          </cell>
        </row>
      </sheetData>
      <sheetData sheetId="4"/>
      <sheetData sheetId="5">
        <row r="18">
          <cell r="DT18">
            <v>2.9445928341837346E-2</v>
          </cell>
        </row>
        <row r="19">
          <cell r="DT19">
            <v>0.13085731023556968</v>
          </cell>
        </row>
        <row r="20">
          <cell r="DT20">
            <v>8.7843979906912173E-2</v>
          </cell>
        </row>
        <row r="25">
          <cell r="DT25">
            <v>3.9363611582097002E-2</v>
          </cell>
        </row>
      </sheetData>
      <sheetData sheetId="6">
        <row r="18">
          <cell r="DT18">
            <v>4.0157276677524667E-2</v>
          </cell>
        </row>
        <row r="19">
          <cell r="DT19">
            <v>0.11057480704485201</v>
          </cell>
        </row>
        <row r="20">
          <cell r="DT20">
            <v>4.3646032781149646E-2</v>
          </cell>
        </row>
        <row r="25">
          <cell r="DT25">
            <v>4.3923877730875027E-2</v>
          </cell>
        </row>
      </sheetData>
      <sheetData sheetId="7"/>
      <sheetData sheetId="8"/>
      <sheetData sheetId="9"/>
      <sheetData sheetId="10"/>
      <sheetData sheetId="11"/>
    </sheetDataSet>
  </externalBook>
</externalLink>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FB86F-0346-4AEF-9893-F77450BDD854}">
  <sheetPr>
    <tabColor rgb="FF0000FF"/>
  </sheetPr>
  <dimension ref="A1:Z215"/>
  <sheetViews>
    <sheetView showGridLines="0" zoomScale="85" zoomScaleNormal="85" zoomScaleSheetLayoutView="100" workbookViewId="0">
      <pane ySplit="1" topLeftCell="A2" activePane="bottomLeft" state="frozenSplit"/>
      <selection sqref="A1:XFD1048576"/>
      <selection pane="bottomLeft" sqref="A1:D1"/>
    </sheetView>
  </sheetViews>
  <sheetFormatPr baseColWidth="10" defaultColWidth="11.453125" defaultRowHeight="12.5" x14ac:dyDescent="0.25"/>
  <cols>
    <col min="1" max="7" width="14.453125" style="5" customWidth="1"/>
    <col min="8" max="9" width="13.453125" style="5" customWidth="1"/>
    <col min="10" max="12" width="14.453125" style="5" customWidth="1"/>
    <col min="13" max="13" width="2.54296875" style="5" customWidth="1"/>
    <col min="14" max="14" width="11.54296875" style="5" customWidth="1"/>
    <col min="15" max="16384" width="11.453125" style="5"/>
  </cols>
  <sheetData>
    <row r="1" spans="1:15" s="2" customFormat="1" ht="15" x14ac:dyDescent="0.25">
      <c r="A1" s="1" t="s">
        <v>0</v>
      </c>
      <c r="B1" s="1"/>
      <c r="C1" s="1"/>
      <c r="D1" s="1"/>
      <c r="E1" s="1" t="s">
        <v>1</v>
      </c>
      <c r="F1" s="1"/>
      <c r="G1" s="1"/>
      <c r="H1" s="1"/>
      <c r="I1" s="1" t="s">
        <v>2</v>
      </c>
      <c r="J1" s="1"/>
      <c r="K1" s="1"/>
      <c r="L1" s="1"/>
    </row>
    <row r="2" spans="1:15" ht="15" x14ac:dyDescent="0.25">
      <c r="A2" s="3" t="s">
        <v>3</v>
      </c>
      <c r="B2" s="3"/>
      <c r="C2" s="3"/>
      <c r="D2" s="3"/>
      <c r="E2" s="4"/>
      <c r="G2" s="6"/>
      <c r="H2" s="4"/>
      <c r="I2" s="7"/>
      <c r="J2" s="7"/>
      <c r="K2" s="7"/>
      <c r="N2" s="2"/>
      <c r="O2" s="2"/>
    </row>
    <row r="3" spans="1:15" ht="15" x14ac:dyDescent="0.25">
      <c r="A3" s="8" t="s">
        <v>4</v>
      </c>
      <c r="B3" s="4"/>
      <c r="C3" s="4"/>
      <c r="D3" s="4"/>
      <c r="E3" s="4"/>
      <c r="F3" s="6"/>
      <c r="G3" s="6"/>
      <c r="H3" s="4"/>
      <c r="I3" s="4"/>
      <c r="J3" s="4"/>
      <c r="K3" s="4"/>
      <c r="L3" s="9" t="s">
        <v>5</v>
      </c>
      <c r="N3" s="2"/>
      <c r="O3" s="2"/>
    </row>
    <row r="4" spans="1:15" ht="12.75" customHeight="1" x14ac:dyDescent="0.25">
      <c r="A4" s="5" t="str">
        <f>+[2]RA_INDICES!$E$134</f>
        <v xml:space="preserve">TOTAL SOINS DE VILLE </v>
      </c>
      <c r="D4" s="5" t="s">
        <v>6</v>
      </c>
      <c r="N4" s="2"/>
    </row>
    <row r="5" spans="1:15" ht="12.75" customHeight="1" x14ac:dyDescent="0.25">
      <c r="N5" s="2"/>
    </row>
    <row r="6" spans="1:15" ht="12.75" customHeight="1" x14ac:dyDescent="0.25">
      <c r="F6" s="10"/>
      <c r="G6" s="10"/>
    </row>
    <row r="7" spans="1:15" ht="12.75" customHeight="1" x14ac:dyDescent="0.25"/>
    <row r="8" spans="1:15" ht="12.75" customHeight="1" x14ac:dyDescent="0.25"/>
    <row r="9" spans="1:15" ht="12.75" customHeight="1" x14ac:dyDescent="0.25"/>
    <row r="10" spans="1:15" ht="12.75" customHeight="1" x14ac:dyDescent="0.25"/>
    <row r="11" spans="1:15" ht="12.75" customHeight="1" x14ac:dyDescent="0.25"/>
    <row r="12" spans="1:15" ht="12.75" customHeight="1" x14ac:dyDescent="0.25"/>
    <row r="13" spans="1:15" ht="12.75" customHeight="1" x14ac:dyDescent="0.25">
      <c r="A13" s="11"/>
    </row>
    <row r="14" spans="1:15" ht="12.75" customHeight="1" x14ac:dyDescent="0.25"/>
    <row r="15" spans="1:15" ht="12.75" customHeight="1" x14ac:dyDescent="0.25"/>
    <row r="16" spans="1:15" ht="12.75" customHeight="1" x14ac:dyDescent="0.25"/>
    <row r="17" spans="1:1" ht="12.75" customHeight="1" x14ac:dyDescent="0.25"/>
    <row r="18" spans="1:1" ht="12.75" customHeight="1" x14ac:dyDescent="0.25"/>
    <row r="19" spans="1:1" ht="12.75" customHeight="1" x14ac:dyDescent="0.25">
      <c r="A19" s="5" t="str">
        <f>[1]RA_INDICES!$E$28</f>
        <v>TOTAL généralistes</v>
      </c>
    </row>
    <row r="20" spans="1:1" ht="12.75" customHeight="1" x14ac:dyDescent="0.25"/>
    <row r="21" spans="1:1" ht="12.75" customHeight="1" x14ac:dyDescent="0.25"/>
    <row r="22" spans="1:1" ht="12.75" customHeight="1" x14ac:dyDescent="0.25"/>
    <row r="23" spans="1:1" ht="12.75" customHeight="1" x14ac:dyDescent="0.25"/>
    <row r="24" spans="1:1" ht="12.75" customHeight="1" x14ac:dyDescent="0.25"/>
    <row r="25" spans="1:1" ht="12.75" customHeight="1" x14ac:dyDescent="0.25"/>
    <row r="26" spans="1:1" ht="12.75" customHeight="1" x14ac:dyDescent="0.25"/>
    <row r="27" spans="1:1" ht="12.75" customHeight="1" x14ac:dyDescent="0.25"/>
    <row r="28" spans="1:1" ht="12.75" customHeight="1" x14ac:dyDescent="0.25"/>
    <row r="29" spans="1:1" ht="12.75" customHeight="1" x14ac:dyDescent="0.25"/>
    <row r="30" spans="1:1" ht="12.75" customHeight="1" x14ac:dyDescent="0.25"/>
    <row r="31" spans="1:1" ht="12.75" customHeight="1" x14ac:dyDescent="0.25"/>
    <row r="32" spans="1:1" ht="12.75" customHeight="1" x14ac:dyDescent="0.25"/>
    <row r="33" spans="1:26" ht="15.75" customHeight="1" x14ac:dyDescent="0.25"/>
    <row r="34" spans="1:26" ht="12.75" customHeight="1" x14ac:dyDescent="0.25">
      <c r="A34" s="5" t="str">
        <f>+[1]RA_INDICES!$E$51</f>
        <v>TOTAL spécialistes</v>
      </c>
      <c r="F34" s="12"/>
      <c r="G34" s="12"/>
    </row>
    <row r="35" spans="1:26" ht="12.75" customHeight="1" x14ac:dyDescent="0.25"/>
    <row r="36" spans="1:26" ht="12.75" customHeight="1" x14ac:dyDescent="0.25"/>
    <row r="37" spans="1:26" ht="12.75" customHeight="1" x14ac:dyDescent="0.25"/>
    <row r="38" spans="1:26" ht="12.75" customHeight="1" x14ac:dyDescent="0.25"/>
    <row r="39" spans="1:26" ht="12.75" customHeight="1" x14ac:dyDescent="0.25"/>
    <row r="40" spans="1:26" ht="12.75" customHeight="1" x14ac:dyDescent="0.25"/>
    <row r="41" spans="1:26" ht="12.75" customHeight="1" x14ac:dyDescent="0.25"/>
    <row r="42" spans="1:26" ht="12.75" customHeight="1" x14ac:dyDescent="0.25"/>
    <row r="43" spans="1:26" ht="12.75" customHeight="1" x14ac:dyDescent="0.25"/>
    <row r="44" spans="1:26" ht="12.75" customHeight="1" x14ac:dyDescent="0.25"/>
    <row r="45" spans="1:26" ht="12.75" customHeight="1" x14ac:dyDescent="0.25"/>
    <row r="46" spans="1:26" ht="12.75" customHeight="1" x14ac:dyDescent="0.25"/>
    <row r="47" spans="1:26" ht="12.75" customHeight="1" x14ac:dyDescent="0.25"/>
    <row r="48" spans="1:26" ht="12.75" customHeight="1" x14ac:dyDescent="0.25">
      <c r="Z48" s="13"/>
    </row>
    <row r="49" spans="1:12" s="12" customFormat="1" ht="12.75" customHeight="1" x14ac:dyDescent="0.25">
      <c r="A49" s="12" t="str">
        <f>+[1]RA_INDICES!$E$55</f>
        <v>Honoraires de dentistes</v>
      </c>
    </row>
    <row r="50" spans="1:12" s="14" customFormat="1" ht="12.75" customHeight="1" x14ac:dyDescent="0.25">
      <c r="E50" s="12"/>
    </row>
    <row r="51" spans="1:12" s="14" customFormat="1" ht="12.75" customHeight="1" x14ac:dyDescent="0.25">
      <c r="E51" s="12"/>
    </row>
    <row r="52" spans="1:12" s="14" customFormat="1" ht="12.75" customHeight="1" x14ac:dyDescent="0.25">
      <c r="E52" s="12"/>
    </row>
    <row r="53" spans="1:12" s="14" customFormat="1" ht="12.75" customHeight="1" x14ac:dyDescent="0.25">
      <c r="E53" s="12"/>
    </row>
    <row r="54" spans="1:12" s="14" customFormat="1" ht="12.75" customHeight="1" x14ac:dyDescent="0.25">
      <c r="E54" s="12"/>
    </row>
    <row r="55" spans="1:12" s="14" customFormat="1" ht="12.75" customHeight="1" x14ac:dyDescent="0.25">
      <c r="E55" s="12"/>
    </row>
    <row r="56" spans="1:12" s="14" customFormat="1" ht="12.75" customHeight="1" x14ac:dyDescent="0.25">
      <c r="E56" s="12"/>
    </row>
    <row r="57" spans="1:12" s="14" customFormat="1" ht="12.75" customHeight="1" x14ac:dyDescent="0.25">
      <c r="E57" s="12"/>
    </row>
    <row r="58" spans="1:12" s="14" customFormat="1" ht="12.75" customHeight="1" x14ac:dyDescent="0.25">
      <c r="E58" s="12"/>
    </row>
    <row r="59" spans="1:12" s="14" customFormat="1" ht="12.75" customHeight="1" x14ac:dyDescent="0.25">
      <c r="E59" s="12"/>
    </row>
    <row r="60" spans="1:12" s="14" customFormat="1" ht="12.75" customHeight="1" x14ac:dyDescent="0.25">
      <c r="E60" s="12"/>
    </row>
    <row r="61" spans="1:12" s="14" customFormat="1" ht="12.75" customHeight="1" x14ac:dyDescent="0.25">
      <c r="E61" s="12"/>
    </row>
    <row r="62" spans="1:12" s="14" customFormat="1" ht="12.75" customHeight="1" x14ac:dyDescent="0.25">
      <c r="E62" s="12"/>
    </row>
    <row r="63" spans="1:12" s="14" customFormat="1" ht="12.75" customHeight="1" x14ac:dyDescent="0.25">
      <c r="E63" s="12"/>
    </row>
    <row r="64" spans="1:12" ht="12.75" customHeight="1" x14ac:dyDescent="0.25">
      <c r="A64" s="5" t="str">
        <f>+[1]RA_INDICES!$E$74</f>
        <v>Montants masseurs-kiné</v>
      </c>
      <c r="E64" s="15"/>
      <c r="F64" s="15"/>
      <c r="G64" s="15"/>
      <c r="H64" s="16"/>
      <c r="L64" s="16"/>
    </row>
    <row r="65" spans="1:1" ht="12.75" customHeight="1" x14ac:dyDescent="0.25"/>
    <row r="66" spans="1:1" ht="12.75" customHeight="1" x14ac:dyDescent="0.25"/>
    <row r="67" spans="1:1" ht="12.75" customHeight="1" x14ac:dyDescent="0.25"/>
    <row r="68" spans="1:1" ht="12.75" customHeight="1" x14ac:dyDescent="0.25"/>
    <row r="69" spans="1:1" ht="12.75" customHeight="1" x14ac:dyDescent="0.25"/>
    <row r="70" spans="1:1" ht="12.75" customHeight="1" x14ac:dyDescent="0.25"/>
    <row r="71" spans="1:1" ht="12.75" customHeight="1" x14ac:dyDescent="0.25"/>
    <row r="72" spans="1:1" ht="12.75" customHeight="1" x14ac:dyDescent="0.25"/>
    <row r="73" spans="1:1" ht="12.75" customHeight="1" x14ac:dyDescent="0.25"/>
    <row r="74" spans="1:1" ht="12.75" customHeight="1" x14ac:dyDescent="0.25"/>
    <row r="75" spans="1:1" ht="12.75" customHeight="1" x14ac:dyDescent="0.25"/>
    <row r="76" spans="1:1" ht="12.75" customHeight="1" x14ac:dyDescent="0.25"/>
    <row r="77" spans="1:1" ht="12.75" customHeight="1" x14ac:dyDescent="0.25"/>
    <row r="78" spans="1:1" ht="12.75" customHeight="1" x14ac:dyDescent="0.25"/>
    <row r="79" spans="1:1" ht="12.75" customHeight="1" x14ac:dyDescent="0.25">
      <c r="A79" s="5" t="str">
        <f>+[2]RA_INDICES!$E$69</f>
        <v>TOTAL Infirmiers</v>
      </c>
    </row>
    <row r="80" spans="1:1" ht="12.75" customHeight="1" x14ac:dyDescent="0.25"/>
    <row r="81" spans="1:1" ht="12.75" customHeight="1" x14ac:dyDescent="0.25"/>
    <row r="82" spans="1:1" ht="12.75" customHeight="1" x14ac:dyDescent="0.25"/>
    <row r="83" spans="1:1" ht="12.75" customHeight="1" x14ac:dyDescent="0.25"/>
    <row r="84" spans="1:1" ht="12.75" customHeight="1" x14ac:dyDescent="0.25"/>
    <row r="85" spans="1:1" ht="12.75" customHeight="1" x14ac:dyDescent="0.25"/>
    <row r="86" spans="1:1" ht="12.75" customHeight="1" x14ac:dyDescent="0.25"/>
    <row r="87" spans="1:1" ht="12.75" customHeight="1" x14ac:dyDescent="0.25"/>
    <row r="88" spans="1:1" ht="12.75" customHeight="1" x14ac:dyDescent="0.25"/>
    <row r="89" spans="1:1" ht="12.75" customHeight="1" x14ac:dyDescent="0.25"/>
    <row r="90" spans="1:1" ht="12.75" customHeight="1" x14ac:dyDescent="0.25"/>
    <row r="91" spans="1:1" ht="12.75" customHeight="1" x14ac:dyDescent="0.25"/>
    <row r="92" spans="1:1" ht="12.75" customHeight="1" x14ac:dyDescent="0.25"/>
    <row r="93" spans="1:1" ht="12.75" customHeight="1" x14ac:dyDescent="0.25"/>
    <row r="94" spans="1:1" ht="12.75" customHeight="1" x14ac:dyDescent="0.25">
      <c r="A94" s="5" t="str">
        <f>+[2]RA_INDICES!$E$83</f>
        <v>TOTAL Laboratoires</v>
      </c>
    </row>
    <row r="95" spans="1:1" ht="12.75" customHeight="1" x14ac:dyDescent="0.25"/>
    <row r="96" spans="1:1" ht="12.75" customHeight="1" x14ac:dyDescent="0.25"/>
    <row r="97" spans="1:1" ht="12.75" customHeight="1" x14ac:dyDescent="0.25"/>
    <row r="98" spans="1:1" ht="12.75" customHeight="1" x14ac:dyDescent="0.25"/>
    <row r="99" spans="1:1" ht="12.75" customHeight="1" x14ac:dyDescent="0.25"/>
    <row r="100" spans="1:1" ht="12.75" customHeight="1" x14ac:dyDescent="0.25"/>
    <row r="101" spans="1:1" ht="12.75" customHeight="1" x14ac:dyDescent="0.25"/>
    <row r="102" spans="1:1" ht="12.75" customHeight="1" x14ac:dyDescent="0.25"/>
    <row r="103" spans="1:1" ht="12.75" customHeight="1" x14ac:dyDescent="0.25"/>
    <row r="104" spans="1:1" ht="12.75" customHeight="1" x14ac:dyDescent="0.25"/>
    <row r="105" spans="1:1" ht="12.75" customHeight="1" x14ac:dyDescent="0.25"/>
    <row r="106" spans="1:1" ht="12.75" customHeight="1" x14ac:dyDescent="0.25"/>
    <row r="107" spans="1:1" ht="12.75" customHeight="1" x14ac:dyDescent="0.25"/>
    <row r="108" spans="1:1" ht="12.75" customHeight="1" x14ac:dyDescent="0.25"/>
    <row r="109" spans="1:1" s="12" customFormat="1" ht="12.75" customHeight="1" x14ac:dyDescent="0.25">
      <c r="A109" s="12" t="str">
        <f>+[1]RA_INDICES!$E$89</f>
        <v>TOTAL transports</v>
      </c>
    </row>
    <row r="110" spans="1:1" s="14" customFormat="1" ht="12.75" customHeight="1" x14ac:dyDescent="0.25"/>
    <row r="111" spans="1:1" s="14" customFormat="1" ht="12.75" customHeight="1" x14ac:dyDescent="0.25"/>
    <row r="112" spans="1:1" s="14" customFormat="1" ht="12.75" customHeight="1" x14ac:dyDescent="0.25"/>
    <row r="113" spans="1:1" s="14" customFormat="1" ht="12.75" customHeight="1" x14ac:dyDescent="0.25"/>
    <row r="114" spans="1:1" s="14" customFormat="1" ht="12.75" customHeight="1" x14ac:dyDescent="0.25"/>
    <row r="115" spans="1:1" s="14" customFormat="1" ht="12.75" customHeight="1" x14ac:dyDescent="0.25"/>
    <row r="116" spans="1:1" s="14" customFormat="1" ht="12.75" customHeight="1" x14ac:dyDescent="0.25"/>
    <row r="117" spans="1:1" s="14" customFormat="1" ht="12.75" customHeight="1" x14ac:dyDescent="0.25"/>
    <row r="118" spans="1:1" s="14" customFormat="1" ht="12.75" customHeight="1" x14ac:dyDescent="0.25"/>
    <row r="119" spans="1:1" s="14" customFormat="1" ht="12.75" customHeight="1" x14ac:dyDescent="0.25"/>
    <row r="120" spans="1:1" s="14" customFormat="1" ht="12.75" customHeight="1" x14ac:dyDescent="0.25"/>
    <row r="121" spans="1:1" s="14" customFormat="1" ht="12.75" customHeight="1" x14ac:dyDescent="0.25"/>
    <row r="122" spans="1:1" s="14" customFormat="1" ht="12.75" customHeight="1" x14ac:dyDescent="0.25"/>
    <row r="123" spans="1:1" s="14" customFormat="1" ht="12.75" customHeight="1" x14ac:dyDescent="0.25"/>
    <row r="124" spans="1:1" ht="12.75" customHeight="1" x14ac:dyDescent="0.25">
      <c r="A124" s="5" t="str">
        <f>+[2]RA_INDICES!$E$90</f>
        <v>IJ maladie</v>
      </c>
    </row>
    <row r="125" spans="1:1" ht="12.75" customHeight="1" x14ac:dyDescent="0.25"/>
    <row r="126" spans="1:1" ht="12.75" customHeight="1" x14ac:dyDescent="0.25"/>
    <row r="127" spans="1:1" ht="12.75" customHeight="1" x14ac:dyDescent="0.25"/>
    <row r="128" spans="1:1" ht="12.75" customHeight="1" x14ac:dyDescent="0.25"/>
    <row r="129" spans="1:8" ht="12.75" customHeight="1" x14ac:dyDescent="0.25"/>
    <row r="130" spans="1:8" s="17" customFormat="1" ht="12.75" customHeight="1" x14ac:dyDescent="0.25">
      <c r="H130" s="18"/>
    </row>
    <row r="131" spans="1:8" ht="12.75" customHeight="1" x14ac:dyDescent="0.25"/>
    <row r="132" spans="1:8" ht="12.75" customHeight="1" x14ac:dyDescent="0.25"/>
    <row r="133" spans="1:8" ht="12.75" customHeight="1" x14ac:dyDescent="0.25"/>
    <row r="134" spans="1:8" ht="12.75" customHeight="1" x14ac:dyDescent="0.25"/>
    <row r="135" spans="1:8" ht="12.75" customHeight="1" x14ac:dyDescent="0.25"/>
    <row r="136" spans="1:8" ht="12.75" customHeight="1" x14ac:dyDescent="0.25"/>
    <row r="137" spans="1:8" ht="12.75" customHeight="1" x14ac:dyDescent="0.25"/>
    <row r="138" spans="1:8" ht="12.75" customHeight="1" x14ac:dyDescent="0.25"/>
    <row r="139" spans="1:8" s="12" customFormat="1" ht="12.75" customHeight="1" x14ac:dyDescent="0.25">
      <c r="A139" s="12" t="str">
        <f>+[1]RA_INDICES!$E$91</f>
        <v>IJ AT</v>
      </c>
    </row>
    <row r="140" spans="1:8" s="14" customFormat="1" ht="12.75" customHeight="1" x14ac:dyDescent="0.25"/>
    <row r="141" spans="1:8" s="14" customFormat="1" ht="12.75" customHeight="1" x14ac:dyDescent="0.25"/>
    <row r="142" spans="1:8" s="14" customFormat="1" ht="12.75" customHeight="1" x14ac:dyDescent="0.25"/>
    <row r="143" spans="1:8" s="14" customFormat="1" ht="12.75" customHeight="1" x14ac:dyDescent="0.25"/>
    <row r="144" spans="1:8" s="14" customFormat="1" ht="12.75" customHeight="1" x14ac:dyDescent="0.25"/>
    <row r="145" spans="1:4" s="14" customFormat="1" ht="12.75" customHeight="1" x14ac:dyDescent="0.25"/>
    <row r="146" spans="1:4" s="14" customFormat="1" ht="12.75" customHeight="1" x14ac:dyDescent="0.25"/>
    <row r="147" spans="1:4" s="14" customFormat="1" ht="12.75" customHeight="1" x14ac:dyDescent="0.25"/>
    <row r="148" spans="1:4" s="14" customFormat="1" ht="12.75" customHeight="1" x14ac:dyDescent="0.25"/>
    <row r="149" spans="1:4" s="14" customFormat="1" ht="12.75" customHeight="1" x14ac:dyDescent="0.25"/>
    <row r="150" spans="1:4" s="14" customFormat="1" ht="12.75" customHeight="1" x14ac:dyDescent="0.25"/>
    <row r="151" spans="1:4" s="14" customFormat="1" ht="12.75" customHeight="1" x14ac:dyDescent="0.25"/>
    <row r="152" spans="1:4" s="14" customFormat="1" ht="12.75" customHeight="1" x14ac:dyDescent="0.25"/>
    <row r="153" spans="1:4" s="14" customFormat="1" ht="12.75" customHeight="1" x14ac:dyDescent="0.25"/>
    <row r="154" spans="1:4" s="19" customFormat="1" ht="12.75" customHeight="1" x14ac:dyDescent="0.25">
      <c r="A154" s="19" t="str">
        <f>+[2]RA_INDICES!$E$107</f>
        <v>Médicaments de ville</v>
      </c>
      <c r="D154" s="20"/>
    </row>
    <row r="155" spans="1:4" ht="12.75" customHeight="1" x14ac:dyDescent="0.25"/>
    <row r="156" spans="1:4" ht="12.75" customHeight="1" x14ac:dyDescent="0.25"/>
    <row r="157" spans="1:4" ht="12.75" customHeight="1" x14ac:dyDescent="0.25"/>
    <row r="158" spans="1:4" ht="12.75" customHeight="1" x14ac:dyDescent="0.25"/>
    <row r="159" spans="1:4" ht="12.75" customHeight="1" x14ac:dyDescent="0.25"/>
    <row r="160" spans="1:4" ht="12.75" customHeight="1" x14ac:dyDescent="0.25"/>
    <row r="161" spans="1:1" ht="12.75" customHeight="1" x14ac:dyDescent="0.25"/>
    <row r="162" spans="1:1" ht="12.75" customHeight="1" x14ac:dyDescent="0.25"/>
    <row r="163" spans="1:1" ht="12.75" customHeight="1" x14ac:dyDescent="0.25"/>
    <row r="164" spans="1:1" ht="12.75" customHeight="1" x14ac:dyDescent="0.25"/>
    <row r="165" spans="1:1" ht="12.75" customHeight="1" x14ac:dyDescent="0.25"/>
    <row r="166" spans="1:1" ht="12.75" customHeight="1" x14ac:dyDescent="0.25"/>
    <row r="167" spans="1:1" ht="12.75" customHeight="1" x14ac:dyDescent="0.25"/>
    <row r="168" spans="1:1" ht="12.75" customHeight="1" x14ac:dyDescent="0.25"/>
    <row r="169" spans="1:1" s="12" customFormat="1" ht="12.75" customHeight="1" x14ac:dyDescent="0.25">
      <c r="A169" s="12" t="str">
        <f>+[1]RA_INDICES!$E$108</f>
        <v>Médicaments rétrocédés</v>
      </c>
    </row>
    <row r="170" spans="1:1" s="14" customFormat="1" ht="12.75" customHeight="1" x14ac:dyDescent="0.25"/>
    <row r="171" spans="1:1" s="14" customFormat="1" ht="12.75" customHeight="1" x14ac:dyDescent="0.25"/>
    <row r="172" spans="1:1" s="14" customFormat="1" ht="12.75" customHeight="1" x14ac:dyDescent="0.25"/>
    <row r="173" spans="1:1" s="14" customFormat="1" ht="12.75" customHeight="1" x14ac:dyDescent="0.25"/>
    <row r="174" spans="1:1" s="14" customFormat="1" ht="12.75" customHeight="1" x14ac:dyDescent="0.25"/>
    <row r="175" spans="1:1" s="14" customFormat="1" ht="12.75" customHeight="1" x14ac:dyDescent="0.25"/>
    <row r="176" spans="1:1" s="14" customFormat="1" ht="12.75" customHeight="1" x14ac:dyDescent="0.25"/>
    <row r="177" spans="1:8" s="14" customFormat="1" ht="12.75" customHeight="1" x14ac:dyDescent="0.25"/>
    <row r="178" spans="1:8" s="14" customFormat="1" ht="12.75" customHeight="1" x14ac:dyDescent="0.25"/>
    <row r="179" spans="1:8" s="14" customFormat="1" ht="12.75" customHeight="1" x14ac:dyDescent="0.25"/>
    <row r="180" spans="1:8" s="14" customFormat="1" ht="12.75" customHeight="1" x14ac:dyDescent="0.25"/>
    <row r="181" spans="1:8" s="14" customFormat="1" ht="12.75" customHeight="1" x14ac:dyDescent="0.25"/>
    <row r="182" spans="1:8" s="14" customFormat="1" ht="12.75" customHeight="1" x14ac:dyDescent="0.25"/>
    <row r="183" spans="1:8" s="19" customFormat="1" ht="12.75" customHeight="1" x14ac:dyDescent="0.25">
      <c r="A183" s="19" t="str">
        <f>+[2]RA_INDICES!$E$118</f>
        <v>TOTAL médicaments</v>
      </c>
      <c r="D183" s="20"/>
      <c r="H183" s="5"/>
    </row>
    <row r="184" spans="1:8" ht="12.75" customHeight="1" x14ac:dyDescent="0.25"/>
    <row r="185" spans="1:8" ht="12.75" customHeight="1" x14ac:dyDescent="0.25"/>
    <row r="186" spans="1:8" ht="12.75" customHeight="1" x14ac:dyDescent="0.25"/>
    <row r="187" spans="1:8" ht="12.75" customHeight="1" x14ac:dyDescent="0.25"/>
    <row r="188" spans="1:8" ht="12.75" customHeight="1" x14ac:dyDescent="0.25"/>
    <row r="189" spans="1:8" ht="12.75" customHeight="1" x14ac:dyDescent="0.25"/>
    <row r="190" spans="1:8" ht="12.75" customHeight="1" x14ac:dyDescent="0.25"/>
    <row r="191" spans="1:8" ht="12.75" customHeight="1" x14ac:dyDescent="0.25"/>
    <row r="192" spans="1:8" ht="12.75" customHeight="1" x14ac:dyDescent="0.25"/>
    <row r="193" spans="1:12" ht="12.75" customHeight="1" x14ac:dyDescent="0.25"/>
    <row r="194" spans="1:12" ht="12.75" customHeight="1" x14ac:dyDescent="0.25"/>
    <row r="195" spans="1:12" ht="12.75" customHeight="1" x14ac:dyDescent="0.25"/>
    <row r="196" spans="1:12" ht="12.75" customHeight="1" x14ac:dyDescent="0.25"/>
    <row r="197" spans="1:12" ht="12.75" customHeight="1" x14ac:dyDescent="0.25"/>
    <row r="198" spans="1:12" s="14" customFormat="1" ht="12.75" customHeight="1" x14ac:dyDescent="0.25">
      <c r="A198" s="12" t="str">
        <f>+[1]RA_INDICES!$E$126</f>
        <v>Produits de LPP</v>
      </c>
      <c r="B198" s="12"/>
      <c r="C198" s="12"/>
      <c r="D198" s="16"/>
      <c r="E198" s="12"/>
      <c r="F198" s="12"/>
      <c r="G198" s="12"/>
      <c r="H198" s="12"/>
      <c r="I198" s="12"/>
      <c r="J198" s="12"/>
      <c r="K198" s="12"/>
      <c r="L198" s="12"/>
    </row>
    <row r="199" spans="1:12" s="14" customFormat="1" ht="12.75" customHeight="1" x14ac:dyDescent="0.25"/>
    <row r="200" spans="1:12" s="14" customFormat="1" ht="12.75" customHeight="1" x14ac:dyDescent="0.25"/>
    <row r="201" spans="1:12" s="14" customFormat="1" ht="12.75" customHeight="1" x14ac:dyDescent="0.25"/>
    <row r="202" spans="1:12" s="14" customFormat="1" ht="12.75" customHeight="1" x14ac:dyDescent="0.25"/>
    <row r="203" spans="1:12" s="14" customFormat="1" ht="12.75" customHeight="1" x14ac:dyDescent="0.25"/>
    <row r="204" spans="1:12" s="14" customFormat="1" ht="12.75" customHeight="1" x14ac:dyDescent="0.25"/>
    <row r="205" spans="1:12" s="14" customFormat="1" ht="12.75" customHeight="1" x14ac:dyDescent="0.25"/>
    <row r="206" spans="1:12" s="14" customFormat="1" ht="12.75" customHeight="1" x14ac:dyDescent="0.25"/>
    <row r="207" spans="1:12" s="14" customFormat="1" ht="12.75" customHeight="1" x14ac:dyDescent="0.25"/>
    <row r="208" spans="1:12" s="14" customFormat="1" ht="12.75" customHeight="1" x14ac:dyDescent="0.25"/>
    <row r="209" spans="1:1" s="14" customFormat="1" ht="12.75" customHeight="1" x14ac:dyDescent="0.25"/>
    <row r="210" spans="1:1" s="14" customFormat="1" ht="12.75" customHeight="1" x14ac:dyDescent="0.25"/>
    <row r="211" spans="1:1" s="14" customFormat="1" ht="12.75" customHeight="1" x14ac:dyDescent="0.25"/>
    <row r="212" spans="1:1" s="14" customFormat="1" ht="12.75" customHeight="1" x14ac:dyDescent="0.25">
      <c r="A212" s="12"/>
    </row>
    <row r="213" spans="1:1" ht="12.75" customHeight="1" x14ac:dyDescent="0.25"/>
    <row r="214" spans="1:1" ht="12.75" customHeight="1" x14ac:dyDescent="0.25"/>
    <row r="215" spans="1:1" ht="12.75" customHeight="1" x14ac:dyDescent="0.25"/>
  </sheetData>
  <mergeCells count="3">
    <mergeCell ref="A1:D1"/>
    <mergeCell ref="E1:H1"/>
    <mergeCell ref="I1:L1"/>
  </mergeCells>
  <pageMargins left="0" right="0" top="0.19685039370078741" bottom="0.19685039370078741" header="0.15748031496062992" footer="0.15748031496062992"/>
  <pageSetup paperSize="9" scale="86" orientation="landscape" r:id="rId1"/>
  <headerFooter>
    <oddHeader xml:space="preserve">&amp;L&amp;"Arial,Gras"&amp;9
</oddHeader>
    <oddFooter>&amp;CPage &amp;P&amp;R&amp;Z&amp;F</oddFooter>
  </headerFooter>
  <rowBreaks count="4" manualBreakCount="4">
    <brk id="48" max="11" man="1"/>
    <brk id="93" max="11" man="1"/>
    <brk id="138" max="11" man="1"/>
    <brk id="18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85F6-CFC1-4FFD-8000-20423B5B7A8F}">
  <sheetPr>
    <tabColor rgb="FF0000FF"/>
  </sheetPr>
  <dimension ref="A1:GH104"/>
  <sheetViews>
    <sheetView zoomScale="85" zoomScaleNormal="85" workbookViewId="0">
      <selection activeCell="C4" sqref="C4:C6"/>
    </sheetView>
  </sheetViews>
  <sheetFormatPr baseColWidth="10" defaultColWidth="11.453125" defaultRowHeight="11.5" x14ac:dyDescent="0.25"/>
  <cols>
    <col min="1" max="2" width="2.453125" style="22" customWidth="1"/>
    <col min="3" max="3" width="44.54296875" style="22" bestFit="1" customWidth="1"/>
    <col min="4" max="4" width="10.453125" style="22" customWidth="1"/>
    <col min="5" max="6" width="9.54296875" style="22" customWidth="1"/>
    <col min="7" max="7" width="11.453125" style="22" bestFit="1" customWidth="1"/>
    <col min="8" max="8" width="9.54296875" style="22" customWidth="1"/>
    <col min="9" max="9" width="10.54296875" style="22" customWidth="1"/>
    <col min="10" max="13" width="9.54296875" style="22" customWidth="1"/>
    <col min="14" max="190" width="11.453125" style="22"/>
    <col min="191" max="16384" width="11.453125" style="119"/>
  </cols>
  <sheetData>
    <row r="1" spans="1:13" s="22" customFormat="1" x14ac:dyDescent="0.25">
      <c r="A1" s="21"/>
      <c r="C1" s="23"/>
      <c r="E1" s="24"/>
      <c r="G1" s="25"/>
    </row>
    <row r="2" spans="1:13" s="24" customFormat="1" x14ac:dyDescent="0.25">
      <c r="A2" s="21"/>
      <c r="G2" s="26"/>
    </row>
    <row r="3" spans="1:13" s="24" customFormat="1" x14ac:dyDescent="0.25">
      <c r="A3" s="21"/>
    </row>
    <row r="4" spans="1:13" s="24" customFormat="1" ht="24" customHeight="1" x14ac:dyDescent="0.25">
      <c r="A4" s="21"/>
      <c r="C4" s="27" t="s">
        <v>7</v>
      </c>
      <c r="D4" s="28" t="s">
        <v>6</v>
      </c>
      <c r="E4" s="29"/>
      <c r="F4" s="29"/>
      <c r="G4" s="30"/>
      <c r="H4" s="28" t="s">
        <v>8</v>
      </c>
      <c r="I4" s="29"/>
      <c r="J4" s="29"/>
      <c r="K4" s="30"/>
      <c r="L4" s="28" t="s">
        <v>9</v>
      </c>
      <c r="M4" s="30"/>
    </row>
    <row r="5" spans="1:13" s="24" customFormat="1" ht="53.25" customHeight="1" x14ac:dyDescent="0.25">
      <c r="A5" s="21"/>
      <c r="C5" s="31"/>
      <c r="D5" s="32" t="str">
        <f>"Données brutes  "&amp;[3]Titres!A9&amp;" "&amp;[3]Titres!A19</f>
        <v>Données brutes  mars 2025</v>
      </c>
      <c r="E5" s="33" t="str">
        <f>"Taux de croissance  "&amp;[3]Titres!B9&amp;" "&amp;[3]Titres!$A$19&amp;" / "&amp;[3]Titres!B9&amp;" "&amp;[3]Titres!$A$19-1</f>
        <v>Taux de croissance  mars 2025 / mars 2024</v>
      </c>
      <c r="F5" s="34"/>
      <c r="G5" s="35" t="str">
        <f>"Taux de croissance  "&amp;[3]Titres!B9&amp;" "&amp;[3]Titres!A19&amp;" / "&amp;[3]Titres!B8&amp;" "&amp;[3]Titres!A23</f>
        <v>Taux de croissance  mars 2025 / fév. 2025</v>
      </c>
      <c r="H5" s="36" t="str">
        <f>"Rappel :
Taux ACM CVS-CJO à fin "&amp;[3]Titres!A9&amp;" "&amp;[3]Titres!$A$19-1</f>
        <v>Rappel :
Taux ACM CVS-CJO à fin mars 2024</v>
      </c>
      <c r="I5" s="37" t="str">
        <f>"Données brutes "&amp;[3]Titres!B10&amp; " "&amp;[3]Titres!A21&amp;" - "&amp;[3]Titres!B9&amp;" "&amp;[3]Titres!$A$19</f>
        <v>Données brutes avril 2024 - mars 2025</v>
      </c>
      <c r="J5" s="33" t="str">
        <f>"Taux ACM ("&amp;[3]Titres!B10&amp; " "&amp;[3]Titres!A21&amp;" - "&amp;[3]Titres!B9&amp;" "&amp;[3]Titres!$A$19&amp;" / "&amp;[3]Titres!B10&amp; " "&amp;[3]Titres!A21-1&amp;" - "&amp;[3]Titres!B9&amp; " "&amp;[3]Titres!$A$19-1&amp;")"</f>
        <v>Taux ACM (avril 2024 - mars 2025 / avril 2023 - mars 2024)</v>
      </c>
      <c r="K5" s="38"/>
      <c r="L5" s="33" t="str">
        <f>"( janv à "&amp;[3]Titres!B9&amp;" "&amp;[3]Titres!$A$19&amp;" ) /
( janv à "&amp;[3]Titres!B9&amp;" "&amp;[3]Titres!$A$19-1&amp;" )"</f>
        <v>( janv à mars 2025 ) /
( janv à mars 2024 )</v>
      </c>
      <c r="M5" s="39"/>
    </row>
    <row r="6" spans="1:13" s="24" customFormat="1" ht="36" customHeight="1" x14ac:dyDescent="0.25">
      <c r="A6" s="21"/>
      <c r="C6" s="40"/>
      <c r="D6" s="41"/>
      <c r="E6" s="35" t="s">
        <v>10</v>
      </c>
      <c r="F6" s="42" t="s">
        <v>11</v>
      </c>
      <c r="G6" s="35" t="s">
        <v>11</v>
      </c>
      <c r="H6" s="43"/>
      <c r="I6" s="44"/>
      <c r="J6" s="35" t="s">
        <v>10</v>
      </c>
      <c r="K6" s="35" t="s">
        <v>11</v>
      </c>
      <c r="L6" s="35" t="s">
        <v>10</v>
      </c>
      <c r="M6" s="35" t="s">
        <v>11</v>
      </c>
    </row>
    <row r="7" spans="1:13" s="24" customFormat="1" ht="14" x14ac:dyDescent="0.25">
      <c r="A7" s="21"/>
      <c r="C7" s="45" t="s">
        <v>12</v>
      </c>
      <c r="D7" s="46">
        <f>[4]RA_DTR!$FE5</f>
        <v>443.83537963000003</v>
      </c>
      <c r="E7" s="47">
        <f>[4]RA_DTR!$FE55</f>
        <v>6.676850382506494E-2</v>
      </c>
      <c r="F7" s="48">
        <f>[4]RA_DTR!$FE80</f>
        <v>4.5676309870447129E-2</v>
      </c>
      <c r="G7" s="49">
        <f>[4]RA_DTR!$FE305</f>
        <v>1.1714134774023499E-3</v>
      </c>
      <c r="H7" s="50">
        <f>[4]RA_DTR!$FE255</f>
        <v>5.8121748377470972E-3</v>
      </c>
      <c r="I7" s="51">
        <f>[4]RA_DTR!$FE130</f>
        <v>5222.2378221200006</v>
      </c>
      <c r="J7" s="47">
        <f>[4]RA_DTR!$FE155</f>
        <v>2.4748408297003088E-2</v>
      </c>
      <c r="K7" s="49">
        <f>[4]RA_DTR!$FE180</f>
        <v>1.9940513287918904E-2</v>
      </c>
      <c r="L7" s="47">
        <f>[4]RA_DTR!$FE205</f>
        <v>2.1100923404612892E-2</v>
      </c>
      <c r="M7" s="47">
        <f>[4]RA_DTR!$FE230</f>
        <v>3.6876138717907736E-2</v>
      </c>
    </row>
    <row r="8" spans="1:13" s="24" customFormat="1" x14ac:dyDescent="0.25">
      <c r="A8" s="21"/>
      <c r="C8" s="52" t="s">
        <v>13</v>
      </c>
      <c r="D8" s="53">
        <f>[4]RA_DTR!$FE6</f>
        <v>277.26420066000003</v>
      </c>
      <c r="E8" s="54">
        <f>[4]RA_DTR!$FE56</f>
        <v>6.4805703391699332E-2</v>
      </c>
      <c r="F8" s="55">
        <f>[4]RA_DTR!$FE81</f>
        <v>4.2352705439817173E-2</v>
      </c>
      <c r="G8" s="56">
        <f>[4]RA_DTR!$FE306</f>
        <v>-2.6492879796093938E-3</v>
      </c>
      <c r="H8" s="57">
        <f>[4]RA_DTR!$FE256</f>
        <v>-5.2527023293805764E-3</v>
      </c>
      <c r="I8" s="58">
        <f>[4]RA_DTR!$FE131</f>
        <v>3251.5604399300005</v>
      </c>
      <c r="J8" s="56">
        <f>[4]RA_DTR!$FE156</f>
        <v>2.021020116670158E-2</v>
      </c>
      <c r="K8" s="55">
        <f>[4]RA_DTR!$FE181</f>
        <v>1.3957584266360179E-2</v>
      </c>
      <c r="L8" s="56">
        <f>[4]RA_DTR!$FE206</f>
        <v>1.886796453667694E-2</v>
      </c>
      <c r="M8" s="56">
        <f>[4]RA_DTR!$FE231</f>
        <v>3.5681030959299642E-2</v>
      </c>
    </row>
    <row r="9" spans="1:13" s="24" customFormat="1" x14ac:dyDescent="0.25">
      <c r="A9" s="21"/>
      <c r="C9" s="59" t="s">
        <v>14</v>
      </c>
      <c r="D9" s="60">
        <f>[4]RA_DTR!$FE7</f>
        <v>90.000122480000002</v>
      </c>
      <c r="E9" s="61">
        <f>[4]RA_DTR!$FE58</f>
        <v>4.8272849953556074E-2</v>
      </c>
      <c r="F9" s="62">
        <f>[4]RA_DTR!$FE82</f>
        <v>6.0371438721529502E-2</v>
      </c>
      <c r="G9" s="63">
        <f>[4]RA_DTR!$FE307</f>
        <v>-1.7788960311826418E-3</v>
      </c>
      <c r="H9" s="64">
        <f>[4]RA_DTR!$FE257</f>
        <v>1.5318734095411068E-2</v>
      </c>
      <c r="I9" s="65">
        <f>[4]RA_DTR!$FE132</f>
        <v>1032.1262086800002</v>
      </c>
      <c r="J9" s="63">
        <f>[4]RA_DTR!$FE157</f>
        <v>1.1857264054118799E-2</v>
      </c>
      <c r="K9" s="62">
        <f>[4]RA_DTR!$FE182</f>
        <v>5.9645025361922954E-3</v>
      </c>
      <c r="L9" s="63">
        <f>[4]RA_DTR!$FE207</f>
        <v>3.8261835123479804E-2</v>
      </c>
      <c r="M9" s="63">
        <f>[4]RA_DTR!$FE232</f>
        <v>5.2048152138334691E-2</v>
      </c>
    </row>
    <row r="10" spans="1:13" s="24" customFormat="1" x14ac:dyDescent="0.25">
      <c r="A10" s="21"/>
      <c r="C10" s="66" t="s">
        <v>15</v>
      </c>
      <c r="D10" s="60">
        <f>[4]RA_DTR!$FE8</f>
        <v>23.994673559999999</v>
      </c>
      <c r="E10" s="61">
        <f>[4]RA_DTR!$FE58</f>
        <v>4.8272849953556074E-2</v>
      </c>
      <c r="F10" s="62">
        <f>[4]RA_DTR!$FE83</f>
        <v>4.6004516568162845E-2</v>
      </c>
      <c r="G10" s="63">
        <f>[4]RA_DTR!$FE308</f>
        <v>-2.6581778425654345E-2</v>
      </c>
      <c r="H10" s="64">
        <f>[4]RA_DTR!$FE258</f>
        <v>-1.8364242285977772E-2</v>
      </c>
      <c r="I10" s="65">
        <f>[4]RA_DTR!$FE133</f>
        <v>270.63968383999998</v>
      </c>
      <c r="J10" s="63">
        <f>[4]RA_DTR!$FE158</f>
        <v>-2.6650055218768731E-3</v>
      </c>
      <c r="K10" s="62">
        <f>[4]RA_DTR!$FE183</f>
        <v>-4.8497313839204192E-3</v>
      </c>
      <c r="L10" s="63">
        <f>[4]RA_DTR!$FE208</f>
        <v>2.8287379419602576E-2</v>
      </c>
      <c r="M10" s="63">
        <f>[4]RA_DTR!$FE233</f>
        <v>4.9208336866041202E-2</v>
      </c>
    </row>
    <row r="11" spans="1:13" s="24" customFormat="1" x14ac:dyDescent="0.25">
      <c r="A11" s="21"/>
      <c r="C11" s="66" t="s">
        <v>16</v>
      </c>
      <c r="D11" s="60">
        <f>[4]RA_DTR!$FE9</f>
        <v>50.597798439999998</v>
      </c>
      <c r="E11" s="61">
        <f>[4]RA_DTR!$FE59</f>
        <v>8.648922923031499E-2</v>
      </c>
      <c r="F11" s="62">
        <f>[4]RA_DTR!$FE84</f>
        <v>6.1669790456767126E-2</v>
      </c>
      <c r="G11" s="63">
        <f>[4]RA_DTR!$FE309</f>
        <v>1.0732191290786286E-2</v>
      </c>
      <c r="H11" s="64">
        <f>[4]RA_DTR!$FE259</f>
        <v>4.2634387848049737E-2</v>
      </c>
      <c r="I11" s="65">
        <f>[4]RA_DTR!$FE134</f>
        <v>596.06920840999999</v>
      </c>
      <c r="J11" s="63">
        <f>[4]RA_DTR!$FE159</f>
        <v>2.6196085199054142E-2</v>
      </c>
      <c r="K11" s="62">
        <f>[4]RA_DTR!$FE184</f>
        <v>1.9105452085765862E-2</v>
      </c>
      <c r="L11" s="63">
        <f>[4]RA_DTR!$FE209</f>
        <v>3.6540980937188383E-2</v>
      </c>
      <c r="M11" s="63">
        <f>[4]RA_DTR!$FE234</f>
        <v>4.5927089470772842E-2</v>
      </c>
    </row>
    <row r="12" spans="1:13" s="24" customFormat="1" x14ac:dyDescent="0.25">
      <c r="C12" s="66" t="s">
        <v>17</v>
      </c>
      <c r="D12" s="60">
        <f>[4]RA_DTR!$FE10</f>
        <v>14.17378282</v>
      </c>
      <c r="E12" s="61">
        <f>[4]RA_DTR!$FE60</f>
        <v>7.3642507320143658E-2</v>
      </c>
      <c r="F12" s="62">
        <f>[4]RA_DTR!$FE85</f>
        <v>6.8089768525452232E-2</v>
      </c>
      <c r="G12" s="63">
        <f>[4]RA_DTR!$FE310</f>
        <v>-5.2559313389974882E-3</v>
      </c>
      <c r="H12" s="64">
        <f>[4]RA_DTR!$FE260</f>
        <v>-2.3717295237197789E-2</v>
      </c>
      <c r="I12" s="65">
        <f>[4]RA_DTR!$FE135</f>
        <v>151.66723085000001</v>
      </c>
      <c r="J12" s="63">
        <f>[4]RA_DTR!$FE160</f>
        <v>-2.7687867020281698E-2</v>
      </c>
      <c r="K12" s="62">
        <f>[4]RA_DTR!$FE185</f>
        <v>-3.5463031665145972E-2</v>
      </c>
      <c r="L12" s="63">
        <f>[4]RA_DTR!$FE210</f>
        <v>5.1375087510734385E-2</v>
      </c>
      <c r="M12" s="63">
        <f>[4]RA_DTR!$FE235</f>
        <v>6.9104962490377675E-2</v>
      </c>
    </row>
    <row r="13" spans="1:13" s="24" customFormat="1" ht="12.5" x14ac:dyDescent="0.25">
      <c r="A13" s="67"/>
      <c r="C13" s="68" t="s">
        <v>18</v>
      </c>
      <c r="D13" s="60">
        <f>[4]RA_DTR!$FE12</f>
        <v>78.090598659999998</v>
      </c>
      <c r="E13" s="61">
        <f>[4]RA_DTR!$FE62</f>
        <v>4.5164793765790634E-2</v>
      </c>
      <c r="F13" s="62">
        <f>[4]RA_DTR!$FE87</f>
        <v>8.0006217719910122E-3</v>
      </c>
      <c r="G13" s="63">
        <f>[4]RA_DTR!$FE312</f>
        <v>-2.0165035968914502E-2</v>
      </c>
      <c r="H13" s="64">
        <f>[4]RA_DTR!$FE262</f>
        <v>-1.0505637185476813E-2</v>
      </c>
      <c r="I13" s="65">
        <f>[4]RA_DTR!$FE137</f>
        <v>957.10675873000002</v>
      </c>
      <c r="J13" s="63">
        <f>[4]RA_DTR!$FE162</f>
        <v>1.7570672433661949E-2</v>
      </c>
      <c r="K13" s="62">
        <f>[4]RA_DTR!$FE187</f>
        <v>1.1971022432139433E-2</v>
      </c>
      <c r="L13" s="63">
        <f>[4]RA_DTR!$FE212</f>
        <v>1.0296178459678229E-2</v>
      </c>
      <c r="M13" s="63">
        <f>[4]RA_DTR!$FE237</f>
        <v>2.6390013886774311E-2</v>
      </c>
    </row>
    <row r="14" spans="1:13" s="24" customFormat="1" x14ac:dyDescent="0.25">
      <c r="C14" s="69" t="s">
        <v>19</v>
      </c>
      <c r="D14" s="60">
        <f>[4]RA_DTR!$FE13</f>
        <v>18.970471069999999</v>
      </c>
      <c r="E14" s="61">
        <f>[4]RA_DTR!$FE63</f>
        <v>-1.9654469803647823E-2</v>
      </c>
      <c r="F14" s="62">
        <f>[4]RA_DTR!$FE88</f>
        <v>-7.4207037106797102E-3</v>
      </c>
      <c r="G14" s="63">
        <f>[4]RA_DTR!$FE313</f>
        <v>-3.323236720881606E-2</v>
      </c>
      <c r="H14" s="64">
        <f>[4]RA_DTR!$FE263</f>
        <v>1.609225578689033E-2</v>
      </c>
      <c r="I14" s="65">
        <f>[4]RA_DTR!$FE138</f>
        <v>231.74392193</v>
      </c>
      <c r="J14" s="63">
        <f>[4]RA_DTR!$FE163</f>
        <v>2.8215437783222441E-2</v>
      </c>
      <c r="K14" s="62">
        <f>[4]RA_DTR!$FE188</f>
        <v>2.160744854196972E-2</v>
      </c>
      <c r="L14" s="63">
        <f>[4]RA_DTR!$FE213</f>
        <v>1.0220383901373697E-2</v>
      </c>
      <c r="M14" s="63">
        <f>[4]RA_DTR!$FE238</f>
        <v>2.2409204743369937E-2</v>
      </c>
    </row>
    <row r="15" spans="1:13" s="24" customFormat="1" x14ac:dyDescent="0.25">
      <c r="C15" s="69" t="s">
        <v>20</v>
      </c>
      <c r="D15" s="60">
        <f>[4]RA_DTR!$FE14</f>
        <v>55.042264029999998</v>
      </c>
      <c r="E15" s="61">
        <f>[4]RA_DTR!$FE64</f>
        <v>6.2529761650398585E-2</v>
      </c>
      <c r="F15" s="62">
        <f>[4]RA_DTR!$FE89</f>
        <v>4.4140270668897585E-3</v>
      </c>
      <c r="G15" s="63">
        <f>[4]RA_DTR!$FE314</f>
        <v>-1.6857846983574842E-2</v>
      </c>
      <c r="H15" s="64">
        <f>[4]RA_DTR!$FE264</f>
        <v>-2.3935903197317865E-2</v>
      </c>
      <c r="I15" s="65">
        <f>[4]RA_DTR!$FE139</f>
        <v>681.57335966999995</v>
      </c>
      <c r="J15" s="63">
        <f>[4]RA_DTR!$FE164</f>
        <v>7.6168959829316929E-3</v>
      </c>
      <c r="K15" s="62">
        <f>[4]RA_DTR!$FE189</f>
        <v>2.3860993318247647E-3</v>
      </c>
      <c r="L15" s="63">
        <f>[4]RA_DTR!$FE214</f>
        <v>2.8179158761341139E-3</v>
      </c>
      <c r="M15" s="63">
        <f>[4]RA_DTR!$FE239</f>
        <v>2.0786158694347412E-2</v>
      </c>
    </row>
    <row r="16" spans="1:13" s="24" customFormat="1" x14ac:dyDescent="0.25">
      <c r="C16" s="70" t="s">
        <v>21</v>
      </c>
      <c r="D16" s="60">
        <f>[4]RA_DTR!$FE16</f>
        <v>10.857976800000001</v>
      </c>
      <c r="E16" s="61">
        <f>[4]RA_DTR!$FE66</f>
        <v>-0.11005768789201686</v>
      </c>
      <c r="F16" s="62">
        <f>[4]RA_DTR!$FE91</f>
        <v>-0.11612981332325811</v>
      </c>
      <c r="G16" s="63">
        <f>[4]RA_DTR!$FE316</f>
        <v>-3.1975105619465038E-3</v>
      </c>
      <c r="H16" s="64">
        <f>[4]RA_DTR!$FE266</f>
        <v>-0.19639081808288017</v>
      </c>
      <c r="I16" s="65">
        <f>[4]RA_DTR!$FE141</f>
        <v>137.33596724</v>
      </c>
      <c r="J16" s="63">
        <f>[4]RA_DTR!$FE166</f>
        <v>-0.11392602596230383</v>
      </c>
      <c r="K16" s="62">
        <f>[4]RA_DTR!$FE191</f>
        <v>-0.11745078133114384</v>
      </c>
      <c r="L16" s="63">
        <f>[4]RA_DTR!$FE216</f>
        <v>-0.16143787753843686</v>
      </c>
      <c r="M16" s="63">
        <f>[4]RA_DTR!$FE241</f>
        <v>-0.14861093288185567</v>
      </c>
    </row>
    <row r="17" spans="1:14" s="24" customFormat="1" x14ac:dyDescent="0.25">
      <c r="C17" s="59" t="s">
        <v>22</v>
      </c>
      <c r="D17" s="60">
        <f>[4]RA_DTR!$FE17</f>
        <v>28.391952299999996</v>
      </c>
      <c r="E17" s="61">
        <f>[4]RA_DTR!$FE67</f>
        <v>0.10229735095130987</v>
      </c>
      <c r="F17" s="62">
        <f>[4]RA_DTR!$FE92</f>
        <v>7.8242355124754415E-2</v>
      </c>
      <c r="G17" s="63">
        <f>[4]RA_DTR!$FE317</f>
        <v>2.1061998249329195E-2</v>
      </c>
      <c r="H17" s="71">
        <f>[4]RA_DTR!$FE267</f>
        <v>3.6281510289669194E-2</v>
      </c>
      <c r="I17" s="65">
        <f>[4]RA_DTR!$FE142</f>
        <v>327.86821311</v>
      </c>
      <c r="J17" s="72">
        <f>[4]RA_DTR!$FE167</f>
        <v>4.4091379543695686E-2</v>
      </c>
      <c r="K17" s="62">
        <f>[4]RA_DTR!$FE192</f>
        <v>3.4848904426289851E-2</v>
      </c>
      <c r="L17" s="63">
        <f>[4]RA_DTR!$FE217</f>
        <v>3.9779397280237161E-2</v>
      </c>
      <c r="M17" s="63">
        <f>[4]RA_DTR!$FE242</f>
        <v>4.6711159450186335E-2</v>
      </c>
    </row>
    <row r="18" spans="1:14" s="24" customFormat="1" x14ac:dyDescent="0.25">
      <c r="C18" s="59" t="s">
        <v>23</v>
      </c>
      <c r="D18" s="60">
        <f>[4]RA_DTR!$FE18</f>
        <v>65.133929119999991</v>
      </c>
      <c r="E18" s="61">
        <f>[4]RA_DTR!$FE68</f>
        <v>9.165663716864092E-2</v>
      </c>
      <c r="F18" s="62">
        <f>[4]RA_DTR!$FE93</f>
        <v>7.7432946885433118E-2</v>
      </c>
      <c r="G18" s="63">
        <f>[4]RA_DTR!$FE318</f>
        <v>4.9379941976526176E-3</v>
      </c>
      <c r="H18" s="64">
        <f>[4]RA_DTR!$FE268</f>
        <v>8.854126250650296E-4</v>
      </c>
      <c r="I18" s="65">
        <f>[4]RA_DTR!$FE143</f>
        <v>734.98542451999992</v>
      </c>
      <c r="J18" s="63">
        <f>[4]RA_DTR!$FE168</f>
        <v>5.225226367306246E-2</v>
      </c>
      <c r="K18" s="62">
        <f>[4]RA_DTR!$FE193</f>
        <v>4.5938489936610871E-2</v>
      </c>
      <c r="L18" s="63">
        <f>[4]RA_DTR!$FE218</f>
        <v>3.005525692893718E-2</v>
      </c>
      <c r="M18" s="63">
        <f>[4]RA_DTR!$FE243</f>
        <v>5.9686807169660572E-2</v>
      </c>
    </row>
    <row r="19" spans="1:14" s="24" customFormat="1" x14ac:dyDescent="0.25">
      <c r="A19" s="22"/>
      <c r="C19" s="66" t="s">
        <v>24</v>
      </c>
      <c r="D19" s="60">
        <f>[4]RA_DTR!$FE19</f>
        <v>41.965517229999996</v>
      </c>
      <c r="E19" s="61">
        <f>[4]RA_DTR!$FE69</f>
        <v>0.10038972494399578</v>
      </c>
      <c r="F19" s="62">
        <f>[4]RA_DTR!$FE94</f>
        <v>9.3226707761562055E-2</v>
      </c>
      <c r="G19" s="63">
        <f>[4]RA_DTR!$FE319</f>
        <v>-1.8318099706452484E-3</v>
      </c>
      <c r="H19" s="64">
        <f>[4]RA_DTR!$FE269</f>
        <v>-1.841940831347566E-2</v>
      </c>
      <c r="I19" s="65">
        <f>[4]RA_DTR!$FE144</f>
        <v>471.74478863000002</v>
      </c>
      <c r="J19" s="63">
        <f>[4]RA_DTR!$FE169</f>
        <v>6.1694582756135707E-2</v>
      </c>
      <c r="K19" s="62">
        <f>[4]RA_DTR!$FE194</f>
        <v>5.5435490374303065E-2</v>
      </c>
      <c r="L19" s="63">
        <f>[4]RA_DTR!$FE219</f>
        <v>4.2519109883984774E-2</v>
      </c>
      <c r="M19" s="63">
        <f>[4]RA_DTR!$FE244</f>
        <v>7.713949036078005E-2</v>
      </c>
    </row>
    <row r="20" spans="1:14" s="24" customFormat="1" x14ac:dyDescent="0.25">
      <c r="A20" s="22"/>
      <c r="C20" s="66" t="s">
        <v>25</v>
      </c>
      <c r="D20" s="60">
        <f>[4]RA_DTR!$FE20</f>
        <v>23.168411889999998</v>
      </c>
      <c r="E20" s="61">
        <f>[4]RA_DTR!$FE70</f>
        <v>7.6186114105212255E-2</v>
      </c>
      <c r="F20" s="62">
        <f>[4]RA_DTR!$FE95</f>
        <v>4.9974631824953208E-2</v>
      </c>
      <c r="G20" s="63">
        <f>[4]RA_DTR!$FE320</f>
        <v>1.7428966072423391E-2</v>
      </c>
      <c r="H20" s="64">
        <f>[4]RA_DTR!$FE270</f>
        <v>3.6379367812978902E-2</v>
      </c>
      <c r="I20" s="65">
        <f>[4]RA_DTR!$FE145</f>
        <v>263.24063589000002</v>
      </c>
      <c r="J20" s="63">
        <f>[4]RA_DTR!$FE170</f>
        <v>3.5744584074759667E-2</v>
      </c>
      <c r="K20" s="62">
        <f>[4]RA_DTR!$FE195</f>
        <v>2.9400516835698554E-2</v>
      </c>
      <c r="L20" s="63">
        <f>[4]RA_DTR!$FE220</f>
        <v>8.1756273618480702E-3</v>
      </c>
      <c r="M20" s="63">
        <f>[4]RA_DTR!$FE245</f>
        <v>2.9125823720109079E-2</v>
      </c>
    </row>
    <row r="21" spans="1:14" s="24" customFormat="1" x14ac:dyDescent="0.25">
      <c r="C21" s="73" t="s">
        <v>26</v>
      </c>
      <c r="D21" s="53">
        <f>[4]RA_DTR!$FE22</f>
        <v>166.57117897000001</v>
      </c>
      <c r="E21" s="54">
        <f>[4]RA_DTR!$FE72</f>
        <v>7.0051757963959904E-2</v>
      </c>
      <c r="F21" s="55">
        <f>[4]RA_DTR!$FE97</f>
        <v>5.1172119444073738E-2</v>
      </c>
      <c r="G21" s="56">
        <f>[4]RA_DTR!$FE322</f>
        <v>7.4999522867600366E-3</v>
      </c>
      <c r="H21" s="74">
        <f>[4]RA_DTR!$FE272</f>
        <v>2.4930297723666728E-2</v>
      </c>
      <c r="I21" s="58">
        <f>[4]RA_DTR!$FE147</f>
        <v>1970.6773821900001</v>
      </c>
      <c r="J21" s="56">
        <f>[4]RA_DTR!$FE172</f>
        <v>3.2325237469755352E-2</v>
      </c>
      <c r="K21" s="55">
        <f>[4]RA_DTR!$FE197</f>
        <v>2.9973516214354845E-2</v>
      </c>
      <c r="L21" s="56">
        <f>[4]RA_DTR!$FE222</f>
        <v>2.4890199546898861E-2</v>
      </c>
      <c r="M21" s="56">
        <f>[4]RA_DTR!$FE247</f>
        <v>3.8855976841338125E-2</v>
      </c>
    </row>
    <row r="22" spans="1:14" s="24" customFormat="1" ht="12.75" customHeight="1" x14ac:dyDescent="0.25">
      <c r="C22" s="75" t="s">
        <v>27</v>
      </c>
      <c r="D22" s="60">
        <f>[4]RA_DTR!$FE23</f>
        <v>126.17336394000002</v>
      </c>
      <c r="E22" s="61">
        <f>[4]RA_DTR!$FE73</f>
        <v>7.3380095208641194E-2</v>
      </c>
      <c r="F22" s="62">
        <f>[4]RA_DTR!$FE98</f>
        <v>5.4110522631467095E-2</v>
      </c>
      <c r="G22" s="63">
        <f>[4]RA_DTR!$FE323</f>
        <v>1.1638322672910428E-2</v>
      </c>
      <c r="H22" s="64">
        <f>[4]RA_DTR!$FE273</f>
        <v>3.376227137563248E-2</v>
      </c>
      <c r="I22" s="65">
        <f>[4]RA_DTR!$FE148</f>
        <v>1500.33016367</v>
      </c>
      <c r="J22" s="63">
        <f>[4]RA_DTR!$FE173</f>
        <v>3.0589540023231665E-2</v>
      </c>
      <c r="K22" s="62">
        <f>[4]RA_DTR!$FE198</f>
        <v>2.8736001101371533E-2</v>
      </c>
      <c r="L22" s="63">
        <f>[4]RA_DTR!$FE223</f>
        <v>2.1774325188863797E-2</v>
      </c>
      <c r="M22" s="63">
        <f>[4]RA_DTR!$FE248</f>
        <v>3.7526288872603786E-2</v>
      </c>
    </row>
    <row r="23" spans="1:14" s="24" customFormat="1" ht="12.75" customHeight="1" x14ac:dyDescent="0.25">
      <c r="C23" s="76" t="s">
        <v>28</v>
      </c>
      <c r="D23" s="60">
        <f>[4]RA_DTR!$FE24</f>
        <v>119.02202405999999</v>
      </c>
      <c r="E23" s="61">
        <f>[4]RA_DTR!$FE74</f>
        <v>7.4572679125164187E-2</v>
      </c>
      <c r="F23" s="62">
        <f>[4]RA_DTR!$FE99</f>
        <v>5.7087796342144337E-2</v>
      </c>
      <c r="G23" s="63">
        <f>[4]RA_DTR!$FE324</f>
        <v>7.0953490811285214E-3</v>
      </c>
      <c r="H23" s="64">
        <f>[4]RA_DTR!$FE274</f>
        <v>4.1680854946165802E-2</v>
      </c>
      <c r="I23" s="65">
        <f>[4]RA_DTR!$FE149</f>
        <v>1415.99525305</v>
      </c>
      <c r="J23" s="63">
        <f>[4]RA_DTR!$FE174</f>
        <v>3.5804608646070601E-2</v>
      </c>
      <c r="K23" s="62">
        <f>[4]RA_DTR!$FE199</f>
        <v>3.4418318548404825E-2</v>
      </c>
      <c r="L23" s="63">
        <f>[4]RA_DTR!$FE224</f>
        <v>2.8524395341362307E-2</v>
      </c>
      <c r="M23" s="63">
        <f>[4]RA_DTR!$FE249</f>
        <v>4.6104547681566244E-2</v>
      </c>
    </row>
    <row r="24" spans="1:14" s="24" customFormat="1" ht="12.75" customHeight="1" x14ac:dyDescent="0.25">
      <c r="A24" s="22"/>
      <c r="C24" s="69" t="s">
        <v>29</v>
      </c>
      <c r="D24" s="77">
        <f>[4]RA_DTR!$FE25</f>
        <v>7.1513398799999992</v>
      </c>
      <c r="E24" s="61">
        <f>[4]RA_DTR!$FE75</f>
        <v>5.3913146357306152E-2</v>
      </c>
      <c r="F24" s="62">
        <f>[4]RA_DTR!$FE100</f>
        <v>4.8115292647261665E-3</v>
      </c>
      <c r="G24" s="63">
        <f>[4]RA_DTR!$FE325</f>
        <v>9.791298796480552E-2</v>
      </c>
      <c r="H24" s="64">
        <f>[4]RA_DTR!$FE275</f>
        <v>-7.4224600944217345E-2</v>
      </c>
      <c r="I24" s="65">
        <f>[4]RA_DTR!$FE150</f>
        <v>84.334910619999988</v>
      </c>
      <c r="J24" s="63">
        <f>[4]RA_DTR!$FE175</f>
        <v>-4.9740642177168448E-2</v>
      </c>
      <c r="K24" s="62">
        <f>[4]RA_DTR!$FE200</f>
        <v>-5.845627138592735E-2</v>
      </c>
      <c r="L24" s="63">
        <f>[4]RA_DTR!$FE225</f>
        <v>-8.6290623369951747E-2</v>
      </c>
      <c r="M24" s="63">
        <f>[4]RA_DTR!$FE250</f>
        <v>-9.4572516750572766E-2</v>
      </c>
    </row>
    <row r="25" spans="1:14" s="24" customFormat="1" ht="12.75" customHeight="1" x14ac:dyDescent="0.25">
      <c r="C25" s="75" t="s">
        <v>30</v>
      </c>
      <c r="D25" s="60">
        <f>[4]RA_DTR!$FE26</f>
        <v>40.397815029999997</v>
      </c>
      <c r="E25" s="61">
        <f>[4]RA_DTR!$FE76</f>
        <v>5.9788089209643624E-2</v>
      </c>
      <c r="F25" s="62">
        <f>[4]RA_DTR!$FE101</f>
        <v>4.1816087194079588E-2</v>
      </c>
      <c r="G25" s="63">
        <f>[4]RA_DTR!$FE326</f>
        <v>-5.605088923773871E-3</v>
      </c>
      <c r="H25" s="64">
        <f>[4]RA_DTR!$FE276</f>
        <v>-2.3878258166130095E-3</v>
      </c>
      <c r="I25" s="65">
        <f>[4]RA_DTR!$FE151</f>
        <v>470.3472185199999</v>
      </c>
      <c r="J25" s="63">
        <f>[4]RA_DTR!$FE176</f>
        <v>3.7901106056451805E-2</v>
      </c>
      <c r="K25" s="62">
        <f>[4]RA_DTR!$FE201</f>
        <v>3.3939971373208255E-2</v>
      </c>
      <c r="L25" s="63">
        <f>[4]RA_DTR!$FE226</f>
        <v>3.4669859568050576E-2</v>
      </c>
      <c r="M25" s="63">
        <f>[4]RA_DTR!$FE251</f>
        <v>4.3116736308461689E-2</v>
      </c>
    </row>
    <row r="26" spans="1:14" s="24" customFormat="1" ht="12.75" customHeight="1" x14ac:dyDescent="0.25">
      <c r="C26" s="78" t="s">
        <v>31</v>
      </c>
      <c r="D26" s="79">
        <f>[4]RA_DTR!$FE27</f>
        <v>378.70145051000003</v>
      </c>
      <c r="E26" s="80">
        <f>[4]RA_DTR!$FE77</f>
        <v>6.2601852657820478E-2</v>
      </c>
      <c r="F26" s="81">
        <f>[4]RA_DTR!$FE102</f>
        <v>4.0535059686662489E-2</v>
      </c>
      <c r="G26" s="82">
        <f>[4]RA_DTR!$FE327</f>
        <v>5.4275983885987422E-4</v>
      </c>
      <c r="H26" s="83">
        <f>[4]RA_DTR!$FE277</f>
        <v>6.602604593764605E-3</v>
      </c>
      <c r="I26" s="84">
        <f>[4]RA_DTR!$FE152</f>
        <v>4487.2523976000002</v>
      </c>
      <c r="J26" s="82">
        <f>[4]RA_DTR!$FE177</f>
        <v>2.0379893333870136E-2</v>
      </c>
      <c r="K26" s="81">
        <f>[4]RA_DTR!$FE202</f>
        <v>1.5793193360448265E-2</v>
      </c>
      <c r="L26" s="82">
        <f>[4]RA_DTR!$FE227</f>
        <v>1.9611879708642199E-2</v>
      </c>
      <c r="M26" s="82">
        <f>[4]RA_DTR!$FE252</f>
        <v>3.3182433712182213E-2</v>
      </c>
    </row>
    <row r="27" spans="1:14" s="24" customFormat="1" ht="12.75" hidden="1" customHeight="1" x14ac:dyDescent="0.25">
      <c r="C27" s="59"/>
      <c r="D27" s="60"/>
      <c r="E27" s="61"/>
      <c r="F27" s="62"/>
      <c r="G27" s="63"/>
      <c r="H27" s="85"/>
      <c r="I27" s="86"/>
      <c r="J27" s="87"/>
      <c r="K27" s="88"/>
      <c r="L27" s="87"/>
      <c r="M27" s="87"/>
    </row>
    <row r="28" spans="1:14" s="24" customFormat="1" ht="12.75" hidden="1" customHeight="1" x14ac:dyDescent="0.25">
      <c r="C28" s="59"/>
      <c r="D28" s="60"/>
      <c r="E28" s="61"/>
      <c r="F28" s="62"/>
      <c r="G28" s="63"/>
      <c r="H28" s="85"/>
      <c r="I28" s="86"/>
      <c r="J28" s="87"/>
      <c r="K28" s="88"/>
      <c r="L28" s="87"/>
      <c r="M28" s="87"/>
    </row>
    <row r="29" spans="1:14" s="24" customFormat="1" ht="12.75" hidden="1" customHeight="1" x14ac:dyDescent="0.25">
      <c r="C29" s="59"/>
      <c r="D29" s="60"/>
      <c r="E29" s="61"/>
      <c r="F29" s="62"/>
      <c r="G29" s="63"/>
      <c r="H29" s="85"/>
      <c r="I29" s="86"/>
      <c r="J29" s="87"/>
      <c r="K29" s="88"/>
      <c r="L29" s="87"/>
      <c r="M29" s="87"/>
    </row>
    <row r="30" spans="1:14" s="24" customFormat="1" ht="12.75" customHeight="1" x14ac:dyDescent="0.25">
      <c r="C30" s="89"/>
      <c r="D30" s="46"/>
      <c r="E30" s="47"/>
      <c r="F30" s="90"/>
      <c r="G30" s="47"/>
      <c r="H30" s="50"/>
      <c r="I30" s="91"/>
      <c r="J30" s="90"/>
      <c r="K30" s="47"/>
      <c r="L30" s="92"/>
      <c r="M30" s="47"/>
    </row>
    <row r="31" spans="1:14" s="24" customFormat="1" ht="12.75" customHeight="1" x14ac:dyDescent="0.25">
      <c r="C31" s="93" t="s">
        <v>32</v>
      </c>
      <c r="D31" s="94">
        <f>[5]Mois!$DT$25/1000000</f>
        <v>40.928979779999999</v>
      </c>
      <c r="E31" s="63">
        <f>'[5]Evo Mois'!$DT$25</f>
        <v>8.4996433711003627E-2</v>
      </c>
      <c r="F31" s="95">
        <f>'[6]Evo Mois'!$DT$5</f>
        <v>6.4824064561755268E-2</v>
      </c>
      <c r="G31" s="96">
        <f>IF('[6]Evo Mois-1'!$DT$5&gt;500%," ns",'[6]Evo Mois-1'!$DT$5)</f>
        <v>1.2284446174768648E-2</v>
      </c>
      <c r="H31" s="61">
        <f>'[6]Evo ACM'!$DH$5</f>
        <v>6.8206849332730135E-2</v>
      </c>
      <c r="I31" s="97">
        <f>'[5]Cumul ACM'!$DT$25/1000000</f>
        <v>682.50823776999994</v>
      </c>
      <c r="J31" s="63">
        <f>'[5]Evo ACM'!$DT$25</f>
        <v>1.7475388439536665E-2</v>
      </c>
      <c r="K31" s="63">
        <f>'[6]Evo ACM'!$DT$5</f>
        <v>7.8704879393596272E-3</v>
      </c>
      <c r="L31" s="63">
        <f>'[5]Evo PCAP'!$DT$25</f>
        <v>1.5371136125774898E-2</v>
      </c>
      <c r="M31" s="63">
        <f>'[6]Evo PCAP'!$DT$5</f>
        <v>3.3579263024475114E-2</v>
      </c>
      <c r="N31" s="98"/>
    </row>
    <row r="32" spans="1:14" s="24" customFormat="1" ht="12.75" customHeight="1" x14ac:dyDescent="0.25">
      <c r="C32" s="99" t="s">
        <v>33</v>
      </c>
      <c r="D32" s="60">
        <f>[5]Mois!$DT$18/1000000</f>
        <v>34.091039479999999</v>
      </c>
      <c r="E32" s="63">
        <f>'[5]Evo Mois'!$DT$18</f>
        <v>7.3819195717251818E-2</v>
      </c>
      <c r="F32" s="95">
        <f>'[6]Evo Mois'!$DT$6</f>
        <v>4.3171456602018932E-2</v>
      </c>
      <c r="G32" s="63">
        <f>IF('[6]Evo Mois-1'!$DT$6&gt;500%," ns",'[6]Evo Mois-1'!$DT$6)</f>
        <v>1.5111119172366072E-2</v>
      </c>
      <c r="H32" s="61">
        <f>'[6]Evo ACM'!$DH$6</f>
        <v>6.6152113230158793E-2</v>
      </c>
      <c r="I32" s="97">
        <f>'[5]Cumul ACM'!$DT$18/1000000</f>
        <v>543.59788787000002</v>
      </c>
      <c r="J32" s="63">
        <f>'[5]Evo ACM'!$DT$18</f>
        <v>1.0677856519151874E-2</v>
      </c>
      <c r="K32" s="63">
        <f>'[6]Evo ACM'!$DT$6</f>
        <v>-3.7803778983670489E-3</v>
      </c>
      <c r="L32" s="63">
        <f>'[5]Evo PCAP'!$DT$18</f>
        <v>8.6506055021857708E-3</v>
      </c>
      <c r="M32" s="63">
        <f>'[6]Evo PCAP'!$DT$6</f>
        <v>1.7154096488870119E-2</v>
      </c>
      <c r="N32" s="98"/>
    </row>
    <row r="33" spans="2:14" s="24" customFormat="1" ht="12.75" customHeight="1" x14ac:dyDescent="0.25">
      <c r="C33" s="99" t="s">
        <v>34</v>
      </c>
      <c r="D33" s="60">
        <f>[5]Mois!$DT$19/1000000</f>
        <v>2.4837147400000004</v>
      </c>
      <c r="E33" s="63">
        <f>'[5]Evo Mois'!$DT$19</f>
        <v>0.2873157058632978</v>
      </c>
      <c r="F33" s="95">
        <f>'[6]Evo Mois'!$DT$7</f>
        <v>0.2588574340367491</v>
      </c>
      <c r="G33" s="63" t="str">
        <f>IF('[6]Evo Mois-1'!$DT$7&lt;500%," ns",'[6]Evo Mois-1'!$DT$7)</f>
        <v xml:space="preserve"> ns</v>
      </c>
      <c r="H33" s="61">
        <f>'[6]Evo ACM'!$DH$7</f>
        <v>0.13401915002020082</v>
      </c>
      <c r="I33" s="97">
        <f>'[5]Cumul ACM'!$DT$19/1000000</f>
        <v>63.471234759999994</v>
      </c>
      <c r="J33" s="63">
        <f>'[5]Evo ACM'!$DT$19</f>
        <v>0.15058112479652208</v>
      </c>
      <c r="K33" s="63">
        <f>'[6]Evo ACM'!$DT$7</f>
        <v>0.13068080938865023</v>
      </c>
      <c r="L33" s="63">
        <f>'[5]Evo PCAP'!$DT$19</f>
        <v>0.15532678726996529</v>
      </c>
      <c r="M33" s="63">
        <f>'[6]Evo PCAP'!$DT$7</f>
        <v>0.17314173344100303</v>
      </c>
      <c r="N33" s="98"/>
    </row>
    <row r="34" spans="2:14" s="24" customFormat="1" ht="12.75" customHeight="1" x14ac:dyDescent="0.25">
      <c r="C34" s="100" t="s">
        <v>35</v>
      </c>
      <c r="D34" s="101">
        <f>[5]Mois!$DT$20/1000000</f>
        <v>4.0711125800000003</v>
      </c>
      <c r="E34" s="102">
        <f>'[5]Evo Mois'!$DT$20</f>
        <v>0.10042114880142283</v>
      </c>
      <c r="F34" s="103">
        <f>'[6]Evo Mois'!$DT$8</f>
        <v>6.4204561886671563E-2</v>
      </c>
      <c r="G34" s="102">
        <f>IF('[6]Evo Mois-1'!$DT$8&gt;500%," ns",'[6]Evo Mois-1'!$DT$8)</f>
        <v>4.3376449166627751E-3</v>
      </c>
      <c r="H34" s="104">
        <f>'[6]Evo ACM'!$DH$8</f>
        <v>2.717381726502488E-2</v>
      </c>
      <c r="I34" s="105">
        <f>'[5]Cumul ACM'!$DT$20/1000000</f>
        <v>66.648815029999994</v>
      </c>
      <c r="J34" s="102">
        <f>'[5]Evo ACM'!$DT$20</f>
        <v>-1.6615770328588186E-2</v>
      </c>
      <c r="K34" s="102">
        <f>'[6]Evo ACM'!$DT$8</f>
        <v>-1.6181723449486651E-2</v>
      </c>
      <c r="L34" s="102">
        <f>'[5]Evo PCAP'!$DT$20</f>
        <v>-7.8777809728826087E-3</v>
      </c>
      <c r="M34" s="102">
        <f>'[6]Evo PCAP'!$DT$8</f>
        <v>3.2965794073684718E-2</v>
      </c>
      <c r="N34" s="98"/>
    </row>
    <row r="35" spans="2:14" s="24" customFormat="1" ht="12.75" customHeight="1" x14ac:dyDescent="0.25">
      <c r="C35" s="106"/>
      <c r="D35" s="65"/>
      <c r="E35" s="88"/>
      <c r="F35" s="88"/>
      <c r="G35" s="88"/>
      <c r="H35" s="88"/>
      <c r="I35" s="65"/>
      <c r="J35" s="88"/>
      <c r="K35" s="88"/>
      <c r="L35" s="88"/>
      <c r="M35" s="88"/>
      <c r="N35" s="98"/>
    </row>
    <row r="36" spans="2:14" s="24" customFormat="1" ht="12.75" customHeight="1" x14ac:dyDescent="0.25">
      <c r="B36" s="67"/>
      <c r="C36" s="107"/>
      <c r="E36" s="108"/>
      <c r="F36" s="108"/>
      <c r="G36" s="108"/>
      <c r="H36" s="108"/>
      <c r="I36" s="109"/>
      <c r="J36" s="108"/>
      <c r="K36" s="108"/>
      <c r="L36" s="108"/>
      <c r="M36" s="108"/>
    </row>
    <row r="37" spans="2:14" s="24" customFormat="1" ht="29.25" customHeight="1" x14ac:dyDescent="0.25">
      <c r="B37" s="67"/>
      <c r="C37" s="27" t="s">
        <v>36</v>
      </c>
      <c r="D37" s="28" t="s">
        <v>6</v>
      </c>
      <c r="E37" s="29"/>
      <c r="F37" s="29"/>
      <c r="G37" s="30"/>
      <c r="H37" s="28" t="s">
        <v>8</v>
      </c>
      <c r="I37" s="29"/>
      <c r="J37" s="29"/>
      <c r="K37" s="30"/>
      <c r="L37" s="28" t="s">
        <v>9</v>
      </c>
      <c r="M37" s="30"/>
    </row>
    <row r="38" spans="2:14" s="24" customFormat="1" ht="53.25" customHeight="1" x14ac:dyDescent="0.25">
      <c r="B38" s="67"/>
      <c r="C38" s="31"/>
      <c r="D38" s="32" t="str">
        <f>D5</f>
        <v>Données brutes  mars 2025</v>
      </c>
      <c r="E38" s="110" t="str">
        <f>E5</f>
        <v>Taux de croissance  mars 2025 / mars 2024</v>
      </c>
      <c r="F38" s="111"/>
      <c r="G38" s="35" t="str">
        <f>G5</f>
        <v>Taux de croissance  mars 2025 / fév. 2025</v>
      </c>
      <c r="H38" s="36" t="str">
        <f>H5</f>
        <v>Rappel :
Taux ACM CVS-CJO à fin mars 2024</v>
      </c>
      <c r="I38" s="37" t="str">
        <f>I5</f>
        <v>Données brutes avril 2024 - mars 2025</v>
      </c>
      <c r="J38" s="110" t="str">
        <f>J5</f>
        <v>Taux ACM (avril 2024 - mars 2025 / avril 2023 - mars 2024)</v>
      </c>
      <c r="K38" s="112"/>
      <c r="L38" s="33" t="str">
        <f>L5</f>
        <v>( janv à mars 2025 ) /
( janv à mars 2024 )</v>
      </c>
      <c r="M38" s="39"/>
    </row>
    <row r="39" spans="2:14" s="24" customFormat="1" ht="40.5" customHeight="1" x14ac:dyDescent="0.25">
      <c r="B39" s="67"/>
      <c r="C39" s="40"/>
      <c r="D39" s="41"/>
      <c r="E39" s="35" t="s">
        <v>10</v>
      </c>
      <c r="F39" s="42" t="s">
        <v>11</v>
      </c>
      <c r="G39" s="35" t="s">
        <v>11</v>
      </c>
      <c r="H39" s="43"/>
      <c r="I39" s="44"/>
      <c r="J39" s="35" t="s">
        <v>10</v>
      </c>
      <c r="K39" s="35" t="s">
        <v>11</v>
      </c>
      <c r="L39" s="35" t="s">
        <v>10</v>
      </c>
      <c r="M39" s="35" t="s">
        <v>11</v>
      </c>
    </row>
    <row r="40" spans="2:14" s="24" customFormat="1" ht="12.75" customHeight="1" x14ac:dyDescent="0.25">
      <c r="B40" s="67"/>
      <c r="C40" s="45" t="s">
        <v>12</v>
      </c>
      <c r="D40" s="46">
        <f>[4]NSA_DTR!$FE5</f>
        <v>198.30896090000002</v>
      </c>
      <c r="E40" s="47">
        <f>[4]NSA_DTR!$FE55</f>
        <v>3.6924423565556586E-2</v>
      </c>
      <c r="F40" s="48">
        <f>[4]NSA_DTR!$FE80</f>
        <v>1.1093415049828526E-2</v>
      </c>
      <c r="G40" s="49">
        <f>[4]NSA_DTR!$FE305</f>
        <v>-2.1696397102274334E-3</v>
      </c>
      <c r="H40" s="50">
        <f>[4]NSA_DTR!$FE255</f>
        <v>-9.6271601002119178E-3</v>
      </c>
      <c r="I40" s="113">
        <f>[4]NSA_DTR!$FE130</f>
        <v>2388.8509060000001</v>
      </c>
      <c r="J40" s="47">
        <f>[4]NSA_DTR!$FE155</f>
        <v>-1.8966913234303995E-3</v>
      </c>
      <c r="K40" s="49">
        <f>[4]NSA_DTR!$FE180</f>
        <v>-6.5726021917525967E-3</v>
      </c>
      <c r="L40" s="47">
        <f>[4]NSA_DTR!$FE205</f>
        <v>-6.9537422886361E-3</v>
      </c>
      <c r="M40" s="47">
        <f>[4]NSA_DTR!$FE230</f>
        <v>7.9879489613237098E-3</v>
      </c>
    </row>
    <row r="41" spans="2:14" s="24" customFormat="1" ht="12.75" customHeight="1" x14ac:dyDescent="0.25">
      <c r="B41" s="67"/>
      <c r="C41" s="52" t="s">
        <v>13</v>
      </c>
      <c r="D41" s="53">
        <f>[4]NSA_DTR!$FE6</f>
        <v>114.82623285000001</v>
      </c>
      <c r="E41" s="54">
        <f>[4]NSA_DTR!$FE56</f>
        <v>3.1696746992870839E-2</v>
      </c>
      <c r="F41" s="55">
        <f>[4]NSA_DTR!$FE81</f>
        <v>3.7953248424775765E-3</v>
      </c>
      <c r="G41" s="56">
        <f>[4]NSA_DTR!$FE306</f>
        <v>-4.0296850605210377E-3</v>
      </c>
      <c r="H41" s="57">
        <f>[4]NSA_DTR!$FE256</f>
        <v>-2.3027060168012814E-2</v>
      </c>
      <c r="I41" s="58">
        <f>[4]NSA_DTR!$FE131</f>
        <v>1388.4223262599999</v>
      </c>
      <c r="J41" s="56">
        <f>[4]NSA_DTR!$FE156</f>
        <v>-1.1172971891042272E-2</v>
      </c>
      <c r="K41" s="55">
        <f>[4]NSA_DTR!$FE181</f>
        <v>-1.6173180080086613E-2</v>
      </c>
      <c r="L41" s="56">
        <f>[4]NSA_DTR!$FE206</f>
        <v>-1.3362112094329248E-2</v>
      </c>
      <c r="M41" s="56">
        <f>[4]NSA_DTR!$FE231</f>
        <v>2.3265431665628888E-3</v>
      </c>
    </row>
    <row r="42" spans="2:14" s="24" customFormat="1" ht="12.75" customHeight="1" x14ac:dyDescent="0.25">
      <c r="B42" s="67"/>
      <c r="C42" s="59" t="s">
        <v>14</v>
      </c>
      <c r="D42" s="60">
        <f>[4]NSA_DTR!$FE7</f>
        <v>37.399367769999998</v>
      </c>
      <c r="E42" s="61">
        <f>[4]NSA_DTR!$FE57</f>
        <v>3.8071960784455738E-2</v>
      </c>
      <c r="F42" s="62">
        <f>[4]NSA_DTR!$FE82</f>
        <v>2.7095578338209192E-2</v>
      </c>
      <c r="G42" s="63">
        <f>[4]NSA_DTR!$FE307</f>
        <v>2.719758532636174E-3</v>
      </c>
      <c r="H42" s="64">
        <f>[4]NSA_DTR!$FE257</f>
        <v>-6.8068109924881437E-3</v>
      </c>
      <c r="I42" s="65">
        <f>[4]NSA_DTR!$FE132</f>
        <v>438.78194484000005</v>
      </c>
      <c r="J42" s="63">
        <f>[4]NSA_DTR!$FE157</f>
        <v>-2.0895095080885606E-2</v>
      </c>
      <c r="K42" s="62">
        <f>[4]NSA_DTR!$FE182</f>
        <v>-2.5815576722605038E-2</v>
      </c>
      <c r="L42" s="63">
        <f>[4]NSA_DTR!$FE207</f>
        <v>-4.0578075396691116E-3</v>
      </c>
      <c r="M42" s="63">
        <f>[4]NSA_DTR!$FE232</f>
        <v>8.6757199189022582E-3</v>
      </c>
    </row>
    <row r="43" spans="2:14" s="24" customFormat="1" ht="12.75" customHeight="1" x14ac:dyDescent="0.25">
      <c r="B43" s="67"/>
      <c r="C43" s="66" t="s">
        <v>15</v>
      </c>
      <c r="D43" s="60">
        <f>[4]NSA_DTR!$FE8</f>
        <v>10.406362509999999</v>
      </c>
      <c r="E43" s="61">
        <f>[4]NSA_DTR!$FE58</f>
        <v>9.6316307537185342E-3</v>
      </c>
      <c r="F43" s="62">
        <f>[4]NSA_DTR!$FE83</f>
        <v>2.1191775124331791E-3</v>
      </c>
      <c r="G43" s="63">
        <f>[4]NSA_DTR!$FE308</f>
        <v>-1.915512101416883E-2</v>
      </c>
      <c r="H43" s="64">
        <f>[4]NSA_DTR!$FE258</f>
        <v>-3.8690565879820338E-2</v>
      </c>
      <c r="I43" s="65">
        <f>[4]NSA_DTR!$FE133</f>
        <v>119.36388276</v>
      </c>
      <c r="J43" s="63">
        <f>[4]NSA_DTR!$FE158</f>
        <v>-3.7243975601856771E-2</v>
      </c>
      <c r="K43" s="62">
        <f>[4]NSA_DTR!$FE183</f>
        <v>-4.0381439915368356E-2</v>
      </c>
      <c r="L43" s="63">
        <f>[4]NSA_DTR!$FE208</f>
        <v>-1.5933841149411543E-2</v>
      </c>
      <c r="M43" s="63">
        <f>[4]NSA_DTR!$FE233</f>
        <v>-1.3236990877244503E-3</v>
      </c>
    </row>
    <row r="44" spans="2:14" s="24" customFormat="1" ht="12.75" customHeight="1" x14ac:dyDescent="0.25">
      <c r="B44" s="67"/>
      <c r="C44" s="66" t="s">
        <v>16</v>
      </c>
      <c r="D44" s="60">
        <f>[4]NSA_DTR!$FE9</f>
        <v>21.320993739999999</v>
      </c>
      <c r="E44" s="61">
        <f>[4]NSA_DTR!$FE59</f>
        <v>5.6035158277152997E-2</v>
      </c>
      <c r="F44" s="62">
        <f>[4]NSA_DTR!$FE84</f>
        <v>3.6544558265794613E-2</v>
      </c>
      <c r="G44" s="63">
        <f>[4]NSA_DTR!$FE309</f>
        <v>1.7338236644899752E-2</v>
      </c>
      <c r="H44" s="64">
        <f>[4]NSA_DTR!$FE259</f>
        <v>1.9787982567007978E-2</v>
      </c>
      <c r="I44" s="65">
        <f>[4]NSA_DTR!$FE134</f>
        <v>257.73816901999999</v>
      </c>
      <c r="J44" s="63">
        <f>[4]NSA_DTR!$FE159</f>
        <v>-4.2469932012628719E-3</v>
      </c>
      <c r="K44" s="62">
        <f>[4]NSA_DTR!$FE184</f>
        <v>-1.1144445369240863E-2</v>
      </c>
      <c r="L44" s="63">
        <f>[4]NSA_DTR!$FE209</f>
        <v>-1.654601699491054E-3</v>
      </c>
      <c r="M44" s="63">
        <f>[4]NSA_DTR!$FE234</f>
        <v>6.2639990164814474E-3</v>
      </c>
    </row>
    <row r="45" spans="2:14" s="24" customFormat="1" ht="12.75" customHeight="1" x14ac:dyDescent="0.25">
      <c r="B45" s="67"/>
      <c r="C45" s="66" t="s">
        <v>17</v>
      </c>
      <c r="D45" s="60">
        <f>[4]NSA_DTR!$FE10</f>
        <v>5.4771522000000008</v>
      </c>
      <c r="E45" s="61">
        <f>[4]NSA_DTR!$FE60</f>
        <v>1.9289399539659913E-2</v>
      </c>
      <c r="F45" s="62">
        <f>[4]NSA_DTR!$FE85</f>
        <v>3.1263537570493938E-2</v>
      </c>
      <c r="G45" s="63">
        <f>[4]NSA_DTR!$FE310</f>
        <v>-1.5398627736224135E-2</v>
      </c>
      <c r="H45" s="64">
        <f>[4]NSA_DTR!$FE260</f>
        <v>-4.9161847349541765E-2</v>
      </c>
      <c r="I45" s="65">
        <f>[4]NSA_DTR!$FE135</f>
        <v>59.515516189999992</v>
      </c>
      <c r="J45" s="63">
        <f>[4]NSA_DTR!$FE160</f>
        <v>-6.237723599258238E-2</v>
      </c>
      <c r="K45" s="62">
        <f>[4]NSA_DTR!$FE185</f>
        <v>-6.2642046186720757E-2</v>
      </c>
      <c r="L45" s="63">
        <f>[4]NSA_DTR!$FE210</f>
        <v>4.742961924552036E-3</v>
      </c>
      <c r="M45" s="63">
        <f>[4]NSA_DTR!$FE235</f>
        <v>3.5119150040664904E-2</v>
      </c>
    </row>
    <row r="46" spans="2:14" s="24" customFormat="1" ht="12.75" customHeight="1" x14ac:dyDescent="0.25">
      <c r="B46" s="67"/>
      <c r="C46" s="68" t="s">
        <v>18</v>
      </c>
      <c r="D46" s="60">
        <f>[4]NSA_DTR!$FE12</f>
        <v>46.123775780000003</v>
      </c>
      <c r="E46" s="61">
        <f>[4]NSA_DTR!$FE62</f>
        <v>2.1782372521577109E-2</v>
      </c>
      <c r="F46" s="62">
        <f>[4]NSA_DTR!$FE87</f>
        <v>-2.5489585954350913E-2</v>
      </c>
      <c r="G46" s="63">
        <f>[4]NSA_DTR!$FE312</f>
        <v>-2.3998544089146812E-2</v>
      </c>
      <c r="H46" s="64">
        <f>[4]NSA_DTR!$FE262</f>
        <v>-3.1485781465389939E-2</v>
      </c>
      <c r="I46" s="65">
        <f>[4]NSA_DTR!$FE137</f>
        <v>576.73932702999991</v>
      </c>
      <c r="J46" s="63">
        <f>[4]NSA_DTR!$FE162</f>
        <v>-9.5318922079856705E-3</v>
      </c>
      <c r="K46" s="62">
        <f>[4]NSA_DTR!$FE187</f>
        <v>-1.4080773825359327E-2</v>
      </c>
      <c r="L46" s="63">
        <f>[4]NSA_DTR!$FE212</f>
        <v>-1.7837157362707079E-2</v>
      </c>
      <c r="M46" s="63">
        <f>[4]NSA_DTR!$FE237</f>
        <v>5.4262369443836E-4</v>
      </c>
    </row>
    <row r="47" spans="2:14" s="24" customFormat="1" ht="12.75" customHeight="1" x14ac:dyDescent="0.25">
      <c r="B47" s="67"/>
      <c r="C47" s="69" t="s">
        <v>19</v>
      </c>
      <c r="D47" s="60">
        <f>[4]NSA_DTR!$FE13</f>
        <v>9.67349426</v>
      </c>
      <c r="E47" s="61">
        <f>[4]NSA_DTR!$FE63</f>
        <v>-5.0229228713227103E-2</v>
      </c>
      <c r="F47" s="62">
        <f>[4]NSA_DTR!$FE88</f>
        <v>-3.3719643641647479E-2</v>
      </c>
      <c r="G47" s="63">
        <f>[4]NSA_DTR!$FE313</f>
        <v>-3.5615719176907312E-2</v>
      </c>
      <c r="H47" s="64">
        <f>[4]NSA_DTR!$FE263</f>
        <v>-2.2523549273494314E-3</v>
      </c>
      <c r="I47" s="65">
        <f>[4]NSA_DTR!$FE138</f>
        <v>121.44035446000001</v>
      </c>
      <c r="J47" s="63">
        <f>[4]NSA_DTR!$FE163</f>
        <v>-1.6949603261928736E-3</v>
      </c>
      <c r="K47" s="62">
        <f>[4]NSA_DTR!$FE188</f>
        <v>-7.4757818473952797E-3</v>
      </c>
      <c r="L47" s="63">
        <f>[4]NSA_DTR!$FE213</f>
        <v>-2.4382825099657612E-2</v>
      </c>
      <c r="M47" s="63">
        <f>[4]NSA_DTR!$FE238</f>
        <v>-6.6392489770062957E-3</v>
      </c>
    </row>
    <row r="48" spans="2:14" s="24" customFormat="1" ht="12.75" customHeight="1" x14ac:dyDescent="0.25">
      <c r="B48" s="67"/>
      <c r="C48" s="69" t="s">
        <v>20</v>
      </c>
      <c r="D48" s="60">
        <f>[4]NSA_DTR!$FE14</f>
        <v>34.976858489999998</v>
      </c>
      <c r="E48" s="61">
        <f>[4]NSA_DTR!$FE64</f>
        <v>4.1493273280475584E-2</v>
      </c>
      <c r="F48" s="62">
        <f>[4]NSA_DTR!$FE89</f>
        <v>-2.6913351241078631E-2</v>
      </c>
      <c r="G48" s="63">
        <f>[4]NSA_DTR!$FE314</f>
        <v>-2.1069020449625331E-2</v>
      </c>
      <c r="H48" s="64">
        <f>[4]NSA_DTR!$FE264</f>
        <v>-4.1909646789372701E-2</v>
      </c>
      <c r="I48" s="65">
        <f>[4]NSA_DTR!$FE139</f>
        <v>438.7453991299999</v>
      </c>
      <c r="J48" s="63">
        <f>[4]NSA_DTR!$FE164</f>
        <v>-1.5337385160107408E-2</v>
      </c>
      <c r="K48" s="62">
        <f>[4]NSA_DTR!$FE189</f>
        <v>-1.9641106994815027E-2</v>
      </c>
      <c r="L48" s="63">
        <f>[4]NSA_DTR!$FE214</f>
        <v>-1.9627599453966194E-2</v>
      </c>
      <c r="M48" s="63">
        <f>[4]NSA_DTR!$FE239</f>
        <v>-7.8721086308064514E-4</v>
      </c>
    </row>
    <row r="49" spans="2:13" s="24" customFormat="1" ht="12.75" customHeight="1" x14ac:dyDescent="0.25">
      <c r="B49" s="67"/>
      <c r="C49" s="70" t="s">
        <v>21</v>
      </c>
      <c r="D49" s="60">
        <f>[4]NSA_DTR!$FE16</f>
        <v>4.7616628199999997</v>
      </c>
      <c r="E49" s="61">
        <f>[4]NSA_DTR!$FE66</f>
        <v>-0.14565283833228593</v>
      </c>
      <c r="F49" s="62">
        <f>[4]NSA_DTR!$FE91</f>
        <v>-0.1582608605168796</v>
      </c>
      <c r="G49" s="63">
        <f>[4]NSA_DTR!$FE316</f>
        <v>1.1600189214775458E-2</v>
      </c>
      <c r="H49" s="64">
        <f>[4]NSA_DTR!$FE266</f>
        <v>-0.19097918020805038</v>
      </c>
      <c r="I49" s="65">
        <f>[4]NSA_DTR!$FE141</f>
        <v>61.593206739999999</v>
      </c>
      <c r="J49" s="63">
        <f>[4]NSA_DTR!$FE166</f>
        <v>-0.15026207266981662</v>
      </c>
      <c r="K49" s="62">
        <f>[4]NSA_DTR!$FE191</f>
        <v>-0.15454316542588198</v>
      </c>
      <c r="L49" s="63">
        <f>[4]NSA_DTR!$FE216</f>
        <v>-0.20164770844757185</v>
      </c>
      <c r="M49" s="63">
        <f>[4]NSA_DTR!$FE241</f>
        <v>-0.19164608354028112</v>
      </c>
    </row>
    <row r="50" spans="2:13" s="24" customFormat="1" ht="12.75" customHeight="1" x14ac:dyDescent="0.25">
      <c r="B50" s="67"/>
      <c r="C50" s="59" t="s">
        <v>22</v>
      </c>
      <c r="D50" s="60">
        <f>[4]NSA_DTR!$FE17</f>
        <v>14.210154259999999</v>
      </c>
      <c r="E50" s="61">
        <f>[4]NSA_DTR!$FE67</f>
        <v>9.2882133626086105E-2</v>
      </c>
      <c r="F50" s="62">
        <f>[4]NSA_DTR!$FE92</f>
        <v>7.1366322541991378E-2</v>
      </c>
      <c r="G50" s="63">
        <f>[4]NSA_DTR!$FE317</f>
        <v>2.5084774817275335E-2</v>
      </c>
      <c r="H50" s="71">
        <f>[4]NSA_DTR!$FE267</f>
        <v>9.5505137536078255E-3</v>
      </c>
      <c r="I50" s="65">
        <f>[4]NSA_DTR!$FE142</f>
        <v>166.45638973999996</v>
      </c>
      <c r="J50" s="72">
        <f>[4]NSA_DTR!$FE167</f>
        <v>2.33015763374953E-2</v>
      </c>
      <c r="K50" s="62">
        <f>[4]NSA_DTR!$FE192</f>
        <v>1.4129376031234653E-2</v>
      </c>
      <c r="L50" s="63">
        <f>[4]NSA_DTR!$FE217</f>
        <v>2.3831794474187262E-2</v>
      </c>
      <c r="M50" s="63">
        <f>[4]NSA_DTR!$FE242</f>
        <v>3.0920726402064114E-2</v>
      </c>
    </row>
    <row r="51" spans="2:13" s="24" customFormat="1" ht="12.75" customHeight="1" x14ac:dyDescent="0.25">
      <c r="B51" s="67"/>
      <c r="C51" s="59" t="s">
        <v>23</v>
      </c>
      <c r="D51" s="60">
        <f>[4]NSA_DTR!$FE18</f>
        <v>10.250309999999999</v>
      </c>
      <c r="E51" s="61">
        <f>[4]NSA_DTR!$FE68</f>
        <v>7.7952366450015909E-2</v>
      </c>
      <c r="F51" s="62">
        <f>[4]NSA_DTR!$FE93</f>
        <v>6.3878141975998837E-2</v>
      </c>
      <c r="G51" s="63">
        <f>[4]NSA_DTR!$FE318</f>
        <v>7.2542770171266646E-3</v>
      </c>
      <c r="H51" s="64">
        <f>[4]NSA_DTR!$FE268</f>
        <v>3.5401431405863049E-2</v>
      </c>
      <c r="I51" s="65">
        <f>[4]NSA_DTR!$FE143</f>
        <v>116.39532727999999</v>
      </c>
      <c r="J51" s="63">
        <f>[4]NSA_DTR!$FE168</f>
        <v>5.5277412081444988E-2</v>
      </c>
      <c r="K51" s="62">
        <f>[4]NSA_DTR!$FE193</f>
        <v>5.4178034738398662E-2</v>
      </c>
      <c r="L51" s="63">
        <f>[4]NSA_DTR!$FE218</f>
        <v>3.9433803393358779E-2</v>
      </c>
      <c r="M51" s="63">
        <f>[4]NSA_DTR!$FE243</f>
        <v>7.1749016288239043E-2</v>
      </c>
    </row>
    <row r="52" spans="2:13" s="24" customFormat="1" ht="12.75" customHeight="1" x14ac:dyDescent="0.25">
      <c r="B52" s="67"/>
      <c r="C52" s="66" t="s">
        <v>24</v>
      </c>
      <c r="D52" s="60">
        <f>[4]NSA_DTR!$FE19</f>
        <v>6.5996530399999997</v>
      </c>
      <c r="E52" s="61">
        <f>[4]NSA_DTR!$FE69</f>
        <v>6.7859695638291084E-2</v>
      </c>
      <c r="F52" s="62">
        <f>[4]NSA_DTR!$FE94</f>
        <v>6.7263520694794465E-2</v>
      </c>
      <c r="G52" s="63">
        <f>[4]NSA_DTR!$FE319</f>
        <v>1.3631146164555963E-2</v>
      </c>
      <c r="H52" s="64">
        <f>[4]NSA_DTR!$FE269</f>
        <v>3.8617735225720873E-2</v>
      </c>
      <c r="I52" s="65">
        <f>[4]NSA_DTR!$FE144</f>
        <v>75.827514040000011</v>
      </c>
      <c r="J52" s="63">
        <f>[4]NSA_DTR!$FE169</f>
        <v>6.7770771024866949E-2</v>
      </c>
      <c r="K52" s="62">
        <f>[4]NSA_DTR!$FE194</f>
        <v>6.7474907154785324E-2</v>
      </c>
      <c r="L52" s="63">
        <f>[4]NSA_DTR!$FE219</f>
        <v>2.954054047579846E-2</v>
      </c>
      <c r="M52" s="63">
        <f>[4]NSA_DTR!$FE244</f>
        <v>6.6480843061566874E-2</v>
      </c>
    </row>
    <row r="53" spans="2:13" s="24" customFormat="1" ht="12.75" customHeight="1" x14ac:dyDescent="0.25">
      <c r="B53" s="67"/>
      <c r="C53" s="66" t="s">
        <v>25</v>
      </c>
      <c r="D53" s="60">
        <f>[4]NSA_DTR!$FE20</f>
        <v>3.6506569599999996</v>
      </c>
      <c r="E53" s="61">
        <f>[4]NSA_DTR!$FE70</f>
        <v>9.6690488725974522E-2</v>
      </c>
      <c r="F53" s="62">
        <f>[4]NSA_DTR!$FE95</f>
        <v>5.7564089981416711E-2</v>
      </c>
      <c r="G53" s="63">
        <f>[4]NSA_DTR!$FE320</f>
        <v>-4.5331823963531415E-3</v>
      </c>
      <c r="H53" s="64">
        <f>[4]NSA_DTR!$FE270</f>
        <v>2.9659053442362859E-2</v>
      </c>
      <c r="I53" s="65">
        <f>[4]NSA_DTR!$FE145</f>
        <v>40.567813239999992</v>
      </c>
      <c r="J53" s="63">
        <f>[4]NSA_DTR!$FE170</f>
        <v>3.2692549467611576E-2</v>
      </c>
      <c r="K53" s="62">
        <f>[4]NSA_DTR!$FE195</f>
        <v>3.0231289088751279E-2</v>
      </c>
      <c r="L53" s="63">
        <f>[4]NSA_DTR!$FE220</f>
        <v>5.8139303345020821E-2</v>
      </c>
      <c r="M53" s="63">
        <f>[4]NSA_DTR!$FE245</f>
        <v>8.1758351397352103E-2</v>
      </c>
    </row>
    <row r="54" spans="2:13" s="24" customFormat="1" ht="12.75" customHeight="1" x14ac:dyDescent="0.25">
      <c r="B54" s="67"/>
      <c r="C54" s="73" t="s">
        <v>26</v>
      </c>
      <c r="D54" s="53">
        <f>[4]NSA_DTR!$FE22</f>
        <v>83.482728050000006</v>
      </c>
      <c r="E54" s="54">
        <f>[4]NSA_DTR!$FE72</f>
        <v>4.4201981087820696E-2</v>
      </c>
      <c r="F54" s="55">
        <f>[4]NSA_DTR!$FE97</f>
        <v>2.1252340032296368E-2</v>
      </c>
      <c r="G54" s="56">
        <f>[4]NSA_DTR!$FE322</f>
        <v>3.865649329306553E-4</v>
      </c>
      <c r="H54" s="74">
        <f>[4]NSA_DTR!$FE272</f>
        <v>1.0110447781413789E-2</v>
      </c>
      <c r="I54" s="58">
        <f>[4]NSA_DTR!$FE147</f>
        <v>1000.4285797399999</v>
      </c>
      <c r="J54" s="56">
        <f>[4]NSA_DTR!$FE172</f>
        <v>1.1269370779601662E-2</v>
      </c>
      <c r="K54" s="55">
        <f>[4]NSA_DTR!$FE197</f>
        <v>7.1048121716688062E-3</v>
      </c>
      <c r="L54" s="56">
        <f>[4]NSA_DTR!$FE222</f>
        <v>2.1849286876094443E-3</v>
      </c>
      <c r="M54" s="56">
        <f>[4]NSA_DTR!$FE247</f>
        <v>1.5901000204227689E-2</v>
      </c>
    </row>
    <row r="55" spans="2:13" s="24" customFormat="1" ht="12.75" customHeight="1" x14ac:dyDescent="0.25">
      <c r="B55" s="67"/>
      <c r="C55" s="75" t="s">
        <v>27</v>
      </c>
      <c r="D55" s="60">
        <f>[4]NSA_DTR!$FE23</f>
        <v>62.461328129999998</v>
      </c>
      <c r="E55" s="61">
        <f>[4]NSA_DTR!$FE73</f>
        <v>5.0154907240507418E-2</v>
      </c>
      <c r="F55" s="62">
        <f>[4]NSA_DTR!$FE98</f>
        <v>2.3061801084067968E-2</v>
      </c>
      <c r="G55" s="63">
        <f>[4]NSA_DTR!$FE323</f>
        <v>1.118582907909893E-3</v>
      </c>
      <c r="H55" s="64">
        <f>[4]NSA_DTR!$FE273</f>
        <v>2.3341909819804441E-2</v>
      </c>
      <c r="I55" s="65">
        <f>[4]NSA_DTR!$FE148</f>
        <v>752.14797474999989</v>
      </c>
      <c r="J55" s="63">
        <f>[4]NSA_DTR!$FE173</f>
        <v>1.4090377188768599E-2</v>
      </c>
      <c r="K55" s="62">
        <f>[4]NSA_DTR!$FE198</f>
        <v>9.5343195006902803E-3</v>
      </c>
      <c r="L55" s="63">
        <f>[4]NSA_DTR!$FE223</f>
        <v>2.3794560195473657E-3</v>
      </c>
      <c r="M55" s="63">
        <f>[4]NSA_DTR!$FE248</f>
        <v>1.7155628039580817E-2</v>
      </c>
    </row>
    <row r="56" spans="2:13" s="24" customFormat="1" ht="12.75" customHeight="1" x14ac:dyDescent="0.25">
      <c r="B56" s="67"/>
      <c r="C56" s="76" t="s">
        <v>28</v>
      </c>
      <c r="D56" s="60">
        <f>[4]NSA_DTR!$FE24</f>
        <v>59.721154599999998</v>
      </c>
      <c r="E56" s="61">
        <f>[4]NSA_DTR!$FE74</f>
        <v>5.1320491788176437E-2</v>
      </c>
      <c r="F56" s="62">
        <f>[4]NSA_DTR!$FE99</f>
        <v>2.8583303098245638E-2</v>
      </c>
      <c r="G56" s="63">
        <f>[4]NSA_DTR!$FE324</f>
        <v>6.3199788023826642E-4</v>
      </c>
      <c r="H56" s="64">
        <f>[4]NSA_DTR!$FE274</f>
        <v>3.1899435390400299E-2</v>
      </c>
      <c r="I56" s="65">
        <f>[4]NSA_DTR!$FE149</f>
        <v>719.89301592999993</v>
      </c>
      <c r="J56" s="63">
        <f>[4]NSA_DTR!$FE174</f>
        <v>2.1225055106947055E-2</v>
      </c>
      <c r="K56" s="62">
        <f>[4]NSA_DTR!$FE199</f>
        <v>1.7388319252115592E-2</v>
      </c>
      <c r="L56" s="63">
        <f>[4]NSA_DTR!$FE224</f>
        <v>8.5002580264930128E-3</v>
      </c>
      <c r="M56" s="63">
        <f>[4]NSA_DTR!$FE249</f>
        <v>2.4210919132193309E-2</v>
      </c>
    </row>
    <row r="57" spans="2:13" s="24" customFormat="1" ht="12.75" customHeight="1" x14ac:dyDescent="0.25">
      <c r="B57" s="67"/>
      <c r="C57" s="69" t="s">
        <v>29</v>
      </c>
      <c r="D57" s="77">
        <f>[4]NSA_DTR!$FE25</f>
        <v>2.7401735299999994</v>
      </c>
      <c r="E57" s="61">
        <f>[4]NSA_DTR!$FE75</f>
        <v>2.5378240604203572E-2</v>
      </c>
      <c r="F57" s="62">
        <f>[4]NSA_DTR!$FE100</f>
        <v>-9.0935353134575014E-2</v>
      </c>
      <c r="G57" s="63">
        <f>[4]NSA_DTR!$FE325</f>
        <v>1.2621633581180625E-2</v>
      </c>
      <c r="H57" s="64">
        <f>[4]NSA_DTR!$FE275</f>
        <v>-0.11556831788152366</v>
      </c>
      <c r="I57" s="65">
        <f>[4]NSA_DTR!$FE150</f>
        <v>32.254958819999999</v>
      </c>
      <c r="J57" s="63">
        <f>[4]NSA_DTR!$FE175</f>
        <v>-0.12270462191356679</v>
      </c>
      <c r="K57" s="62">
        <f>[4]NSA_DTR!$FE200</f>
        <v>-0.13921328631488705</v>
      </c>
      <c r="L57" s="63">
        <f>[4]NSA_DTR!$FE225</f>
        <v>-0.12374413651910088</v>
      </c>
      <c r="M57" s="63">
        <f>[4]NSA_DTR!$FE250</f>
        <v>-0.1238305010580375</v>
      </c>
    </row>
    <row r="58" spans="2:13" s="24" customFormat="1" ht="12.75" customHeight="1" x14ac:dyDescent="0.25">
      <c r="B58" s="67"/>
      <c r="C58" s="75" t="s">
        <v>30</v>
      </c>
      <c r="D58" s="60">
        <f>[4]NSA_DTR!$FE26</f>
        <v>21.021399920000004</v>
      </c>
      <c r="E58" s="61">
        <f>[4]NSA_DTR!$FE76</f>
        <v>2.6905522226111867E-2</v>
      </c>
      <c r="F58" s="62">
        <f>[4]NSA_DTR!$FE101</f>
        <v>1.5776306184131839E-2</v>
      </c>
      <c r="G58" s="63">
        <f>[4]NSA_DTR!$FE326</f>
        <v>-1.8380656417325003E-3</v>
      </c>
      <c r="H58" s="64">
        <f>[4]NSA_DTR!$FE276</f>
        <v>-2.7505910394452493E-2</v>
      </c>
      <c r="I58" s="65">
        <f>[4]NSA_DTR!$FE151</f>
        <v>248.28060499000003</v>
      </c>
      <c r="J58" s="63">
        <f>[4]NSA_DTR!$FE176</f>
        <v>2.8183305226348043E-3</v>
      </c>
      <c r="K58" s="62">
        <f>[4]NSA_DTR!$FE201</f>
        <v>-1.6328818682220803E-4</v>
      </c>
      <c r="L58" s="63">
        <f>[4]NSA_DTR!$FE226</f>
        <v>1.6127823480536208E-3</v>
      </c>
      <c r="M58" s="63">
        <f>[4]NSA_DTR!$FE251</f>
        <v>1.2115868583269407E-2</v>
      </c>
    </row>
    <row r="59" spans="2:13" s="24" customFormat="1" ht="12.75" customHeight="1" x14ac:dyDescent="0.25">
      <c r="B59" s="67"/>
      <c r="C59" s="78" t="s">
        <v>31</v>
      </c>
      <c r="D59" s="79">
        <f>[4]NSA_DTR!$FE27</f>
        <v>188.05865090000003</v>
      </c>
      <c r="E59" s="80">
        <f>[4]NSA_DTR!$FE77</f>
        <v>3.4777725685735783E-2</v>
      </c>
      <c r="F59" s="81">
        <f>[4]NSA_DTR!$FE102</f>
        <v>8.4452649805424329E-3</v>
      </c>
      <c r="G59" s="82">
        <f>[4]NSA_DTR!$FE327</f>
        <v>-2.6635043131695291E-3</v>
      </c>
      <c r="H59" s="83">
        <f>[4]NSA_DTR!$FE277</f>
        <v>-1.1710058233219689E-2</v>
      </c>
      <c r="I59" s="84">
        <f>[4]NSA_DTR!$FE152</f>
        <v>2272.4555787199997</v>
      </c>
      <c r="J59" s="82">
        <f>[4]NSA_DTR!$FE177</f>
        <v>-4.6588258948282446E-3</v>
      </c>
      <c r="K59" s="81">
        <f>[4]NSA_DTR!$FE202</f>
        <v>-9.5167180020018227E-3</v>
      </c>
      <c r="L59" s="82">
        <f>[4]NSA_DTR!$FE227</f>
        <v>-9.3623159271120082E-3</v>
      </c>
      <c r="M59" s="82">
        <f>[4]NSA_DTR!$FE252</f>
        <v>4.829012990249959E-3</v>
      </c>
    </row>
    <row r="60" spans="2:13" s="24" customFormat="1" ht="12.75" hidden="1" customHeight="1" x14ac:dyDescent="0.25">
      <c r="B60" s="67"/>
      <c r="C60" s="59"/>
      <c r="D60" s="60"/>
      <c r="E60" s="61"/>
      <c r="F60" s="62"/>
      <c r="G60" s="63"/>
      <c r="H60" s="63"/>
      <c r="I60" s="86"/>
      <c r="J60" s="87"/>
      <c r="K60" s="88"/>
      <c r="L60" s="87"/>
      <c r="M60" s="87"/>
    </row>
    <row r="61" spans="2:13" s="24" customFormat="1" ht="12.75" hidden="1" customHeight="1" x14ac:dyDescent="0.25">
      <c r="B61" s="67"/>
      <c r="C61" s="59"/>
      <c r="D61" s="60"/>
      <c r="E61" s="61"/>
      <c r="F61" s="62"/>
      <c r="G61" s="63"/>
      <c r="H61" s="63"/>
      <c r="I61" s="86"/>
      <c r="J61" s="87"/>
      <c r="K61" s="88"/>
      <c r="L61" s="87"/>
      <c r="M61" s="87"/>
    </row>
    <row r="62" spans="2:13" s="24" customFormat="1" ht="57" hidden="1" customHeight="1" x14ac:dyDescent="0.25">
      <c r="B62" s="67"/>
      <c r="C62" s="59"/>
      <c r="D62" s="60"/>
      <c r="E62" s="61"/>
      <c r="F62" s="62"/>
      <c r="G62" s="63"/>
      <c r="H62" s="63"/>
      <c r="I62" s="86"/>
      <c r="J62" s="87"/>
      <c r="K62" s="88"/>
      <c r="L62" s="87"/>
      <c r="M62" s="87"/>
    </row>
    <row r="63" spans="2:13" s="24" customFormat="1" ht="12.75" customHeight="1" x14ac:dyDescent="0.25">
      <c r="C63" s="89"/>
      <c r="D63" s="46"/>
      <c r="E63" s="47"/>
      <c r="F63" s="90"/>
      <c r="G63" s="47"/>
      <c r="H63" s="50"/>
      <c r="I63" s="91"/>
      <c r="J63" s="90"/>
      <c r="K63" s="47"/>
      <c r="L63" s="92"/>
      <c r="M63" s="47"/>
    </row>
    <row r="64" spans="2:13" s="24" customFormat="1" ht="12.75" customHeight="1" x14ac:dyDescent="0.25">
      <c r="B64" s="67"/>
      <c r="C64" s="93" t="s">
        <v>32</v>
      </c>
      <c r="D64" s="94">
        <f>[7]Mois!$DT$25/1000000</f>
        <v>19.738199390000002</v>
      </c>
      <c r="E64" s="63">
        <f>'[7]Evo Mois'!$DT$25</f>
        <v>5.722392395691922E-2</v>
      </c>
      <c r="F64" s="95">
        <f>'[8]Evo Mois'!$DT$5</f>
        <v>4.5067723974435259E-2</v>
      </c>
      <c r="G64" s="96">
        <f>IF('[8]Evo Mois-1'!$DT$5&gt;500%," ns",'[8]Evo Mois-1'!$DT$5)</f>
        <v>2.1594202759132042E-3</v>
      </c>
      <c r="H64" s="61">
        <f>'[8]Evo ACM'!$DH$5</f>
        <v>2.8250108906422655E-2</v>
      </c>
      <c r="I64" s="97">
        <f>'[7]Cumul ACM'!$DT$25/1000000</f>
        <v>335.96637049999998</v>
      </c>
      <c r="J64" s="63">
        <f>'[7]Evo ACM'!$DT$25</f>
        <v>-8.4372799464081938E-3</v>
      </c>
      <c r="K64" s="63">
        <f>'[8]Evo ACM'!$DT$5</f>
        <v>-1.4273112394175724E-2</v>
      </c>
      <c r="L64" s="63">
        <f>'[7]Evo PCAP'!$DT$25</f>
        <v>-8.3842851957526277E-3</v>
      </c>
      <c r="M64" s="63">
        <f>'[8]Evo PCAP'!$DT$5</f>
        <v>1.6196529691373085E-2</v>
      </c>
    </row>
    <row r="65" spans="2:14" s="24" customFormat="1" ht="12.75" customHeight="1" x14ac:dyDescent="0.25">
      <c r="B65" s="67"/>
      <c r="C65" s="99" t="s">
        <v>33</v>
      </c>
      <c r="D65" s="60">
        <f>[7]Mois!$DT$18/1000000</f>
        <v>16.443607630000002</v>
      </c>
      <c r="E65" s="63">
        <f>'[7]Evo Mois'!$DT$18</f>
        <v>5.2853267783906199E-2</v>
      </c>
      <c r="F65" s="95">
        <f>'[8]Evo Mois'!$DT$6</f>
        <v>2.7024252683901517E-2</v>
      </c>
      <c r="G65" s="63">
        <f>IF('[8]Evo Mois-1'!$DT$6&gt;500%," ns",'[8]Evo Mois-1'!$DT$6)</f>
        <v>8.901432448548352E-3</v>
      </c>
      <c r="H65" s="61">
        <f>'[8]Evo ACM'!$DH$6</f>
        <v>2.8688871525326398E-2</v>
      </c>
      <c r="I65" s="97">
        <f>'[7]Cumul ACM'!$DT$18/1000000</f>
        <v>266.11406813000002</v>
      </c>
      <c r="J65" s="63">
        <f>'[7]Evo ACM'!$DT$18</f>
        <v>-1.833256790561566E-2</v>
      </c>
      <c r="K65" s="63">
        <f>'[8]Evo ACM'!$DT$6</f>
        <v>-2.791131306735628E-2</v>
      </c>
      <c r="L65" s="63">
        <f>'[7]Evo PCAP'!$DT$18</f>
        <v>-1.2210328225978562E-2</v>
      </c>
      <c r="M65" s="63">
        <f>'[8]Evo PCAP'!$DT$6</f>
        <v>8.8248189640660613E-4</v>
      </c>
    </row>
    <row r="66" spans="2:14" s="24" customFormat="1" ht="12.75" customHeight="1" x14ac:dyDescent="0.25">
      <c r="B66" s="67"/>
      <c r="C66" s="99" t="s">
        <v>34</v>
      </c>
      <c r="D66" s="60">
        <f>[7]Mois!$DT$19/1000000</f>
        <v>0.96506379000000009</v>
      </c>
      <c r="E66" s="63">
        <f>'[7]Evo Mois'!$DT$19</f>
        <v>0.32747329066442177</v>
      </c>
      <c r="F66" s="95">
        <f>'[8]Evo Mois'!$DT$7</f>
        <v>0.32233502322876961</v>
      </c>
      <c r="G66" s="63" t="str">
        <f>IF('[8]Evo Mois-1'!$DT$7&lt;500%," ns",'[8]Evo Mois-1'!$DT$7)</f>
        <v xml:space="preserve"> ns</v>
      </c>
      <c r="H66" s="61">
        <f>'[8]Evo ACM'!$DH$7</f>
        <v>6.591829274721972E-2</v>
      </c>
      <c r="I66" s="97">
        <f>'[7]Cumul ACM'!$DT$19/1000000</f>
        <v>28.45654248</v>
      </c>
      <c r="J66" s="63">
        <f>'[7]Evo ACM'!$DT$19</f>
        <v>0.20394605852472636</v>
      </c>
      <c r="K66" s="63">
        <f>'[8]Evo ACM'!$DT$7</f>
        <v>0.17228689241006023</v>
      </c>
      <c r="L66" s="63">
        <f>'[7]Evo PCAP'!$DT$19</f>
        <v>0.18786903791482201</v>
      </c>
      <c r="M66" s="63">
        <f>'[8]Evo PCAP'!$DT$7</f>
        <v>0.2011705760080984</v>
      </c>
    </row>
    <row r="67" spans="2:14" s="24" customFormat="1" ht="12.75" customHeight="1" x14ac:dyDescent="0.25">
      <c r="B67" s="67"/>
      <c r="C67" s="100" t="s">
        <v>35</v>
      </c>
      <c r="D67" s="101">
        <f>[7]Mois!$DT$20/1000000</f>
        <v>2.2104333700000001</v>
      </c>
      <c r="E67" s="102">
        <f>'[7]Evo Mois'!$DT$20</f>
        <v>1.4416749004942275E-2</v>
      </c>
      <c r="F67" s="103">
        <f>'[8]Evo Mois'!$DT$8</f>
        <v>7.550122467576692E-4</v>
      </c>
      <c r="G67" s="102">
        <f>IF('[8]Evo Mois-1'!$DT$8&gt;500%," ns",'[8]Evo Mois-1'!$DT$8)</f>
        <v>-3.2545616160962743E-3</v>
      </c>
      <c r="H67" s="104">
        <f>'[8]Evo ACM'!$DH$8</f>
        <v>1.1709280768972263E-3</v>
      </c>
      <c r="I67" s="105">
        <f>'[7]Cumul ACM'!$DT$20/1000000</f>
        <v>37.798777530000002</v>
      </c>
      <c r="J67" s="102">
        <f>'[7]Evo ACM'!$DT$20</f>
        <v>-5.8125490746817721E-2</v>
      </c>
      <c r="K67" s="102">
        <f>'[8]Evo ACM'!$DT$8</f>
        <v>-4.9447610351871285E-2</v>
      </c>
      <c r="L67" s="102">
        <f>'[7]Evo PCAP'!$DT$20</f>
        <v>-7.3207521570248568E-2</v>
      </c>
      <c r="M67" s="102">
        <f>'[8]Evo PCAP'!$DT$8</f>
        <v>-7.6914613471360527E-3</v>
      </c>
    </row>
    <row r="68" spans="2:14" s="24" customFormat="1" ht="12.75" customHeight="1" x14ac:dyDescent="0.25">
      <c r="C68" s="106"/>
      <c r="D68" s="65"/>
      <c r="E68" s="88"/>
      <c r="F68" s="88"/>
      <c r="G68" s="88"/>
      <c r="H68" s="88"/>
      <c r="I68" s="65"/>
      <c r="J68" s="88"/>
      <c r="K68" s="88"/>
      <c r="L68" s="88"/>
      <c r="M68" s="88"/>
      <c r="N68" s="98"/>
    </row>
    <row r="69" spans="2:14" s="24" customFormat="1" ht="12.75" customHeight="1" x14ac:dyDescent="0.25">
      <c r="B69" s="67"/>
      <c r="C69" s="107"/>
      <c r="D69" s="114"/>
      <c r="E69" s="108"/>
      <c r="F69" s="108"/>
      <c r="G69" s="108"/>
      <c r="H69" s="108"/>
      <c r="I69" s="109"/>
      <c r="J69" s="108"/>
      <c r="K69" s="108"/>
      <c r="L69" s="108"/>
      <c r="M69" s="108"/>
    </row>
    <row r="70" spans="2:14" s="24" customFormat="1" ht="27" customHeight="1" x14ac:dyDescent="0.25">
      <c r="B70" s="67"/>
      <c r="C70" s="27" t="s">
        <v>37</v>
      </c>
      <c r="D70" s="28" t="s">
        <v>6</v>
      </c>
      <c r="E70" s="29"/>
      <c r="F70" s="29"/>
      <c r="G70" s="30"/>
      <c r="H70" s="28" t="s">
        <v>8</v>
      </c>
      <c r="I70" s="29"/>
      <c r="J70" s="29"/>
      <c r="K70" s="30"/>
      <c r="L70" s="28" t="s">
        <v>9</v>
      </c>
      <c r="M70" s="30"/>
    </row>
    <row r="71" spans="2:14" s="24" customFormat="1" ht="53.25" customHeight="1" x14ac:dyDescent="0.25">
      <c r="B71" s="67"/>
      <c r="C71" s="31"/>
      <c r="D71" s="32" t="str">
        <f>D38</f>
        <v>Données brutes  mars 2025</v>
      </c>
      <c r="E71" s="33" t="str">
        <f>E38</f>
        <v>Taux de croissance  mars 2025 / mars 2024</v>
      </c>
      <c r="F71" s="115"/>
      <c r="G71" s="35" t="str">
        <f>G5</f>
        <v>Taux de croissance  mars 2025 / fév. 2025</v>
      </c>
      <c r="H71" s="36" t="str">
        <f>H38</f>
        <v>Rappel :
Taux ACM CVS-CJO à fin mars 2024</v>
      </c>
      <c r="I71" s="37" t="str">
        <f>I38</f>
        <v>Données brutes avril 2024 - mars 2025</v>
      </c>
      <c r="J71" s="33" t="str">
        <f>J38</f>
        <v>Taux ACM (avril 2024 - mars 2025 / avril 2023 - mars 2024)</v>
      </c>
      <c r="K71" s="39"/>
      <c r="L71" s="33" t="str">
        <f>L38</f>
        <v>( janv à mars 2025 ) /
( janv à mars 2024 )</v>
      </c>
      <c r="M71" s="39"/>
    </row>
    <row r="72" spans="2:14" s="24" customFormat="1" ht="38.25" customHeight="1" x14ac:dyDescent="0.25">
      <c r="B72" s="67"/>
      <c r="C72" s="40"/>
      <c r="D72" s="41"/>
      <c r="E72" s="35" t="s">
        <v>10</v>
      </c>
      <c r="F72" s="42" t="s">
        <v>11</v>
      </c>
      <c r="G72" s="35" t="s">
        <v>11</v>
      </c>
      <c r="H72" s="43"/>
      <c r="I72" s="44"/>
      <c r="J72" s="35" t="s">
        <v>10</v>
      </c>
      <c r="K72" s="35" t="s">
        <v>11</v>
      </c>
      <c r="L72" s="35" t="s">
        <v>10</v>
      </c>
      <c r="M72" s="35" t="s">
        <v>11</v>
      </c>
    </row>
    <row r="73" spans="2:14" s="24" customFormat="1" ht="12.75" customHeight="1" x14ac:dyDescent="0.25">
      <c r="B73" s="67"/>
      <c r="C73" s="45" t="s">
        <v>12</v>
      </c>
      <c r="D73" s="46">
        <f>[4]SA_DTR!$FE5</f>
        <v>245.52641873000002</v>
      </c>
      <c r="E73" s="47">
        <f>[4]SA_DTR!$FE55</f>
        <v>9.2157197594180396E-2</v>
      </c>
      <c r="F73" s="48">
        <f>[4]SA_DTR!$FE80</f>
        <v>7.5825147701067852E-2</v>
      </c>
      <c r="G73" s="49">
        <f>[4]SA_DTR!$FE305</f>
        <v>3.9255597959018118E-3</v>
      </c>
      <c r="H73" s="50">
        <f>[4]SA_DTR!$FE255</f>
        <v>1.9864099604100627E-2</v>
      </c>
      <c r="I73" s="113">
        <f>[4]SA_DTR!$FE130</f>
        <v>2833.3869161199996</v>
      </c>
      <c r="J73" s="47">
        <f>[4]SA_DTR!$FE155</f>
        <v>4.8343886365869615E-2</v>
      </c>
      <c r="K73" s="49">
        <f>[4]SA_DTR!$FE180</f>
        <v>4.3373325267765273E-2</v>
      </c>
      <c r="L73" s="47">
        <f>[4]SA_DTR!$FE205</f>
        <v>4.5165433427018176E-2</v>
      </c>
      <c r="M73" s="47">
        <f>[4]SA_DTR!$FE230</f>
        <v>6.1936591862126855E-2</v>
      </c>
    </row>
    <row r="74" spans="2:14" s="24" customFormat="1" ht="12.75" customHeight="1" x14ac:dyDescent="0.25">
      <c r="B74" s="67"/>
      <c r="C74" s="52" t="s">
        <v>13</v>
      </c>
      <c r="D74" s="53">
        <f>[4]SA_DTR!$FE6</f>
        <v>162.43796781000003</v>
      </c>
      <c r="E74" s="54">
        <f>[4]SA_DTR!$FE56</f>
        <v>8.9521977050274426E-2</v>
      </c>
      <c r="F74" s="55">
        <f>[4]SA_DTR!$FE81</f>
        <v>7.203241660529125E-2</v>
      </c>
      <c r="G74" s="56">
        <f>[4]SA_DTR!$FE306</f>
        <v>-1.6519806818129368E-3</v>
      </c>
      <c r="H74" s="57">
        <f>[4]SA_DTR!$FE256</f>
        <v>9.1762521816587395E-3</v>
      </c>
      <c r="I74" s="58">
        <f>[4]SA_DTR!$FE131</f>
        <v>1863.1381136700002</v>
      </c>
      <c r="J74" s="56">
        <f>[4]SA_DTR!$FE156</f>
        <v>4.4923898495028647E-2</v>
      </c>
      <c r="K74" s="55">
        <f>[4]SA_DTR!$FE181</f>
        <v>3.7636761407157993E-2</v>
      </c>
      <c r="L74" s="56">
        <f>[4]SA_DTR!$FE206</f>
        <v>4.3314776596089288E-2</v>
      </c>
      <c r="M74" s="56">
        <f>[4]SA_DTR!$FE231</f>
        <v>6.1282432929596675E-2</v>
      </c>
    </row>
    <row r="75" spans="2:14" s="24" customFormat="1" ht="12.75" customHeight="1" x14ac:dyDescent="0.25">
      <c r="B75" s="67"/>
      <c r="C75" s="59" t="s">
        <v>14</v>
      </c>
      <c r="D75" s="60">
        <f>[4]SA_DTR!$FE7</f>
        <v>52.600754709999997</v>
      </c>
      <c r="E75" s="61">
        <f>[4]SA_DTR!$FE57</f>
        <v>0.10409438154528949</v>
      </c>
      <c r="F75" s="62">
        <f>[4]SA_DTR!$FE82</f>
        <v>8.5705786761332448E-2</v>
      </c>
      <c r="G75" s="63">
        <f>[4]SA_DTR!$FE307</f>
        <v>-4.994095177084712E-3</v>
      </c>
      <c r="H75" s="64">
        <f>[4]SA_DTR!$FE257</f>
        <v>3.335007139214996E-2</v>
      </c>
      <c r="I75" s="65">
        <f>[4]SA_DTR!$FE132</f>
        <v>593.34426383999994</v>
      </c>
      <c r="J75" s="63">
        <f>[4]SA_DTR!$FE157</f>
        <v>3.7522962005530403E-2</v>
      </c>
      <c r="K75" s="62">
        <f>[4]SA_DTR!$FE182</f>
        <v>3.0857385280694372E-2</v>
      </c>
      <c r="L75" s="63">
        <f>[4]SA_DTR!$FE207</f>
        <v>7.0719148541466881E-2</v>
      </c>
      <c r="M75" s="63">
        <f>[4]SA_DTR!$FE232</f>
        <v>8.5496677651175634E-2</v>
      </c>
    </row>
    <row r="76" spans="2:14" s="24" customFormat="1" ht="12.75" customHeight="1" x14ac:dyDescent="0.25">
      <c r="B76" s="67"/>
      <c r="C76" s="66" t="s">
        <v>15</v>
      </c>
      <c r="D76" s="60">
        <f>[4]SA_DTR!$FE8</f>
        <v>13.58831105</v>
      </c>
      <c r="E76" s="61">
        <f>[4]SA_DTR!$FE58</f>
        <v>7.9925880187574849E-2</v>
      </c>
      <c r="F76" s="62">
        <f>[4]SA_DTR!$FE83</f>
        <v>8.2485132549090956E-2</v>
      </c>
      <c r="G76" s="63">
        <f>[4]SA_DTR!$FE308</f>
        <v>-3.2220873932266803E-2</v>
      </c>
      <c r="H76" s="64">
        <f>[4]SA_DTR!$FE258</f>
        <v>-5.4203551632769909E-4</v>
      </c>
      <c r="I76" s="65">
        <f>[4]SA_DTR!$FE133</f>
        <v>151.27580107999998</v>
      </c>
      <c r="J76" s="63">
        <f>[4]SA_DTR!$FE158</f>
        <v>2.6423807615147288E-2</v>
      </c>
      <c r="K76" s="62">
        <f>[4]SA_DTR!$FE183</f>
        <v>2.5115484085627582E-2</v>
      </c>
      <c r="L76" s="63">
        <f>[4]SA_DTR!$FE208</f>
        <v>6.4268892674566924E-2</v>
      </c>
      <c r="M76" s="63">
        <f>[4]SA_DTR!$FE233</f>
        <v>9.139719825801973E-2</v>
      </c>
    </row>
    <row r="77" spans="2:14" s="24" customFormat="1" ht="12.75" customHeight="1" x14ac:dyDescent="0.25">
      <c r="B77" s="67"/>
      <c r="C77" s="66" t="s">
        <v>16</v>
      </c>
      <c r="D77" s="60">
        <f>[4]SA_DTR!$FE9</f>
        <v>29.2768047</v>
      </c>
      <c r="E77" s="61">
        <f>[4]SA_DTR!$FE59</f>
        <v>0.10979664659755417</v>
      </c>
      <c r="F77" s="62">
        <f>[4]SA_DTR!$FE84</f>
        <v>8.1180110952869144E-2</v>
      </c>
      <c r="G77" s="63">
        <f>[4]SA_DTR!$FE309</f>
        <v>5.8696630008925332E-3</v>
      </c>
      <c r="H77" s="64">
        <f>[4]SA_DTR!$FE259</f>
        <v>6.1746067823905237E-2</v>
      </c>
      <c r="I77" s="65">
        <f>[4]SA_DTR!$FE134</f>
        <v>338.33103939</v>
      </c>
      <c r="J77" s="63">
        <f>[4]SA_DTR!$FE159</f>
        <v>5.0666349412633593E-2</v>
      </c>
      <c r="K77" s="62">
        <f>[4]SA_DTR!$FE184</f>
        <v>4.3410368018914403E-2</v>
      </c>
      <c r="L77" s="63">
        <f>[4]SA_DTR!$FE209</f>
        <v>6.655084016288737E-2</v>
      </c>
      <c r="M77" s="63">
        <f>[4]SA_DTR!$FE234</f>
        <v>7.7281240508535687E-2</v>
      </c>
    </row>
    <row r="78" spans="2:14" s="24" customFormat="1" ht="12.75" customHeight="1" x14ac:dyDescent="0.25">
      <c r="B78" s="67"/>
      <c r="C78" s="66" t="s">
        <v>17</v>
      </c>
      <c r="D78" s="60">
        <f>[4]SA_DTR!$FE10</f>
        <v>8.6966306200000005</v>
      </c>
      <c r="E78" s="61">
        <f>[4]SA_DTR!$FE60</f>
        <v>0.11095258758324067</v>
      </c>
      <c r="F78" s="62">
        <f>[4]SA_DTR!$FE85</f>
        <v>9.216551317139543E-2</v>
      </c>
      <c r="G78" s="63">
        <f>[4]SA_DTR!$FE310</f>
        <v>1.110243384999432E-3</v>
      </c>
      <c r="H78" s="64">
        <f>[4]SA_DTR!$FE260</f>
        <v>-5.5479886323641647E-3</v>
      </c>
      <c r="I78" s="65">
        <f>[4]SA_DTR!$FE135</f>
        <v>92.15171466000001</v>
      </c>
      <c r="J78" s="63">
        <f>[4]SA_DTR!$FE160</f>
        <v>-3.8863896256303709E-3</v>
      </c>
      <c r="K78" s="62">
        <f>[4]SA_DTR!$FE185</f>
        <v>-1.6906362809339104E-2</v>
      </c>
      <c r="L78" s="63">
        <f>[4]SA_DTR!$FE210</f>
        <v>8.3135796343784873E-2</v>
      </c>
      <c r="M78" s="63">
        <f>[4]SA_DTR!$FE235</f>
        <v>9.1483082305190866E-2</v>
      </c>
    </row>
    <row r="79" spans="2:14" s="24" customFormat="1" ht="12.75" customHeight="1" x14ac:dyDescent="0.25">
      <c r="B79" s="67"/>
      <c r="C79" s="68" t="s">
        <v>18</v>
      </c>
      <c r="D79" s="60">
        <f>[4]SA_DTR!$FE12</f>
        <v>31.966822880000002</v>
      </c>
      <c r="E79" s="61">
        <f>[4]SA_DTR!$FE62</f>
        <v>8.0852860975269891E-2</v>
      </c>
      <c r="F79" s="62">
        <f>[4]SA_DTR!$FE87</f>
        <v>6.1523693692538517E-2</v>
      </c>
      <c r="G79" s="63">
        <f>[4]SA_DTR!$FE312</f>
        <v>-1.4485814769725325E-2</v>
      </c>
      <c r="H79" s="64">
        <f>[4]SA_DTR!$FE262</f>
        <v>2.5455929200823846E-2</v>
      </c>
      <c r="I79" s="65">
        <f>[4]SA_DTR!$FE137</f>
        <v>380.3674317</v>
      </c>
      <c r="J79" s="63">
        <f>[4]SA_DTR!$FE162</f>
        <v>6.1617454465304977E-2</v>
      </c>
      <c r="K79" s="62">
        <f>[4]SA_DTR!$FE187</f>
        <v>5.4146188665448847E-2</v>
      </c>
      <c r="L79" s="63">
        <f>[4]SA_DTR!$FE212</f>
        <v>5.433570433074375E-2</v>
      </c>
      <c r="M79" s="63">
        <f>[4]SA_DTR!$FE237</f>
        <v>6.7027448391282718E-2</v>
      </c>
    </row>
    <row r="80" spans="2:14" s="24" customFormat="1" ht="12.75" customHeight="1" x14ac:dyDescent="0.25">
      <c r="B80" s="67"/>
      <c r="C80" s="69" t="s">
        <v>19</v>
      </c>
      <c r="D80" s="60">
        <f>[4]SA_DTR!$FE13</f>
        <v>9.2969768100000003</v>
      </c>
      <c r="E80" s="61">
        <f>[4]SA_DTR!$FE63</f>
        <v>1.4320661482910557E-2</v>
      </c>
      <c r="F80" s="62">
        <f>[4]SA_DTR!$FE88</f>
        <v>2.2617906082185391E-2</v>
      </c>
      <c r="G80" s="63">
        <f>[4]SA_DTR!$FE313</f>
        <v>-3.0646826140004579E-2</v>
      </c>
      <c r="H80" s="64">
        <f>[4]SA_DTR!$FE263</f>
        <v>3.8554357772698555E-2</v>
      </c>
      <c r="I80" s="65">
        <f>[4]SA_DTR!$FE138</f>
        <v>110.30356746999999</v>
      </c>
      <c r="J80" s="63">
        <f>[4]SA_DTR!$FE163</f>
        <v>6.3289320830164808E-2</v>
      </c>
      <c r="K80" s="62">
        <f>[4]SA_DTR!$FE188</f>
        <v>5.5819255854085981E-2</v>
      </c>
      <c r="L80" s="63">
        <f>[4]SA_DTR!$FE213</f>
        <v>4.978331829816085E-2</v>
      </c>
      <c r="M80" s="63">
        <f>[4]SA_DTR!$FE238</f>
        <v>5.5832171271765318E-2</v>
      </c>
    </row>
    <row r="81" spans="2:13" s="24" customFormat="1" ht="12.75" customHeight="1" x14ac:dyDescent="0.25">
      <c r="B81" s="67"/>
      <c r="C81" s="69" t="s">
        <v>20</v>
      </c>
      <c r="D81" s="60">
        <f>[4]SA_DTR!$FE14</f>
        <v>20.06540554</v>
      </c>
      <c r="E81" s="61">
        <f>[4]SA_DTR!$FE64</f>
        <v>0.10130525619657638</v>
      </c>
      <c r="F81" s="62">
        <f>[4]SA_DTR!$FE89</f>
        <v>6.4209046971894779E-2</v>
      </c>
      <c r="G81" s="63">
        <f>[4]SA_DTR!$FE314</f>
        <v>-9.420709098255986E-3</v>
      </c>
      <c r="H81" s="64">
        <f>[4]SA_DTR!$FE264</f>
        <v>1.2493947992466836E-2</v>
      </c>
      <c r="I81" s="65">
        <f>[4]SA_DTR!$FE139</f>
        <v>242.82796054000002</v>
      </c>
      <c r="J81" s="63">
        <f>[4]SA_DTR!$FE164</f>
        <v>5.1924120287806685E-2</v>
      </c>
      <c r="K81" s="62">
        <f>[4]SA_DTR!$FE189</f>
        <v>4.4632752231573702E-2</v>
      </c>
      <c r="L81" s="63">
        <f>[4]SA_DTR!$FE214</f>
        <v>4.4347606596521816E-2</v>
      </c>
      <c r="M81" s="63">
        <f>[4]SA_DTR!$FE239</f>
        <v>6.0941638418346766E-2</v>
      </c>
    </row>
    <row r="82" spans="2:13" s="24" customFormat="1" ht="12.75" customHeight="1" x14ac:dyDescent="0.25">
      <c r="B82" s="67"/>
      <c r="C82" s="70" t="s">
        <v>21</v>
      </c>
      <c r="D82" s="60">
        <f>[4]SA_DTR!$FE16</f>
        <v>6.0963139799999997</v>
      </c>
      <c r="E82" s="61">
        <f>[4]SA_DTR!$FE66</f>
        <v>-8.0122801204412619E-2</v>
      </c>
      <c r="F82" s="62">
        <f>[4]SA_DTR!$FE91</f>
        <v>-7.9595257089308036E-2</v>
      </c>
      <c r="G82" s="63">
        <f>[4]SA_DTR!$FE316</f>
        <v>-1.4628545267913462E-2</v>
      </c>
      <c r="H82" s="64">
        <f>[4]SA_DTR!$FE266</f>
        <v>-0.20110542755661043</v>
      </c>
      <c r="I82" s="65">
        <f>[4]SA_DTR!$FE141</f>
        <v>75.742760500000003</v>
      </c>
      <c r="J82" s="63">
        <f>[4]SA_DTR!$FE166</f>
        <v>-8.2004403549707061E-2</v>
      </c>
      <c r="K82" s="62">
        <f>[4]SA_DTR!$FE191</f>
        <v>-8.4726360221425767E-2</v>
      </c>
      <c r="L82" s="63">
        <f>[4]SA_DTR!$FE216</f>
        <v>-0.12715073068643679</v>
      </c>
      <c r="M82" s="63">
        <f>[4]SA_DTR!$FE241</f>
        <v>-0.11158025793832216</v>
      </c>
    </row>
    <row r="83" spans="2:13" s="24" customFormat="1" ht="12.75" customHeight="1" x14ac:dyDescent="0.25">
      <c r="B83" s="67"/>
      <c r="C83" s="59" t="s">
        <v>22</v>
      </c>
      <c r="D83" s="60">
        <f>[4]SA_DTR!$FE17</f>
        <v>14.18179804</v>
      </c>
      <c r="E83" s="61">
        <f>[4]SA_DTR!$FE67</f>
        <v>0.1118955223313991</v>
      </c>
      <c r="F83" s="62">
        <f>[4]SA_DTR!$FE92</f>
        <v>8.5373426441709199E-2</v>
      </c>
      <c r="G83" s="63">
        <f>[4]SA_DTR!$FE317</f>
        <v>1.6976428065721638E-2</v>
      </c>
      <c r="H83" s="71">
        <f>[4]SA_DTR!$FE267</f>
        <v>6.6720732347750999E-2</v>
      </c>
      <c r="I83" s="65">
        <f>[4]SA_DTR!$FE142</f>
        <v>161.41182336999998</v>
      </c>
      <c r="J83" s="72">
        <f>[4]SA_DTR!$FE167</f>
        <v>6.6434616775684185E-2</v>
      </c>
      <c r="K83" s="62">
        <f>[4]SA_DTR!$FE192</f>
        <v>5.7178228842076795E-2</v>
      </c>
      <c r="L83" s="63">
        <f>[4]SA_DTR!$FE217</f>
        <v>5.6307579511444272E-2</v>
      </c>
      <c r="M83" s="63">
        <f>[4]SA_DTR!$FE242</f>
        <v>6.3368901123485255E-2</v>
      </c>
    </row>
    <row r="84" spans="2:13" s="24" customFormat="1" ht="12.75" customHeight="1" x14ac:dyDescent="0.25">
      <c r="B84" s="67"/>
      <c r="C84" s="59" t="s">
        <v>23</v>
      </c>
      <c r="D84" s="60">
        <f>[4]SA_DTR!$FE18</f>
        <v>54.883619119999999</v>
      </c>
      <c r="E84" s="61">
        <f>[4]SA_DTR!$FE68</f>
        <v>9.4254816262694607E-2</v>
      </c>
      <c r="F84" s="62">
        <f>[4]SA_DTR!$FE93</f>
        <v>8.0008745426921379E-2</v>
      </c>
      <c r="G84" s="63">
        <f>[4]SA_DTR!$FE318</f>
        <v>4.5055918332734812E-3</v>
      </c>
      <c r="H84" s="64">
        <f>[4]SA_DTR!$FE268</f>
        <v>-5.3192507593944338E-3</v>
      </c>
      <c r="I84" s="65">
        <f>[4]SA_DTR!$FE143</f>
        <v>618.59009724000009</v>
      </c>
      <c r="J84" s="63">
        <f>[4]SA_DTR!$FE168</f>
        <v>5.1684982594649931E-2</v>
      </c>
      <c r="K84" s="62">
        <f>[4]SA_DTR!$FE193</f>
        <v>4.4396697906947447E-2</v>
      </c>
      <c r="L84" s="63">
        <f>[4]SA_DTR!$FE218</f>
        <v>2.8270982710260961E-2</v>
      </c>
      <c r="M84" s="63">
        <f>[4]SA_DTR!$FE243</f>
        <v>5.7434514420145799E-2</v>
      </c>
    </row>
    <row r="85" spans="2:13" s="24" customFormat="1" ht="12.75" customHeight="1" x14ac:dyDescent="0.25">
      <c r="B85" s="67"/>
      <c r="C85" s="66" t="s">
        <v>24</v>
      </c>
      <c r="D85" s="60">
        <f>[4]SA_DTR!$FE19</f>
        <v>35.365864190000003</v>
      </c>
      <c r="E85" s="61">
        <f>[4]SA_DTR!$FE69</f>
        <v>0.10668086697901069</v>
      </c>
      <c r="F85" s="62">
        <f>[4]SA_DTR!$FE94</f>
        <v>9.8310329484980752E-2</v>
      </c>
      <c r="G85" s="63">
        <f>[4]SA_DTR!$FE319</f>
        <v>-4.7206227996851036E-3</v>
      </c>
      <c r="H85" s="64">
        <f>[4]SA_DTR!$FE269</f>
        <v>-2.8547066728874304E-2</v>
      </c>
      <c r="I85" s="65">
        <f>[4]SA_DTR!$FE144</f>
        <v>395.91727459000003</v>
      </c>
      <c r="J85" s="63">
        <f>[4]SA_DTR!$FE169</f>
        <v>6.053873111471697E-2</v>
      </c>
      <c r="K85" s="62">
        <f>[4]SA_DTR!$FE194</f>
        <v>5.3149940530711426E-2</v>
      </c>
      <c r="L85" s="63">
        <f>[4]SA_DTR!$FE219</f>
        <v>4.5067040944066328E-2</v>
      </c>
      <c r="M85" s="63">
        <f>[4]SA_DTR!$FE244</f>
        <v>7.9199334999980442E-2</v>
      </c>
    </row>
    <row r="86" spans="2:13" s="24" customFormat="1" ht="12.75" customHeight="1" x14ac:dyDescent="0.25">
      <c r="B86" s="67"/>
      <c r="C86" s="66" t="s">
        <v>25</v>
      </c>
      <c r="D86" s="60">
        <f>[4]SA_DTR!$FE20</f>
        <v>19.517754929999999</v>
      </c>
      <c r="E86" s="61">
        <f>[4]SA_DTR!$FE70</f>
        <v>7.2435737388208743E-2</v>
      </c>
      <c r="F86" s="62">
        <f>[4]SA_DTR!$FE95</f>
        <v>4.8607589187938061E-2</v>
      </c>
      <c r="G86" s="63">
        <f>[4]SA_DTR!$FE320</f>
        <v>2.1523092145729894E-2</v>
      </c>
      <c r="H86" s="64">
        <f>[4]SA_DTR!$FE270</f>
        <v>3.7614743577735199E-2</v>
      </c>
      <c r="I86" s="65">
        <f>[4]SA_DTR!$FE145</f>
        <v>222.67282265000003</v>
      </c>
      <c r="J86" s="63">
        <f>[4]SA_DTR!$FE170</f>
        <v>3.6302565018372146E-2</v>
      </c>
      <c r="K86" s="62">
        <f>[4]SA_DTR!$FE195</f>
        <v>2.9248969334707997E-2</v>
      </c>
      <c r="L86" s="63">
        <f>[4]SA_DTR!$FE220</f>
        <v>-8.0517403574908997E-4</v>
      </c>
      <c r="M86" s="63">
        <f>[4]SA_DTR!$FE245</f>
        <v>1.9891207495617902E-2</v>
      </c>
    </row>
    <row r="87" spans="2:13" s="24" customFormat="1" ht="12.75" customHeight="1" x14ac:dyDescent="0.25">
      <c r="B87" s="67"/>
      <c r="C87" s="73" t="s">
        <v>26</v>
      </c>
      <c r="D87" s="53">
        <f>[4]SA_DTR!$FE22</f>
        <v>83.08845092</v>
      </c>
      <c r="E87" s="54">
        <f>[4]SA_DTR!$FE72</f>
        <v>9.7346051742248418E-2</v>
      </c>
      <c r="F87" s="55">
        <f>[4]SA_DTR!$FE97</f>
        <v>8.3157242453924418E-2</v>
      </c>
      <c r="G87" s="56">
        <f>[4]SA_DTR!$FE322</f>
        <v>1.4772869603869143E-2</v>
      </c>
      <c r="H87" s="74">
        <f>[4]SA_DTR!$FE272</f>
        <v>4.1348369225404413E-2</v>
      </c>
      <c r="I87" s="58">
        <f>[4]SA_DTR!$FE147</f>
        <v>970.2488024500002</v>
      </c>
      <c r="J87" s="56">
        <f>[4]SA_DTR!$FE172</f>
        <v>5.4974347567820159E-2</v>
      </c>
      <c r="K87" s="55">
        <f>[4]SA_DTR!$FE197</f>
        <v>5.4548470148699124E-2</v>
      </c>
      <c r="L87" s="56">
        <f>[4]SA_DTR!$FE222</f>
        <v>4.8834703035336435E-2</v>
      </c>
      <c r="M87" s="56">
        <f>[4]SA_DTR!$FE247</f>
        <v>6.3199893606074475E-2</v>
      </c>
    </row>
    <row r="88" spans="2:13" s="24" customFormat="1" ht="12.75" customHeight="1" x14ac:dyDescent="0.25">
      <c r="B88" s="67"/>
      <c r="C88" s="75" t="s">
        <v>27</v>
      </c>
      <c r="D88" s="60">
        <f>[4]SA_DTR!$FE23</f>
        <v>63.712035810000003</v>
      </c>
      <c r="E88" s="61">
        <f>[4]SA_DTR!$FE73</f>
        <v>9.716870233858832E-2</v>
      </c>
      <c r="F88" s="62">
        <f>[4]SA_DTR!$FE98</f>
        <v>8.6468607180201884E-2</v>
      </c>
      <c r="G88" s="63">
        <f>[4]SA_DTR!$FE323</f>
        <v>2.2179041182032622E-2</v>
      </c>
      <c r="H88" s="64">
        <f>[4]SA_DTR!$FE273</f>
        <v>4.4805988687897536E-2</v>
      </c>
      <c r="I88" s="65">
        <f>[4]SA_DTR!$FE148</f>
        <v>748.18218891999993</v>
      </c>
      <c r="J88" s="63">
        <f>[4]SA_DTR!$FE173</f>
        <v>4.7726312196962661E-2</v>
      </c>
      <c r="K88" s="62">
        <f>[4]SA_DTR!$FE198</f>
        <v>4.8668275842266961E-2</v>
      </c>
      <c r="L88" s="63">
        <f>[4]SA_DTR!$FE223</f>
        <v>4.1568105567258318E-2</v>
      </c>
      <c r="M88" s="63">
        <f>[4]SA_DTR!$FE248</f>
        <v>5.8491310503921756E-2</v>
      </c>
    </row>
    <row r="89" spans="2:13" s="24" customFormat="1" ht="12.75" customHeight="1" x14ac:dyDescent="0.25">
      <c r="B89" s="67"/>
      <c r="C89" s="76" t="s">
        <v>28</v>
      </c>
      <c r="D89" s="60">
        <f>[4]SA_DTR!$FE24</f>
        <v>59.300869460000001</v>
      </c>
      <c r="E89" s="61">
        <f>[4]SA_DTR!$FE74</f>
        <v>9.9052847122554466E-2</v>
      </c>
      <c r="F89" s="62">
        <f>[4]SA_DTR!$FE99</f>
        <v>8.7494537263147043E-2</v>
      </c>
      <c r="G89" s="63">
        <f>[4]SA_DTR!$FE324</f>
        <v>1.3701712856241111E-2</v>
      </c>
      <c r="H89" s="64">
        <f>[4]SA_DTR!$FE274</f>
        <v>5.2286027342691055E-2</v>
      </c>
      <c r="I89" s="65">
        <f>[4]SA_DTR!$FE149</f>
        <v>696.10223711999993</v>
      </c>
      <c r="J89" s="63">
        <f>[4]SA_DTR!$FE174</f>
        <v>5.132688694902221E-2</v>
      </c>
      <c r="K89" s="62">
        <f>[4]SA_DTR!$FE199</f>
        <v>5.2524799259831667E-2</v>
      </c>
      <c r="L89" s="63">
        <f>[4]SA_DTR!$FE224</f>
        <v>4.9516623077592969E-2</v>
      </c>
      <c r="M89" s="63">
        <f>[4]SA_DTR!$FE249</f>
        <v>6.9295192803002559E-2</v>
      </c>
    </row>
    <row r="90" spans="2:13" s="24" customFormat="1" ht="12.75" customHeight="1" x14ac:dyDescent="0.25">
      <c r="B90" s="67"/>
      <c r="C90" s="69" t="s">
        <v>29</v>
      </c>
      <c r="D90" s="77">
        <f>[4]SA_DTR!$FE25</f>
        <v>4.4111663499999993</v>
      </c>
      <c r="E90" s="61">
        <f>[4]SA_DTR!$FE75</f>
        <v>7.245251969684352E-2</v>
      </c>
      <c r="F90" s="62">
        <f>[4]SA_DTR!$FE100</f>
        <v>7.2442986384860353E-2</v>
      </c>
      <c r="G90" s="63">
        <f>[4]SA_DTR!$FE325</f>
        <v>0.15622313296973078</v>
      </c>
      <c r="H90" s="64">
        <f>[4]SA_DTR!$FE275</f>
        <v>-4.2129831530531403E-2</v>
      </c>
      <c r="I90" s="65">
        <f>[4]SA_DTR!$FE150</f>
        <v>52.079951799999996</v>
      </c>
      <c r="J90" s="63">
        <f>[4]SA_DTR!$FE175</f>
        <v>1.8650762914400598E-3</v>
      </c>
      <c r="K90" s="62">
        <f>[4]SA_DTR!$FE200</f>
        <v>-5.7172393757842777E-4</v>
      </c>
      <c r="L90" s="63">
        <f>[4]SA_DTR!$FE225</f>
        <v>-6.1566194691269005E-2</v>
      </c>
      <c r="M90" s="63">
        <f>[4]SA_DTR!$FE250</f>
        <v>-7.5358585543987666E-2</v>
      </c>
    </row>
    <row r="91" spans="2:13" s="24" customFormat="1" ht="12.75" customHeight="1" x14ac:dyDescent="0.25">
      <c r="B91" s="67"/>
      <c r="C91" s="75" t="s">
        <v>30</v>
      </c>
      <c r="D91" s="60">
        <f>[4]SA_DTR!$FE26</f>
        <v>19.376415109999996</v>
      </c>
      <c r="E91" s="61">
        <f>[4]SA_DTR!$FE76</f>
        <v>9.7929602811696492E-2</v>
      </c>
      <c r="F91" s="62">
        <f>[4]SA_DTR!$FE101</f>
        <v>7.200813572208431E-2</v>
      </c>
      <c r="G91" s="63">
        <f>[4]SA_DTR!$FE326</f>
        <v>-9.7110467611556395E-3</v>
      </c>
      <c r="H91" s="64">
        <f>[4]SA_DTR!$FE276</f>
        <v>2.9553759771501209E-2</v>
      </c>
      <c r="I91" s="65">
        <f>[4]SA_DTR!$FE151</f>
        <v>222.06661353000004</v>
      </c>
      <c r="J91" s="63">
        <f>[4]SA_DTR!$FE176</f>
        <v>8.0149993151809706E-2</v>
      </c>
      <c r="K91" s="62">
        <f>[4]SA_DTR!$FE201</f>
        <v>7.490410597182029E-2</v>
      </c>
      <c r="L91" s="63">
        <f>[4]SA_DTR!$FE226</f>
        <v>7.3319531140036087E-2</v>
      </c>
      <c r="M91" s="63">
        <f>[4]SA_DTR!$FE251</f>
        <v>7.9318131974200679E-2</v>
      </c>
    </row>
    <row r="92" spans="2:13" s="24" customFormat="1" ht="12.75" customHeight="1" x14ac:dyDescent="0.25">
      <c r="B92" s="67"/>
      <c r="C92" s="78" t="s">
        <v>31</v>
      </c>
      <c r="D92" s="79">
        <f>[4]SA_DTR!$FE27</f>
        <v>190.64279961000003</v>
      </c>
      <c r="E92" s="80">
        <f>[4]SA_DTR!$FE77</f>
        <v>9.1554810088822602E-2</v>
      </c>
      <c r="F92" s="81">
        <f>[4]SA_DTR!$FE102</f>
        <v>7.4650913001767183E-2</v>
      </c>
      <c r="G92" s="82">
        <f>[4]SA_DTR!$FE327</f>
        <v>3.7620682670782557E-3</v>
      </c>
      <c r="H92" s="83">
        <f>[4]SA_DTR!$FE277</f>
        <v>2.7127114730910673E-2</v>
      </c>
      <c r="I92" s="84">
        <f>[4]SA_DTR!$FE152</f>
        <v>2214.79681888</v>
      </c>
      <c r="J92" s="82">
        <f>[4]SA_DTR!$FE177</f>
        <v>4.7414511398923276E-2</v>
      </c>
      <c r="K92" s="81">
        <f>[4]SA_DTR!$FE202</f>
        <v>4.3087502538943223E-2</v>
      </c>
      <c r="L92" s="82">
        <f>[4]SA_DTR!$FE227</f>
        <v>5.0001475618777436E-2</v>
      </c>
      <c r="M92" s="82">
        <f>[4]SA_DTR!$FE252</f>
        <v>6.3201296144570041E-2</v>
      </c>
    </row>
    <row r="93" spans="2:13" s="24" customFormat="1" ht="12.75" hidden="1" customHeight="1" x14ac:dyDescent="0.25">
      <c r="B93" s="67"/>
      <c r="C93" s="59"/>
      <c r="D93" s="60"/>
      <c r="E93" s="61"/>
      <c r="F93" s="62"/>
      <c r="G93" s="63"/>
      <c r="H93" s="85"/>
      <c r="I93" s="86"/>
      <c r="J93" s="87"/>
      <c r="K93" s="88"/>
      <c r="L93" s="87"/>
      <c r="M93" s="87"/>
    </row>
    <row r="94" spans="2:13" s="24" customFormat="1" ht="12.75" hidden="1" customHeight="1" x14ac:dyDescent="0.25">
      <c r="B94" s="67"/>
      <c r="C94" s="59"/>
      <c r="D94" s="60"/>
      <c r="E94" s="61"/>
      <c r="F94" s="62"/>
      <c r="G94" s="63"/>
      <c r="H94" s="85"/>
      <c r="I94" s="86"/>
      <c r="J94" s="87"/>
      <c r="K94" s="88"/>
      <c r="L94" s="87"/>
      <c r="M94" s="87"/>
    </row>
    <row r="95" spans="2:13" s="24" customFormat="1" ht="12.75" hidden="1" customHeight="1" x14ac:dyDescent="0.25">
      <c r="B95" s="67"/>
      <c r="C95" s="59"/>
      <c r="D95" s="60"/>
      <c r="E95" s="61"/>
      <c r="F95" s="62"/>
      <c r="G95" s="63"/>
      <c r="H95" s="85"/>
      <c r="I95" s="86"/>
      <c r="J95" s="87"/>
      <c r="K95" s="88"/>
      <c r="L95" s="87"/>
      <c r="M95" s="87"/>
    </row>
    <row r="96" spans="2:13" s="24" customFormat="1" ht="12.75" customHeight="1" x14ac:dyDescent="0.25">
      <c r="C96" s="89"/>
      <c r="D96" s="46"/>
      <c r="E96" s="47"/>
      <c r="F96" s="90"/>
      <c r="G96" s="47"/>
      <c r="H96" s="50"/>
      <c r="I96" s="91"/>
      <c r="J96" s="90"/>
      <c r="K96" s="47"/>
      <c r="L96" s="92"/>
      <c r="M96" s="47"/>
    </row>
    <row r="97" spans="2:13" s="24" customFormat="1" ht="12.75" customHeight="1" x14ac:dyDescent="0.25">
      <c r="B97" s="67"/>
      <c r="C97" s="93" t="s">
        <v>32</v>
      </c>
      <c r="D97" s="94">
        <f>[9]Mois!$DT$25/1000000</f>
        <v>21.19078039</v>
      </c>
      <c r="E97" s="63">
        <f>'[9]Evo Mois'!$DT$25</f>
        <v>0.1122106464083481</v>
      </c>
      <c r="F97" s="95">
        <f>'[10]Evo Mois'!$DT$5</f>
        <v>8.4386728221121698E-2</v>
      </c>
      <c r="G97" s="96">
        <f>IF('[10]Evo Mois-1'!$DT$5&gt;500%," ns",'[10]Evo Mois-1'!$DT$5)</f>
        <v>2.2139321871483375E-2</v>
      </c>
      <c r="H97" s="61">
        <f>'[10]Evo ACM'!$DH$5</f>
        <v>0.11211158273365274</v>
      </c>
      <c r="I97" s="97">
        <f>'[9]Cumul ACM'!$DT$25/1000000</f>
        <v>346.54186927000001</v>
      </c>
      <c r="J97" s="63">
        <f>'[9]Evo ACM'!$DT$25</f>
        <v>4.3923877730875027E-2</v>
      </c>
      <c r="K97" s="63">
        <f>'[10]Evo ACM'!$DT$5</f>
        <v>3.0367245420757527E-2</v>
      </c>
      <c r="L97" s="63">
        <f>'[9]Evo PCAP'!$DT$25</f>
        <v>3.9363611582097002E-2</v>
      </c>
      <c r="M97" s="63">
        <f>'[10]Evo PCAP'!$DT$5</f>
        <v>5.0713726391014013E-2</v>
      </c>
    </row>
    <row r="98" spans="2:13" s="24" customFormat="1" ht="12.75" customHeight="1" x14ac:dyDescent="0.25">
      <c r="B98" s="67"/>
      <c r="C98" s="99" t="s">
        <v>33</v>
      </c>
      <c r="D98" s="60">
        <f>[9]Mois!$DT$18/1000000</f>
        <v>17.64743185</v>
      </c>
      <c r="E98" s="63">
        <f>'[9]Evo Mois'!$DT$18</f>
        <v>9.4120645068372033E-2</v>
      </c>
      <c r="F98" s="95">
        <f>'[10]Evo Mois'!$DT$6</f>
        <v>5.9087925642574923E-2</v>
      </c>
      <c r="G98" s="63">
        <f>IF('[10]Evo Mois-1'!$DT$6&gt;500%," ns",'[10]Evo Mois-1'!$DT$6)</f>
        <v>2.1118639340010681E-2</v>
      </c>
      <c r="H98" s="61">
        <f>'[10]Evo ACM'!$DH$6</f>
        <v>0.10684016136263086</v>
      </c>
      <c r="I98" s="97">
        <f>'[9]Cumul ACM'!$DT$18/1000000</f>
        <v>277.48381974</v>
      </c>
      <c r="J98" s="63">
        <f>'[9]Evo ACM'!$DT$18</f>
        <v>4.0157276677524667E-2</v>
      </c>
      <c r="K98" s="63">
        <f>'[10]Evo ACM'!$DT$6</f>
        <v>2.057723856560556E-2</v>
      </c>
      <c r="L98" s="63">
        <f>'[9]Evo PCAP'!$DT$18</f>
        <v>2.9445928341837346E-2</v>
      </c>
      <c r="M98" s="63">
        <f>'[10]Evo PCAP'!$DT$6</f>
        <v>3.3037661319148759E-2</v>
      </c>
    </row>
    <row r="99" spans="2:13" s="24" customFormat="1" ht="12.75" customHeight="1" x14ac:dyDescent="0.25">
      <c r="B99" s="67"/>
      <c r="C99" s="99" t="s">
        <v>34</v>
      </c>
      <c r="D99" s="60">
        <f>[9]Mois!$DT$19/1000000</f>
        <v>1.5186509500000001</v>
      </c>
      <c r="E99" s="63">
        <f>'[9]Evo Mois'!$DT$19</f>
        <v>0.26303533319693728</v>
      </c>
      <c r="F99" s="95">
        <f>'[10]Evo Mois'!$DT$7</f>
        <v>0.2178946901133556</v>
      </c>
      <c r="G99" s="63">
        <f>IF('[10]Evo Mois-1'!$DT$7&gt;500%," ns",'[10]Evo Mois-1'!$DT$7)</f>
        <v>3.3930566769207804E-2</v>
      </c>
      <c r="H99" s="61">
        <f>'[10]Evo ACM'!$DH$7</f>
        <v>0.1901580486440908</v>
      </c>
      <c r="I99" s="97">
        <f>'[9]Cumul ACM'!$DT$19/1000000</f>
        <v>35.014692279999998</v>
      </c>
      <c r="J99" s="63">
        <f>'[9]Evo ACM'!$DT$19</f>
        <v>0.11057480704485201</v>
      </c>
      <c r="K99" s="63">
        <f>'[10]Evo ACM'!$DT$7</f>
        <v>9.9963199690386695E-2</v>
      </c>
      <c r="L99" s="63">
        <f>'[9]Evo PCAP'!$DT$19</f>
        <v>0.13085731023556968</v>
      </c>
      <c r="M99" s="63">
        <f>'[10]Evo PCAP'!$DT$7</f>
        <v>0.15253226780126972</v>
      </c>
    </row>
    <row r="100" spans="2:13" s="24" customFormat="1" ht="12.75" customHeight="1" x14ac:dyDescent="0.25">
      <c r="B100" s="67"/>
      <c r="C100" s="100" t="s">
        <v>35</v>
      </c>
      <c r="D100" s="101">
        <f>[9]Mois!$DT$20/1000000</f>
        <v>1.86067921</v>
      </c>
      <c r="E100" s="102">
        <f>'[9]Evo Mois'!$DT$20</f>
        <v>0.22366735368702395</v>
      </c>
      <c r="F100" s="103">
        <f>'[10]Evo Mois'!$DT$8</f>
        <v>0.16147271149487419</v>
      </c>
      <c r="G100" s="102">
        <f>IF('[10]Evo Mois-1'!$DT$8&gt;500%," ns",'[10]Evo Mois-1'!$DT$8)</f>
        <v>1.4545064640921979E-2</v>
      </c>
      <c r="H100" s="104">
        <f>'[10]Evo ACM'!$DH$8</f>
        <v>6.7474476752303225E-2</v>
      </c>
      <c r="I100" s="105">
        <f>'[9]Cumul ACM'!$DT$20/1000000</f>
        <v>28.850038500000004</v>
      </c>
      <c r="J100" s="102">
        <f>'[9]Evo ACM'!$DT$20</f>
        <v>4.3646032781149646E-2</v>
      </c>
      <c r="K100" s="102">
        <f>'[10]Evo ACM'!$DT$8</f>
        <v>3.2173164889412575E-2</v>
      </c>
      <c r="L100" s="102">
        <f>'[9]Evo PCAP'!$DT$20</f>
        <v>8.7843979906912173E-2</v>
      </c>
      <c r="M100" s="102">
        <f>'[10]Evo PCAP'!$DT$8</f>
        <v>9.0835106453919678E-2</v>
      </c>
    </row>
    <row r="101" spans="2:13" s="24" customFormat="1" ht="12.75" customHeight="1" x14ac:dyDescent="0.25">
      <c r="B101" s="67"/>
      <c r="C101" s="107"/>
      <c r="D101" s="114"/>
      <c r="E101" s="108"/>
      <c r="F101" s="108"/>
      <c r="G101" s="108"/>
      <c r="H101" s="108"/>
      <c r="I101" s="109"/>
      <c r="J101" s="108"/>
      <c r="K101" s="108"/>
      <c r="L101" s="108"/>
      <c r="M101" s="116"/>
    </row>
    <row r="102" spans="2:13" s="22" customFormat="1" x14ac:dyDescent="0.25">
      <c r="C102" s="117" t="s">
        <v>38</v>
      </c>
    </row>
    <row r="103" spans="2:13" s="22" customFormat="1" ht="44.25" customHeight="1" x14ac:dyDescent="0.25">
      <c r="C103" s="118" t="s">
        <v>39</v>
      </c>
      <c r="D103" s="118"/>
      <c r="E103" s="118"/>
      <c r="F103" s="118"/>
      <c r="G103" s="118"/>
      <c r="H103" s="118"/>
      <c r="I103" s="118"/>
      <c r="J103" s="118"/>
      <c r="K103" s="118"/>
      <c r="L103" s="118"/>
      <c r="M103" s="118"/>
    </row>
    <row r="104" spans="2:13" s="22" customFormat="1" ht="8.25" customHeight="1" x14ac:dyDescent="0.25">
      <c r="C104" s="118"/>
      <c r="D104" s="118"/>
      <c r="E104" s="118"/>
      <c r="F104" s="118"/>
      <c r="G104" s="118"/>
      <c r="H104" s="118"/>
      <c r="I104" s="118"/>
      <c r="J104" s="118"/>
      <c r="K104" s="118"/>
      <c r="L104" s="118"/>
      <c r="M104" s="118"/>
    </row>
  </sheetData>
  <mergeCells count="32">
    <mergeCell ref="C103:M103"/>
    <mergeCell ref="C104:M104"/>
    <mergeCell ref="C70:C72"/>
    <mergeCell ref="D70:G70"/>
    <mergeCell ref="H70:K70"/>
    <mergeCell ref="L70:M70"/>
    <mergeCell ref="D71:D72"/>
    <mergeCell ref="E71:F71"/>
    <mergeCell ref="H71:H72"/>
    <mergeCell ref="I71:I72"/>
    <mergeCell ref="J71:K71"/>
    <mergeCell ref="L71:M71"/>
    <mergeCell ref="C37:C39"/>
    <mergeCell ref="D37:G37"/>
    <mergeCell ref="H37:K37"/>
    <mergeCell ref="L37:M37"/>
    <mergeCell ref="D38:D39"/>
    <mergeCell ref="E38:F38"/>
    <mergeCell ref="H38:H39"/>
    <mergeCell ref="I38:I39"/>
    <mergeCell ref="J38:K38"/>
    <mergeCell ref="L38:M38"/>
    <mergeCell ref="C4:C6"/>
    <mergeCell ref="D4:G4"/>
    <mergeCell ref="H4:K4"/>
    <mergeCell ref="L4:M4"/>
    <mergeCell ref="D5:D6"/>
    <mergeCell ref="E5:F5"/>
    <mergeCell ref="H5:H6"/>
    <mergeCell ref="I5:I6"/>
    <mergeCell ref="J5:K5"/>
    <mergeCell ref="L5:M5"/>
  </mergeCells>
  <pageMargins left="0" right="0" top="0" bottom="0" header="0" footer="0"/>
  <pageSetup paperSize="9" scale="77" fitToWidth="2" orientation="portrait" r:id="rId1"/>
  <headerFooter alignWithMargins="0"/>
  <rowBreaks count="1" manualBreakCount="1">
    <brk id="36" min="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44B7D-EAEC-4D46-9DE6-C244B3AF6732}">
  <sheetPr>
    <tabColor rgb="FF0000FF"/>
  </sheetPr>
  <dimension ref="A1:GM108"/>
  <sheetViews>
    <sheetView zoomScale="85" zoomScaleNormal="85" workbookViewId="0">
      <selection activeCell="C4" sqref="C4:C6"/>
    </sheetView>
  </sheetViews>
  <sheetFormatPr baseColWidth="10" defaultColWidth="11.453125" defaultRowHeight="11.5" x14ac:dyDescent="0.25"/>
  <cols>
    <col min="1" max="2" width="2.453125" style="22" customWidth="1"/>
    <col min="3" max="3" width="44.54296875" style="22" bestFit="1" customWidth="1"/>
    <col min="4" max="4" width="11.453125" style="22" bestFit="1" customWidth="1"/>
    <col min="5" max="6" width="9.54296875" style="22" customWidth="1"/>
    <col min="7" max="7" width="10.54296875" style="22" customWidth="1"/>
    <col min="8" max="8" width="9.54296875" style="22" customWidth="1"/>
    <col min="9" max="9" width="10.453125" style="22" customWidth="1"/>
    <col min="10" max="11" width="9.54296875" style="22" customWidth="1"/>
    <col min="12" max="12" width="9.81640625" style="22" bestFit="1" customWidth="1"/>
    <col min="13" max="13" width="10.1796875" style="22" bestFit="1" customWidth="1"/>
    <col min="14" max="15" width="2.453125" style="22" customWidth="1"/>
    <col min="16" max="195" width="11.453125" style="22"/>
    <col min="196" max="16384" width="11.453125" style="119"/>
  </cols>
  <sheetData>
    <row r="1" spans="1:13" s="22" customFormat="1" x14ac:dyDescent="0.25"/>
    <row r="2" spans="1:13" s="24" customFormat="1" x14ac:dyDescent="0.25">
      <c r="A2" s="120"/>
    </row>
    <row r="3" spans="1:13" s="24" customFormat="1" x14ac:dyDescent="0.25">
      <c r="A3" s="120"/>
    </row>
    <row r="4" spans="1:13" s="24" customFormat="1" ht="24" customHeight="1" x14ac:dyDescent="0.25">
      <c r="A4" s="120"/>
      <c r="C4" s="121" t="s">
        <v>40</v>
      </c>
      <c r="D4" s="122" t="s">
        <v>6</v>
      </c>
      <c r="E4" s="123"/>
      <c r="F4" s="123"/>
      <c r="G4" s="124"/>
      <c r="H4" s="122" t="s">
        <v>8</v>
      </c>
      <c r="I4" s="123"/>
      <c r="J4" s="123"/>
      <c r="K4" s="124"/>
      <c r="L4" s="122" t="s">
        <v>9</v>
      </c>
      <c r="M4" s="124"/>
    </row>
    <row r="5" spans="1:13" s="24" customFormat="1" ht="53.25" customHeight="1" x14ac:dyDescent="0.25">
      <c r="A5" s="120"/>
      <c r="C5" s="125"/>
      <c r="D5" s="126" t="str">
        <f>"Données brutes  "&amp;[3]Titres!B7&amp;" "&amp;[3]Titres!A20</f>
        <v>Données brutes  janv. 2025</v>
      </c>
      <c r="E5" s="127" t="str">
        <f>"Taux de croissance  "&amp;[3]Titres!B7&amp;" "&amp;[3]Titres!A20&amp;" / "&amp;[3]Titres!B7&amp;" "&amp;[3]Titres!A20-1</f>
        <v>Taux de croissance  janv. 2025 / janv. 2024</v>
      </c>
      <c r="F5" s="128"/>
      <c r="G5" s="129" t="str">
        <f>"Taux de croissance  "&amp;[3]Titres!B7&amp;" "&amp;[3]Titres!A20&amp;" / "&amp;[3]Titres!B6&amp;" "&amp;[3]Titres!A24</f>
        <v>Taux de croissance  janv. 2025 / déc. 2024</v>
      </c>
      <c r="H5" s="130" t="str">
        <f>"Rappel :
Taux ACM CVS-CJO à fin "&amp;[3]Titres!B7&amp;" "&amp;[3]Titres!$A$20-1</f>
        <v>Rappel :
Taux ACM CVS-CJO à fin janv. 2024</v>
      </c>
      <c r="I5" s="131" t="str">
        <f>"Données brutes "&amp;[3]Titres!B8&amp; " "&amp;[3]Titres!A22&amp;" - "&amp;[3]Titres!B7&amp;" "&amp;[3]Titres!$A$20</f>
        <v>Données brutes fév. 2024 - janv. 2025</v>
      </c>
      <c r="J5" s="127" t="str">
        <f>"Taux ACM ("&amp;[3]Titres!B8&amp; " "&amp;[3]Titres!A22&amp;" - "&amp;[3]Titres!B7&amp;" "&amp;[3]Titres!$A$20&amp;" / "&amp;[3]Titres!B8&amp; " "&amp;[3]Titres!A22-1&amp;" - "&amp;[3]Titres!B7&amp; " "&amp;[3]Titres!$A$20-1&amp;")"</f>
        <v>Taux ACM (fév. 2024 - janv. 2025 / fév. 2023 - janv. 2024)</v>
      </c>
      <c r="K5" s="132"/>
      <c r="L5" s="127" t="str">
        <f>"( janv à "&amp;[3]Titres!B7&amp;" "&amp;[3]Titres!$A$20&amp;" ) /
( janv à "&amp;[3]Titres!B7&amp;" "&amp;[3]Titres!$A$20-1&amp;" )"</f>
        <v>( janv à janv. 2025 ) /
( janv à janv. 2024 )</v>
      </c>
      <c r="M5" s="133"/>
    </row>
    <row r="6" spans="1:13" s="24" customFormat="1" ht="36" customHeight="1" x14ac:dyDescent="0.25">
      <c r="A6" s="134"/>
      <c r="C6" s="135"/>
      <c r="D6" s="136"/>
      <c r="E6" s="129" t="s">
        <v>10</v>
      </c>
      <c r="F6" s="137" t="s">
        <v>11</v>
      </c>
      <c r="G6" s="129" t="s">
        <v>11</v>
      </c>
      <c r="H6" s="138"/>
      <c r="I6" s="139"/>
      <c r="J6" s="129" t="s">
        <v>10</v>
      </c>
      <c r="K6" s="129" t="s">
        <v>11</v>
      </c>
      <c r="L6" s="129" t="s">
        <v>10</v>
      </c>
      <c r="M6" s="129" t="s">
        <v>11</v>
      </c>
    </row>
    <row r="7" spans="1:13" s="24" customFormat="1" ht="14" x14ac:dyDescent="0.25">
      <c r="A7" s="134"/>
      <c r="C7" s="140" t="s">
        <v>12</v>
      </c>
      <c r="D7" s="141">
        <f>[4]RA_DTS!$FC$5</f>
        <v>479.69078155839031</v>
      </c>
      <c r="E7" s="142">
        <f>[4]RA_DTS!$FC$55</f>
        <v>3.0068642235420384E-2</v>
      </c>
      <c r="F7" s="48">
        <f>[4]RA_DTS!$FC$80</f>
        <v>3.0338482757329199E-2</v>
      </c>
      <c r="G7" s="49">
        <f>[4]RA_DTS!$FC$305</f>
        <v>2.8484659160286085E-3</v>
      </c>
      <c r="H7" s="143">
        <f>[4]RA_DTS!$FC$255</f>
        <v>3.1464867755837123E-3</v>
      </c>
      <c r="I7" s="144">
        <f>[4]RA_DTS!$FC$130</f>
        <v>5201.3071266815987</v>
      </c>
      <c r="J7" s="142">
        <f>[4]RA_DTS!$FC$155</f>
        <v>2.1192860103458999E-2</v>
      </c>
      <c r="K7" s="49">
        <f>[4]RA_DTS!$FC$180</f>
        <v>1.8340034562629226E-2</v>
      </c>
      <c r="L7" s="142">
        <f>[4]RA_DTS!$FC$205</f>
        <v>3.0068642235420384E-2</v>
      </c>
      <c r="M7" s="142">
        <f>[4]RA_DTS!$FC$230</f>
        <v>3.0338482757329199E-2</v>
      </c>
    </row>
    <row r="8" spans="1:13" s="24" customFormat="1" x14ac:dyDescent="0.25">
      <c r="A8" s="134"/>
      <c r="C8" s="52" t="s">
        <v>13</v>
      </c>
      <c r="D8" s="53">
        <f>[4]RA_DTS!$FC6</f>
        <v>306.5034211283521</v>
      </c>
      <c r="E8" s="54">
        <f>[4]RA_DTS!$FC56</f>
        <v>3.8115454376799862E-2</v>
      </c>
      <c r="F8" s="55">
        <f>[4]RA_DTS!$FC81</f>
        <v>3.8830611842187279E-2</v>
      </c>
      <c r="G8" s="56">
        <f>[4]RA_DTS!$FC306</f>
        <v>1.357728194705321E-2</v>
      </c>
      <c r="H8" s="145">
        <f>[4]RA_DTS!$FC256</f>
        <v>-9.0355132523242121E-3</v>
      </c>
      <c r="I8" s="146">
        <f>[4]RA_DTS!$FC131</f>
        <v>3238.9001766142337</v>
      </c>
      <c r="J8" s="147">
        <f>[4]RA_DTS!$FC156</f>
        <v>1.5805648664226624E-2</v>
      </c>
      <c r="K8" s="148">
        <f>[4]RA_DTS!$FC181</f>
        <v>1.1629777048306478E-2</v>
      </c>
      <c r="L8" s="147">
        <f>[4]RA_DTS!$FC206</f>
        <v>3.8115454376799862E-2</v>
      </c>
      <c r="M8" s="147">
        <f>[4]RA_DTS!$FC231</f>
        <v>3.8830611842187279E-2</v>
      </c>
    </row>
    <row r="9" spans="1:13" s="24" customFormat="1" x14ac:dyDescent="0.25">
      <c r="A9" s="134"/>
      <c r="C9" s="59" t="s">
        <v>14</v>
      </c>
      <c r="D9" s="60">
        <f>[4]RA_DTS!$FC7</f>
        <v>102.75643271198703</v>
      </c>
      <c r="E9" s="61">
        <f>[4]RA_DTS!$FC58</f>
        <v>6.8859132303930037E-2</v>
      </c>
      <c r="F9" s="62">
        <f>[4]RA_DTS!$FC82</f>
        <v>7.3828137314356779E-2</v>
      </c>
      <c r="G9" s="63">
        <f>[4]RA_DTS!$FC307</f>
        <v>3.5956419915131432E-2</v>
      </c>
      <c r="H9" s="149">
        <f>[4]RA_DTS!$FC257</f>
        <v>1.3794848483092093E-2</v>
      </c>
      <c r="I9" s="86">
        <f>[4]RA_DTS!$FC132</f>
        <v>1033.4351180247529</v>
      </c>
      <c r="J9" s="87">
        <f>[4]RA_DTS!$FC157</f>
        <v>1.0792993142941576E-2</v>
      </c>
      <c r="K9" s="88">
        <f>[4]RA_DTS!$FC182</f>
        <v>3.8241657352287017E-3</v>
      </c>
      <c r="L9" s="87">
        <f>[4]RA_DTS!$FC207</f>
        <v>7.2847260141508219E-2</v>
      </c>
      <c r="M9" s="87">
        <f>[4]RA_DTS!$FC232</f>
        <v>7.3828137314356779E-2</v>
      </c>
    </row>
    <row r="10" spans="1:13" s="24" customFormat="1" x14ac:dyDescent="0.25">
      <c r="A10" s="134"/>
      <c r="C10" s="66" t="s">
        <v>15</v>
      </c>
      <c r="D10" s="60">
        <f>[4]RA_DTS!$FC8</f>
        <v>27.773645797572929</v>
      </c>
      <c r="E10" s="61">
        <f>[4]RA_DTS!$FC58</f>
        <v>6.8859132303930037E-2</v>
      </c>
      <c r="F10" s="62">
        <f>[4]RA_DTS!$FC83</f>
        <v>7.4744108963620937E-2</v>
      </c>
      <c r="G10" s="63">
        <f>[4]RA_DTS!$FC308</f>
        <v>0.12290005998558273</v>
      </c>
      <c r="H10" s="149">
        <f>[4]RA_DTS!$FC258</f>
        <v>-2.5489304663017021E-2</v>
      </c>
      <c r="I10" s="86">
        <f>[4]RA_DTS!$FC133</f>
        <v>269.78158519913865</v>
      </c>
      <c r="J10" s="87">
        <f>[4]RA_DTS!$FC158</f>
        <v>-3.0188758737681454E-3</v>
      </c>
      <c r="K10" s="88">
        <f>[4]RA_DTS!$FC183</f>
        <v>-7.9178915272278827E-3</v>
      </c>
      <c r="L10" s="87">
        <f>[4]RA_DTS!$FC208</f>
        <v>6.8859132303930037E-2</v>
      </c>
      <c r="M10" s="87">
        <f>[4]RA_DTS!$FC233</f>
        <v>7.4744108963620937E-2</v>
      </c>
    </row>
    <row r="11" spans="1:13" s="24" customFormat="1" x14ac:dyDescent="0.25">
      <c r="A11" s="134"/>
      <c r="C11" s="66" t="s">
        <v>16</v>
      </c>
      <c r="D11" s="60">
        <f>[4]RA_DTS!$FC9</f>
        <v>59.651652199878022</v>
      </c>
      <c r="E11" s="61">
        <f>[4]RA_DTS!$FC59</f>
        <v>6.824833043176759E-2</v>
      </c>
      <c r="F11" s="62">
        <f>[4]RA_DTS!$FC84</f>
        <v>6.5086690842106609E-2</v>
      </c>
      <c r="G11" s="63">
        <f>[4]RA_DTS!$FC309</f>
        <v>9.1639297795604868E-3</v>
      </c>
      <c r="H11" s="149">
        <f>[4]RA_DTS!$FC259</f>
        <v>3.7531986942595852E-2</v>
      </c>
      <c r="I11" s="86">
        <f>[4]RA_DTS!$FC134</f>
        <v>599.65058450557535</v>
      </c>
      <c r="J11" s="87">
        <f>[4]RA_DTS!$FC159</f>
        <v>3.2121530932304854E-2</v>
      </c>
      <c r="K11" s="88">
        <f>[4]RA_DTS!$FC184</f>
        <v>2.4111158482770012E-2</v>
      </c>
      <c r="L11" s="87">
        <f>[4]RA_DTS!$FC209</f>
        <v>6.824833043176759E-2</v>
      </c>
      <c r="M11" s="87">
        <f>[4]RA_DTS!$FC234</f>
        <v>6.5086690842106609E-2</v>
      </c>
    </row>
    <row r="12" spans="1:13" s="24" customFormat="1" x14ac:dyDescent="0.25">
      <c r="A12" s="134"/>
      <c r="C12" s="66" t="s">
        <v>17</v>
      </c>
      <c r="D12" s="60">
        <f>[4]RA_DTS!$FC10</f>
        <v>14.025429825921679</v>
      </c>
      <c r="E12" s="61">
        <f>[4]RA_DTS!$FC60</f>
        <v>8.8591923766889957E-2</v>
      </c>
      <c r="F12" s="62">
        <f>[4]RA_DTS!$FC85</f>
        <v>9.4107867721503258E-2</v>
      </c>
      <c r="G12" s="63">
        <f>[4]RA_DTS!$FC310</f>
        <v>-1.1748446774131005E-2</v>
      </c>
      <c r="H12" s="149">
        <f>[4]RA_DTS!$FC260</f>
        <v>-2.636243915640768E-3</v>
      </c>
      <c r="I12" s="86">
        <f>[4]RA_DTS!$FC135</f>
        <v>150.56446198120702</v>
      </c>
      <c r="J12" s="87">
        <f>[4]RA_DTS!$FC160</f>
        <v>-5.3396589522362259E-2</v>
      </c>
      <c r="K12" s="88">
        <f>[4]RA_DTS!$FC185</f>
        <v>-5.96326180291048E-2</v>
      </c>
      <c r="L12" s="87">
        <f>[4]RA_DTS!$FC210</f>
        <v>8.8591923766889957E-2</v>
      </c>
      <c r="M12" s="87">
        <f>[4]RA_DTS!$FC235</f>
        <v>9.4107867721503258E-2</v>
      </c>
    </row>
    <row r="13" spans="1:13" s="24" customFormat="1" ht="12.5" x14ac:dyDescent="0.25">
      <c r="A13" s="150"/>
      <c r="C13" s="151" t="s">
        <v>18</v>
      </c>
      <c r="D13" s="94">
        <f>[4]RA_DTS!$FC12</f>
        <v>80.968912893960251</v>
      </c>
      <c r="E13" s="152">
        <f>[4]RA_DTS!$FC62</f>
        <v>1.0967677862124159E-2</v>
      </c>
      <c r="F13" s="153">
        <f>[4]RA_DTS!$FC87</f>
        <v>1.0100321173055704E-2</v>
      </c>
      <c r="G13" s="96">
        <f>[4]RA_DTS!$FC312</f>
        <v>7.7354412999319777E-4</v>
      </c>
      <c r="H13" s="154">
        <f>[4]RA_DTS!$FC262</f>
        <v>-8.5932123924304937E-3</v>
      </c>
      <c r="I13" s="155">
        <f>[4]RA_DTS!$FC137</f>
        <v>955.11780482822905</v>
      </c>
      <c r="J13" s="156">
        <f>[4]RA_DTS!$FC162</f>
        <v>1.5304328305349335E-2</v>
      </c>
      <c r="K13" s="157">
        <f>[4]RA_DTS!$FC187</f>
        <v>1.4134889779027882E-2</v>
      </c>
      <c r="L13" s="156">
        <f>[4]RA_DTS!$FC212</f>
        <v>1.0967677862124159E-2</v>
      </c>
      <c r="M13" s="156">
        <f>[4]RA_DTS!$FC237</f>
        <v>1.0100321173055704E-2</v>
      </c>
    </row>
    <row r="14" spans="1:13" s="24" customFormat="1" ht="12" customHeight="1" x14ac:dyDescent="0.25">
      <c r="A14" s="158"/>
      <c r="C14" s="69" t="s">
        <v>19</v>
      </c>
      <c r="D14" s="60">
        <f>[4]RA_DTS!$FC13</f>
        <v>20.719796545125799</v>
      </c>
      <c r="E14" s="61">
        <f>[4]RA_DTS!$FC63</f>
        <v>3.3186969565494717E-2</v>
      </c>
      <c r="F14" s="62">
        <f>[4]RA_DTS!$FC88</f>
        <v>3.9168235708500809E-2</v>
      </c>
      <c r="G14" s="63">
        <f>[4]RA_DTS!$FC313</f>
        <v>-5.7971134621634945E-3</v>
      </c>
      <c r="H14" s="149">
        <f>[4]RA_DTS!$FC263</f>
        <v>3.1503930512362777E-2</v>
      </c>
      <c r="I14" s="86">
        <f>[4]RA_DTS!$FC138</f>
        <v>231.84931021371642</v>
      </c>
      <c r="J14" s="87">
        <f>[4]RA_DTS!$FC163</f>
        <v>2.5726853794273863E-2</v>
      </c>
      <c r="K14" s="88">
        <f>[4]RA_DTS!$FC188</f>
        <v>2.1619446311617718E-2</v>
      </c>
      <c r="L14" s="87">
        <f>[4]RA_DTS!$FC213</f>
        <v>3.3186969565494717E-2</v>
      </c>
      <c r="M14" s="87">
        <f>[4]RA_DTS!$FC238</f>
        <v>3.9168235708500809E-2</v>
      </c>
    </row>
    <row r="15" spans="1:13" s="24" customFormat="1" x14ac:dyDescent="0.25">
      <c r="A15" s="134"/>
      <c r="C15" s="159" t="s">
        <v>20</v>
      </c>
      <c r="D15" s="101">
        <f>[4]RA_DTS!$FC14</f>
        <v>55.907195442176103</v>
      </c>
      <c r="E15" s="104">
        <f>[4]RA_DTS!$FC64</f>
        <v>-8.93462578378168E-3</v>
      </c>
      <c r="F15" s="160">
        <f>[4]RA_DTS!$FC89</f>
        <v>-1.1121082903203683E-2</v>
      </c>
      <c r="G15" s="102">
        <f>[4]RA_DTS!$FC314</f>
        <v>2.5199457825695326E-3</v>
      </c>
      <c r="H15" s="85">
        <f>[4]RA_DTS!$FC264</f>
        <v>-2.6226387569111109E-2</v>
      </c>
      <c r="I15" s="161">
        <f>[4]RA_DTS!$FC139</f>
        <v>679.79670342024258</v>
      </c>
      <c r="J15" s="162">
        <f>[4]RA_DTS!$FC164</f>
        <v>5.1720989188661637E-3</v>
      </c>
      <c r="K15" s="163">
        <f>[4]RA_DTS!$FC189</f>
        <v>4.858646914819742E-3</v>
      </c>
      <c r="L15" s="162">
        <f>[4]RA_DTS!$FC214</f>
        <v>-8.93462578378168E-3</v>
      </c>
      <c r="M15" s="162">
        <f>[4]RA_DTS!$FC239</f>
        <v>-1.1121082903203683E-2</v>
      </c>
    </row>
    <row r="16" spans="1:13" s="24" customFormat="1" x14ac:dyDescent="0.25">
      <c r="A16" s="21"/>
      <c r="C16" s="164" t="s">
        <v>21</v>
      </c>
      <c r="D16" s="94">
        <f>[4]RA_DTS!$FC16</f>
        <v>11.777281837122361</v>
      </c>
      <c r="E16" s="152">
        <f>[4]RA_DTS!$FC66</f>
        <v>-0.14547925565028608</v>
      </c>
      <c r="F16" s="153">
        <f>[4]RA_DTS!$FC91</f>
        <v>-0.14358829457864608</v>
      </c>
      <c r="G16" s="96">
        <f>[4]RA_DTS!$FC316</f>
        <v>-5.8438864327523543E-3</v>
      </c>
      <c r="H16" s="154">
        <f>[4]RA_DTS!$FC266</f>
        <v>-0.2097741488739614</v>
      </c>
      <c r="I16" s="155">
        <f>[4]RA_DTS!$FC141</f>
        <v>139.84178256673044</v>
      </c>
      <c r="J16" s="156">
        <f>[4]RA_DTS!$FC166</f>
        <v>-0.10943728044378309</v>
      </c>
      <c r="K16" s="157">
        <f>[4]RA_DTS!$FC191</f>
        <v>-0.11310616345310653</v>
      </c>
      <c r="L16" s="156">
        <f>[4]RA_DTS!$FC216</f>
        <v>-0.14547925565028608</v>
      </c>
      <c r="M16" s="156">
        <f>[4]RA_DTS!$FC241</f>
        <v>-0.14358829457864608</v>
      </c>
    </row>
    <row r="17" spans="1:19" s="24" customFormat="1" x14ac:dyDescent="0.25">
      <c r="A17" s="21"/>
      <c r="C17" s="165" t="s">
        <v>22</v>
      </c>
      <c r="D17" s="101">
        <f>[4]RA_DTS!$FC17</f>
        <v>28.488542532328701</v>
      </c>
      <c r="E17" s="104">
        <f>[4]RA_DTS!$FC67</f>
        <v>7.292084789611164E-2</v>
      </c>
      <c r="F17" s="160">
        <f>[4]RA_DTS!$FC92</f>
        <v>8.4511887515284378E-2</v>
      </c>
      <c r="G17" s="102">
        <f>[4]RA_DTS!$FC317</f>
        <v>3.0673286654392395E-3</v>
      </c>
      <c r="H17" s="166">
        <f>[4]RA_DTS!$FC267</f>
        <v>4.9889489384932206E-2</v>
      </c>
      <c r="I17" s="161">
        <f>[4]RA_DTS!$FC142</f>
        <v>324.20265457172769</v>
      </c>
      <c r="J17" s="167">
        <f>[4]RA_DTS!$FC167</f>
        <v>3.0002753928731751E-2</v>
      </c>
      <c r="K17" s="163">
        <f>[4]RA_DTS!$FC192</f>
        <v>2.7324700863269324E-2</v>
      </c>
      <c r="L17" s="162">
        <f>[4]RA_DTS!$FC217</f>
        <v>7.292084789611164E-2</v>
      </c>
      <c r="M17" s="162">
        <f>[4]RA_DTS!$FC242</f>
        <v>8.4511887515284378E-2</v>
      </c>
    </row>
    <row r="18" spans="1:19" s="24" customFormat="1" x14ac:dyDescent="0.25">
      <c r="C18" s="59" t="s">
        <v>23</v>
      </c>
      <c r="D18" s="60">
        <f>[4]RA_DTS!$FC18</f>
        <v>77.733707393160174</v>
      </c>
      <c r="E18" s="61">
        <f>[4]RA_DTS!$FC68</f>
        <v>4.2858393340011069E-2</v>
      </c>
      <c r="F18" s="62">
        <f>[4]RA_DTS!$FC93</f>
        <v>4.6293585921170388E-2</v>
      </c>
      <c r="G18" s="63">
        <f>[4]RA_DTS!$FC318</f>
        <v>7.0916285991751149E-3</v>
      </c>
      <c r="H18" s="149">
        <f>[4]RA_DTS!$FC268</f>
        <v>-1.6562291366774562E-2</v>
      </c>
      <c r="I18" s="86">
        <f>[4]RA_DTS!$FC143</f>
        <v>724.87706845575326</v>
      </c>
      <c r="J18" s="87">
        <f>[4]RA_DTS!$FC168</f>
        <v>4.3240892705568301E-2</v>
      </c>
      <c r="K18" s="88">
        <f>[4]RA_DTS!$FC193</f>
        <v>3.8094649098225686E-2</v>
      </c>
      <c r="L18" s="87">
        <f>[4]RA_DTS!$FC218</f>
        <v>4.2858393340011069E-2</v>
      </c>
      <c r="M18" s="87">
        <f>[4]RA_DTS!$FC243</f>
        <v>4.6293585921170388E-2</v>
      </c>
    </row>
    <row r="19" spans="1:19" s="24" customFormat="1" x14ac:dyDescent="0.25">
      <c r="A19" s="22"/>
      <c r="C19" s="66" t="s">
        <v>24</v>
      </c>
      <c r="D19" s="60">
        <f>[4]RA_DTS!$FC19</f>
        <v>48.672819280816341</v>
      </c>
      <c r="E19" s="61">
        <f>[4]RA_DTS!$FC69</f>
        <v>7.7099316985474342E-2</v>
      </c>
      <c r="F19" s="62">
        <f>[4]RA_DTS!$FC94</f>
        <v>7.7068910017607628E-2</v>
      </c>
      <c r="G19" s="63">
        <f>[4]RA_DTS!$FC319</f>
        <v>2.2885184791947788E-2</v>
      </c>
      <c r="H19" s="149">
        <f>[4]RA_DTS!$FC269</f>
        <v>-3.7135582273048917E-2</v>
      </c>
      <c r="I19" s="86">
        <f>[4]RA_DTS!$FC144</f>
        <v>467.42549067632797</v>
      </c>
      <c r="J19" s="87">
        <f>[4]RA_DTS!$FC169</f>
        <v>6.1113934355377264E-2</v>
      </c>
      <c r="K19" s="88">
        <f>[4]RA_DTS!$FC194</f>
        <v>5.3297336287839503E-2</v>
      </c>
      <c r="L19" s="87">
        <f>[4]RA_DTS!$FC219</f>
        <v>7.7099316985474342E-2</v>
      </c>
      <c r="M19" s="87">
        <f>[4]RA_DTS!$FC244</f>
        <v>7.7068910017607628E-2</v>
      </c>
    </row>
    <row r="20" spans="1:19" s="24" customFormat="1" x14ac:dyDescent="0.25">
      <c r="A20" s="22"/>
      <c r="C20" s="66" t="s">
        <v>25</v>
      </c>
      <c r="D20" s="60">
        <f>[4]RA_DTS!$FC20</f>
        <v>29.060888112343829</v>
      </c>
      <c r="E20" s="61">
        <f>[4]RA_DTS!$FC70</f>
        <v>-9.860205209558659E-3</v>
      </c>
      <c r="F20" s="62">
        <f>[4]RA_DTS!$FC95</f>
        <v>-7.2588654878438241E-3</v>
      </c>
      <c r="G20" s="63">
        <f>[4]RA_DTS!$FC320</f>
        <v>-2.143349795085181E-2</v>
      </c>
      <c r="H20" s="149">
        <f>[4]RA_DTS!$FC270</f>
        <v>2.1222426941745365E-2</v>
      </c>
      <c r="I20" s="86">
        <f>[4]RA_DTS!$FC145</f>
        <v>257.45157777942518</v>
      </c>
      <c r="J20" s="87">
        <f>[4]RA_DTS!$FC170</f>
        <v>1.2284117912524595E-2</v>
      </c>
      <c r="K20" s="88">
        <f>[4]RA_DTS!$FC195</f>
        <v>1.1769091697905409E-2</v>
      </c>
      <c r="L20" s="87">
        <f>[4]RA_DTS!$FC220</f>
        <v>-9.860205209558659E-3</v>
      </c>
      <c r="M20" s="87">
        <f>[4]RA_DTS!$FC245</f>
        <v>-7.2588654878438241E-3</v>
      </c>
    </row>
    <row r="21" spans="1:19" s="24" customFormat="1" x14ac:dyDescent="0.25">
      <c r="C21" s="168" t="s">
        <v>26</v>
      </c>
      <c r="D21" s="169">
        <f>[4]RA_DTS!$FC22</f>
        <v>173.18736043003818</v>
      </c>
      <c r="E21" s="170">
        <f>[4]RA_DTS!$FC72</f>
        <v>1.6129172310862971E-2</v>
      </c>
      <c r="F21" s="171">
        <f>[4]RA_DTS!$FC97</f>
        <v>1.6576588121077984E-2</v>
      </c>
      <c r="G21" s="172">
        <f>[4]RA_DTS!$FC322</f>
        <v>-1.4427791084431374E-2</v>
      </c>
      <c r="H21" s="145">
        <f>[4]RA_DTS!$FC272</f>
        <v>2.4246711911958485E-2</v>
      </c>
      <c r="I21" s="173">
        <f>[4]RA_DTS!$FC147</f>
        <v>1962.4069500673663</v>
      </c>
      <c r="J21" s="174">
        <f>[4]RA_DTS!$FC172</f>
        <v>3.0210394657198325E-2</v>
      </c>
      <c r="K21" s="175">
        <f>[4]RA_DTS!$FC197</f>
        <v>2.9585079429720107E-2</v>
      </c>
      <c r="L21" s="174">
        <f>[4]RA_DTS!$FC222</f>
        <v>1.6129172310862971E-2</v>
      </c>
      <c r="M21" s="174">
        <f>[4]RA_DTS!$FC247</f>
        <v>1.6576588121077984E-2</v>
      </c>
    </row>
    <row r="22" spans="1:19" s="24" customFormat="1" ht="12.75" customHeight="1" x14ac:dyDescent="0.25">
      <c r="C22" s="75" t="s">
        <v>27</v>
      </c>
      <c r="D22" s="60">
        <f>[4]RA_DTS!$FC23</f>
        <v>129.25280239312079</v>
      </c>
      <c r="E22" s="61">
        <f>[4]RA_DTS!$FC73</f>
        <v>7.13651460197684E-3</v>
      </c>
      <c r="F22" s="62">
        <f>[4]RA_DTS!$FC98</f>
        <v>1.0184859214218855E-2</v>
      </c>
      <c r="G22" s="63">
        <f>[4]RA_DTS!$FC323</f>
        <v>-2.3711542445512546E-2</v>
      </c>
      <c r="H22" s="149">
        <f>[4]RA_DTS!$FC273</f>
        <v>2.9725463409853603E-2</v>
      </c>
      <c r="I22" s="86">
        <f>[4]RA_DTS!$FC148</f>
        <v>1494.6075204433005</v>
      </c>
      <c r="J22" s="87">
        <f>[4]RA_DTS!$FC173</f>
        <v>3.0825047133243411E-2</v>
      </c>
      <c r="K22" s="88">
        <f>[4]RA_DTS!$FC198</f>
        <v>3.0399304447629172E-2</v>
      </c>
      <c r="L22" s="87">
        <f>[4]RA_DTS!$FC223</f>
        <v>7.13651460197684E-3</v>
      </c>
      <c r="M22" s="87">
        <f>[4]RA_DTS!$FC248</f>
        <v>1.0184859214218855E-2</v>
      </c>
    </row>
    <row r="23" spans="1:19" s="24" customFormat="1" ht="12.75" customHeight="1" x14ac:dyDescent="0.25">
      <c r="C23" s="76" t="s">
        <v>28</v>
      </c>
      <c r="D23" s="60">
        <f>[4]RA_DTS!$FC24</f>
        <v>121.82483719391881</v>
      </c>
      <c r="E23" s="61">
        <f>[4]RA_DTS!$FC74</f>
        <v>1.4615360431517788E-2</v>
      </c>
      <c r="F23" s="62">
        <f>[4]RA_DTS!$FC99</f>
        <v>1.8122325390655947E-2</v>
      </c>
      <c r="G23" s="63">
        <f>[4]RA_DTS!$FC324</f>
        <v>-2.4776396726363004E-2</v>
      </c>
      <c r="H23" s="149">
        <f>[4]RA_DTS!$FC274</f>
        <v>3.8004230896181213E-2</v>
      </c>
      <c r="I23" s="86">
        <f>[4]RA_DTS!$FC149</f>
        <v>1410.1341661324848</v>
      </c>
      <c r="J23" s="87">
        <f>[4]RA_DTS!$FC174</f>
        <v>3.621380390836193E-2</v>
      </c>
      <c r="K23" s="88">
        <f>[4]RA_DTS!$FC199</f>
        <v>3.5984993509525776E-2</v>
      </c>
      <c r="L23" s="87">
        <f>[4]RA_DTS!$FC224</f>
        <v>1.4615360431517788E-2</v>
      </c>
      <c r="M23" s="87">
        <f>[4]RA_DTS!$FC249</f>
        <v>1.8122325390655947E-2</v>
      </c>
    </row>
    <row r="24" spans="1:19" s="24" customFormat="1" ht="12.75" customHeight="1" x14ac:dyDescent="0.25">
      <c r="A24" s="22"/>
      <c r="C24" s="69" t="s">
        <v>29</v>
      </c>
      <c r="D24" s="77">
        <f>[4]RA_DTS!$FC25</f>
        <v>7.4279651992019939</v>
      </c>
      <c r="E24" s="61">
        <f>[4]RA_DTS!$FC75</f>
        <v>-0.1014869200003099</v>
      </c>
      <c r="F24" s="62">
        <f>[4]RA_DTS!$FC100</f>
        <v>-0.10683016846146709</v>
      </c>
      <c r="G24" s="63">
        <f>[4]RA_DTS!$FC325</f>
        <v>-5.4628113472882101E-3</v>
      </c>
      <c r="H24" s="149">
        <f>[4]RA_DTS!$FC275</f>
        <v>-8.2028140486270495E-2</v>
      </c>
      <c r="I24" s="86">
        <f>[4]RA_DTS!$FC150</f>
        <v>84.473354310815495</v>
      </c>
      <c r="J24" s="87">
        <f>[4]RA_DTS!$FC175</f>
        <v>-5.1514870864595941E-2</v>
      </c>
      <c r="K24" s="88">
        <f>[4]RA_DTS!$FC200</f>
        <v>-5.4860113578923619E-2</v>
      </c>
      <c r="L24" s="87">
        <f>[4]RA_DTS!$FC225</f>
        <v>-0.1014869200003099</v>
      </c>
      <c r="M24" s="87">
        <f>[4]RA_DTS!$FC250</f>
        <v>-0.10683016846146709</v>
      </c>
    </row>
    <row r="25" spans="1:19" s="24" customFormat="1" ht="12.75" customHeight="1" x14ac:dyDescent="0.25">
      <c r="C25" s="176" t="s">
        <v>30</v>
      </c>
      <c r="D25" s="101">
        <f>[4]RA_DTS!$FC26</f>
        <v>43.934558036917402</v>
      </c>
      <c r="E25" s="104">
        <f>[4]RA_DTS!$FC76</f>
        <v>4.354132091644658E-2</v>
      </c>
      <c r="F25" s="160">
        <f>[4]RA_DTS!$FC101</f>
        <v>3.7120659739074968E-2</v>
      </c>
      <c r="G25" s="102">
        <f>[4]RA_DTS!$FC326</f>
        <v>1.5813409598901984E-2</v>
      </c>
      <c r="H25" s="85">
        <f>[4]RA_DTS!$FC276</f>
        <v>7.1990045233811806E-3</v>
      </c>
      <c r="I25" s="161">
        <f>[4]RA_DTS!$FC151</f>
        <v>467.79942962406614</v>
      </c>
      <c r="J25" s="162">
        <f>[4]RA_DTS!$FC176</f>
        <v>2.8251498117590756E-2</v>
      </c>
      <c r="K25" s="163">
        <f>[4]RA_DTS!$FC201</f>
        <v>2.6994869363507368E-2</v>
      </c>
      <c r="L25" s="162">
        <f>[4]RA_DTS!$FC226</f>
        <v>4.354132091644658E-2</v>
      </c>
      <c r="M25" s="162">
        <f>[4]RA_DTS!$FC251</f>
        <v>3.7120659739074968E-2</v>
      </c>
    </row>
    <row r="26" spans="1:19" s="24" customFormat="1" ht="12.75" customHeight="1" x14ac:dyDescent="0.25">
      <c r="C26" s="52" t="s">
        <v>31</v>
      </c>
      <c r="D26" s="101">
        <f>[4]RA_DTS!$FC27</f>
        <v>401.95707416523015</v>
      </c>
      <c r="E26" s="104">
        <f>[4]RA_DTS!$FC77</f>
        <v>2.7631371292853091E-2</v>
      </c>
      <c r="F26" s="160">
        <f>[4]RA_DTS!$FC102</f>
        <v>2.7793151081932921E-2</v>
      </c>
      <c r="G26" s="102">
        <f>[4]RA_DTS!$FC327</f>
        <v>2.162738430572908E-3</v>
      </c>
      <c r="H26" s="85">
        <f>[4]RA_DTS!$FC277</f>
        <v>6.3362476965331815E-3</v>
      </c>
      <c r="I26" s="161">
        <f>[4]RA_DTS!$FC152</f>
        <v>4476.4300582258466</v>
      </c>
      <c r="J26" s="162">
        <f>[4]RA_DTS!$FC177</f>
        <v>1.7709953568430858E-2</v>
      </c>
      <c r="K26" s="163">
        <f>[4]RA_DTS!$FC202</f>
        <v>1.5215605039658797E-2</v>
      </c>
      <c r="L26" s="162">
        <f>[4]RA_DTS!$FC227</f>
        <v>2.7631371292853091E-2</v>
      </c>
      <c r="M26" s="162">
        <f>[4]RA_DTS!$FC252</f>
        <v>2.7793151081932921E-2</v>
      </c>
    </row>
    <row r="27" spans="1:19" s="24" customFormat="1" ht="12.75" hidden="1" customHeight="1" x14ac:dyDescent="0.25">
      <c r="C27" s="177"/>
      <c r="D27" s="65"/>
      <c r="E27" s="62"/>
      <c r="F27" s="178"/>
      <c r="G27" s="179"/>
      <c r="H27" s="178"/>
      <c r="I27" s="65"/>
      <c r="J27" s="62"/>
      <c r="K27" s="178"/>
      <c r="L27" s="62"/>
      <c r="M27" s="178"/>
    </row>
    <row r="28" spans="1:19" s="24" customFormat="1" ht="12.75" hidden="1" customHeight="1" x14ac:dyDescent="0.25">
      <c r="C28" s="177"/>
      <c r="D28" s="65"/>
      <c r="E28" s="62"/>
      <c r="F28" s="178"/>
      <c r="G28" s="179"/>
      <c r="H28" s="178"/>
      <c r="I28" s="65"/>
      <c r="J28" s="62"/>
      <c r="K28" s="178"/>
      <c r="L28" s="62"/>
      <c r="M28" s="178"/>
    </row>
    <row r="29" spans="1:19" s="24" customFormat="1" ht="12.75" hidden="1" customHeight="1" x14ac:dyDescent="0.25">
      <c r="C29" s="177"/>
      <c r="D29" s="65"/>
      <c r="E29" s="62"/>
      <c r="F29" s="178"/>
      <c r="G29" s="179"/>
      <c r="H29" s="178"/>
      <c r="I29" s="65"/>
      <c r="J29" s="62"/>
      <c r="K29" s="178"/>
      <c r="L29" s="62"/>
      <c r="M29" s="178"/>
    </row>
    <row r="30" spans="1:19" s="24" customFormat="1" ht="12.75" customHeight="1" x14ac:dyDescent="0.25">
      <c r="C30" s="180"/>
      <c r="D30" s="141"/>
      <c r="E30" s="142"/>
      <c r="F30" s="181"/>
      <c r="G30" s="142"/>
      <c r="H30" s="143"/>
      <c r="I30" s="182"/>
      <c r="J30" s="181"/>
      <c r="K30" s="142"/>
      <c r="L30" s="183"/>
      <c r="M30" s="142"/>
    </row>
    <row r="31" spans="1:19" s="24" customFormat="1" ht="12.75" customHeight="1" x14ac:dyDescent="0.25">
      <c r="C31" s="75" t="s">
        <v>32</v>
      </c>
      <c r="D31" s="94">
        <f>[11]Mois!$DR$5/1000000</f>
        <v>64.949933909999999</v>
      </c>
      <c r="E31" s="96">
        <f>'[11]Evo mois'!$DR$5</f>
        <v>1.8436880871332884E-2</v>
      </c>
      <c r="F31" s="184">
        <f>'[12]Evo Mois'!$DR$5</f>
        <v>2.7492534094297305E-2</v>
      </c>
      <c r="G31" s="96">
        <f>'[12]Evo Mois-1'!$DR$5</f>
        <v>-7.4509515612745103E-3</v>
      </c>
      <c r="H31" s="152">
        <f>'[12]Evo ACM'!$DF$5</f>
        <v>5.9962605789809498E-2</v>
      </c>
      <c r="I31" s="94">
        <f>'[11]Cumul ACM'!$DR$5/1000000</f>
        <v>64.949933909999999</v>
      </c>
      <c r="J31" s="153">
        <f>'[11]Evo ACM'!$DR$5</f>
        <v>-0.90303963366755935</v>
      </c>
      <c r="K31" s="96">
        <f>'[12]Evo ACM'!$DR$5</f>
        <v>1.1209727174291917E-2</v>
      </c>
      <c r="L31" s="153">
        <f>'[11]Evo PCAP'!$DR$5</f>
        <v>1.8436880871332884E-2</v>
      </c>
      <c r="M31" s="96">
        <f>'[12]Evo PCAP'!$DR$5</f>
        <v>2.7492534094297305E-2</v>
      </c>
      <c r="R31" s="98"/>
      <c r="S31" s="98"/>
    </row>
    <row r="32" spans="1:19" s="24" customFormat="1" ht="12.75" customHeight="1" x14ac:dyDescent="0.25">
      <c r="C32" s="99" t="s">
        <v>33</v>
      </c>
      <c r="D32" s="60">
        <f>[11]Mois!$DR$6/1000000</f>
        <v>51.548059969999997</v>
      </c>
      <c r="E32" s="63">
        <f>'[11]Evo mois'!$DR$6</f>
        <v>4.6417787338883798E-3</v>
      </c>
      <c r="F32" s="95">
        <f>'[12]Evo Mois'!$DR$6</f>
        <v>1.4326267323975905E-2</v>
      </c>
      <c r="G32" s="63">
        <f>'[12]Evo Mois-1'!$DR$6</f>
        <v>-1.0291768498671194E-2</v>
      </c>
      <c r="H32" s="61">
        <f>'[12]Evo ACM'!$DF$6</f>
        <v>5.7633861891904781E-2</v>
      </c>
      <c r="I32" s="60">
        <f>'[11]Cumul ACM'!$DR$6/1000000</f>
        <v>51.548059969999997</v>
      </c>
      <c r="J32" s="62">
        <f>'[11]Evo ACM'!$DR$6</f>
        <v>-0.90420828920887653</v>
      </c>
      <c r="K32" s="63">
        <f>'[12]Evo ACM'!$DR$6</f>
        <v>2.3133555788810156E-3</v>
      </c>
      <c r="L32" s="62">
        <f>'[11]Evo PCAP'!$DR$6</f>
        <v>4.6417787338883798E-3</v>
      </c>
      <c r="M32" s="63">
        <f>'[12]Evo PCAP'!$DR$6</f>
        <v>1.4326267323975905E-2</v>
      </c>
      <c r="R32" s="98"/>
      <c r="S32" s="98"/>
    </row>
    <row r="33" spans="2:19" s="24" customFormat="1" ht="12.75" customHeight="1" x14ac:dyDescent="0.25">
      <c r="C33" s="99" t="s">
        <v>34</v>
      </c>
      <c r="D33" s="60">
        <f>[11]Mois!$DR$7/1000000</f>
        <v>6.6249745000000004</v>
      </c>
      <c r="E33" s="63">
        <f>'[11]Evo mois'!$DR$7</f>
        <v>0.16057772867256692</v>
      </c>
      <c r="F33" s="95">
        <f>'[12]Evo Mois'!$DR$7</f>
        <v>0.16991335962545562</v>
      </c>
      <c r="G33" s="63">
        <f>'[12]Evo Mois-1'!$DR$7</f>
        <v>5.6477452279467766E-2</v>
      </c>
      <c r="H33" s="61">
        <f>'[12]Evo ACM'!$DF$7</f>
        <v>0.13957574377267767</v>
      </c>
      <c r="I33" s="60">
        <f>'[11]Cumul ACM'!$DR$7/1000000</f>
        <v>6.6249745000000004</v>
      </c>
      <c r="J33" s="62">
        <f>'[11]Evo ACM'!$DR$7</f>
        <v>-0.89720052606664069</v>
      </c>
      <c r="K33" s="63">
        <f>'[12]Evo ACM'!$DR$7</f>
        <v>0.12471653679013417</v>
      </c>
      <c r="L33" s="62">
        <f>'[11]Evo PCAP'!$DR$7</f>
        <v>0.16057772867256692</v>
      </c>
      <c r="M33" s="63">
        <f>'[12]Evo PCAP'!$DR$7</f>
        <v>0.16991335962545562</v>
      </c>
      <c r="R33" s="98"/>
      <c r="S33" s="98"/>
    </row>
    <row r="34" spans="2:19" s="24" customFormat="1" ht="12.75" customHeight="1" x14ac:dyDescent="0.25">
      <c r="C34" s="100" t="s">
        <v>35</v>
      </c>
      <c r="D34" s="101">
        <f>[11]Mois!$DR$8/1000000</f>
        <v>6.7768994399999993</v>
      </c>
      <c r="E34" s="102">
        <f>'[11]Evo mois'!$DR$8</f>
        <v>3.1075688601305274E-3</v>
      </c>
      <c r="F34" s="103">
        <f>'[12]Evo Mois'!$DR$8</f>
        <v>-7.0557162329202283E-3</v>
      </c>
      <c r="G34" s="103">
        <f>'[12]Evo Mois-1'!$DR$8</f>
        <v>-5.2170981607388311E-2</v>
      </c>
      <c r="H34" s="102">
        <f>'[12]Evo ACM'!$DF$8</f>
        <v>1.0639509021112215E-2</v>
      </c>
      <c r="I34" s="101">
        <f>'[11]Cumul ACM'!$DR$8/1000000</f>
        <v>6.7768994399999993</v>
      </c>
      <c r="J34" s="160">
        <f>'[11]Evo ACM'!$DR$8</f>
        <v>-0.89928595178440296</v>
      </c>
      <c r="K34" s="102">
        <f>'[12]Evo ACM'!$DR$8</f>
        <v>-2.5599538782598685E-2</v>
      </c>
      <c r="L34" s="160">
        <f>'[11]Evo PCAP'!$DR$8</f>
        <v>3.1075688601305274E-3</v>
      </c>
      <c r="M34" s="102">
        <f>'[12]Evo PCAP'!$DR$8</f>
        <v>-7.0557162329202283E-3</v>
      </c>
      <c r="O34" s="98"/>
      <c r="P34" s="98"/>
      <c r="Q34" s="98"/>
      <c r="R34" s="98"/>
      <c r="S34" s="98"/>
    </row>
    <row r="35" spans="2:19" s="24" customFormat="1" ht="12.75" customHeight="1" x14ac:dyDescent="0.25">
      <c r="C35" s="185"/>
      <c r="D35" s="65"/>
      <c r="E35" s="88"/>
      <c r="F35" s="88"/>
      <c r="G35" s="88"/>
      <c r="H35" s="88"/>
      <c r="I35" s="65"/>
      <c r="J35" s="88"/>
      <c r="K35" s="88"/>
      <c r="L35" s="88"/>
      <c r="M35" s="88"/>
      <c r="O35" s="98"/>
      <c r="P35" s="98"/>
      <c r="Q35" s="98"/>
      <c r="R35" s="98"/>
      <c r="S35" s="98"/>
    </row>
    <row r="36" spans="2:19" s="24" customFormat="1" ht="12.75" customHeight="1" x14ac:dyDescent="0.25">
      <c r="B36" s="67"/>
      <c r="C36" s="107"/>
      <c r="D36" s="107"/>
      <c r="E36" s="107"/>
      <c r="F36" s="107"/>
      <c r="G36" s="107"/>
      <c r="H36" s="107"/>
      <c r="I36" s="107"/>
      <c r="J36" s="107"/>
      <c r="K36" s="107"/>
      <c r="L36" s="107"/>
      <c r="M36" s="107"/>
    </row>
    <row r="37" spans="2:19" s="24" customFormat="1" ht="40.5" customHeight="1" x14ac:dyDescent="0.25">
      <c r="B37" s="67"/>
      <c r="C37" s="121" t="s">
        <v>41</v>
      </c>
      <c r="D37" s="122" t="s">
        <v>6</v>
      </c>
      <c r="E37" s="123"/>
      <c r="F37" s="123"/>
      <c r="G37" s="124"/>
      <c r="H37" s="122" t="s">
        <v>8</v>
      </c>
      <c r="I37" s="123"/>
      <c r="J37" s="123"/>
      <c r="K37" s="124"/>
      <c r="L37" s="122" t="s">
        <v>9</v>
      </c>
      <c r="M37" s="124"/>
    </row>
    <row r="38" spans="2:19" s="24" customFormat="1" ht="53.25" customHeight="1" x14ac:dyDescent="0.25">
      <c r="B38" s="67"/>
      <c r="C38" s="125"/>
      <c r="D38" s="126" t="str">
        <f>D5</f>
        <v>Données brutes  janv. 2025</v>
      </c>
      <c r="E38" s="127" t="str">
        <f>E5</f>
        <v>Taux de croissance  janv. 2025 / janv. 2024</v>
      </c>
      <c r="F38" s="186"/>
      <c r="G38" s="129" t="str">
        <f>G5</f>
        <v>Taux de croissance  janv. 2025 / déc. 2024</v>
      </c>
      <c r="H38" s="130" t="str">
        <f>H5</f>
        <v>Rappel :
Taux ACM CVS-CJO à fin janv. 2024</v>
      </c>
      <c r="I38" s="131" t="str">
        <f>I5</f>
        <v>Données brutes fév. 2024 - janv. 2025</v>
      </c>
      <c r="J38" s="127" t="str">
        <f>J5</f>
        <v>Taux ACM (fév. 2024 - janv. 2025 / fév. 2023 - janv. 2024)</v>
      </c>
      <c r="K38" s="133"/>
      <c r="L38" s="127" t="str">
        <f>L5</f>
        <v>( janv à janv. 2025 ) /
( janv à janv. 2024 )</v>
      </c>
      <c r="M38" s="133"/>
    </row>
    <row r="39" spans="2:19" s="24" customFormat="1" ht="40.5" customHeight="1" x14ac:dyDescent="0.25">
      <c r="B39" s="67"/>
      <c r="C39" s="135"/>
      <c r="D39" s="136"/>
      <c r="E39" s="129" t="s">
        <v>10</v>
      </c>
      <c r="F39" s="137" t="s">
        <v>11</v>
      </c>
      <c r="G39" s="129" t="s">
        <v>11</v>
      </c>
      <c r="H39" s="138"/>
      <c r="I39" s="139"/>
      <c r="J39" s="129" t="s">
        <v>10</v>
      </c>
      <c r="K39" s="129" t="s">
        <v>11</v>
      </c>
      <c r="L39" s="129" t="s">
        <v>10</v>
      </c>
      <c r="M39" s="129" t="s">
        <v>11</v>
      </c>
    </row>
    <row r="40" spans="2:19" s="24" customFormat="1" ht="12.75" customHeight="1" x14ac:dyDescent="0.25">
      <c r="B40" s="67"/>
      <c r="C40" s="140" t="s">
        <v>12</v>
      </c>
      <c r="D40" s="141">
        <v>182.303907215664</v>
      </c>
      <c r="E40" s="142">
        <v>-2.4135508163632302E-2</v>
      </c>
      <c r="F40" s="48">
        <v>-6.2286528290786958E-3</v>
      </c>
      <c r="G40" s="49">
        <v>7.5424507501014038E-3</v>
      </c>
      <c r="H40" s="143">
        <v>-1.3280432325338265E-2</v>
      </c>
      <c r="I40" s="144">
        <v>2395.2974039188589</v>
      </c>
      <c r="J40" s="142">
        <v>-3.0794477815726529E-3</v>
      </c>
      <c r="K40" s="49">
        <v>-4.9878104458150885E-3</v>
      </c>
      <c r="L40" s="142">
        <v>-4.3105815492250343E-4</v>
      </c>
      <c r="M40" s="142">
        <v>-4.9572903713708261E-3</v>
      </c>
    </row>
    <row r="41" spans="2:19" s="24" customFormat="1" ht="12.75" customHeight="1" x14ac:dyDescent="0.25">
      <c r="B41" s="67"/>
      <c r="C41" s="52" t="s">
        <v>13</v>
      </c>
      <c r="D41" s="53">
        <v>100.636147989702</v>
      </c>
      <c r="E41" s="54">
        <v>-4.1693793414940283E-2</v>
      </c>
      <c r="F41" s="55">
        <v>-2.1073448593775246E-2</v>
      </c>
      <c r="G41" s="56">
        <v>-7.9769141446888181E-3</v>
      </c>
      <c r="H41" s="145">
        <v>-2.1439857229116899E-2</v>
      </c>
      <c r="I41" s="146">
        <v>1398.0818393788797</v>
      </c>
      <c r="J41" s="147">
        <v>-1.6555433577380874E-2</v>
      </c>
      <c r="K41" s="148">
        <v>-1.8983034615865479E-2</v>
      </c>
      <c r="L41" s="147">
        <v>-1.4155115344061886E-2</v>
      </c>
      <c r="M41" s="147">
        <v>-1.8386671839234814E-2</v>
      </c>
    </row>
    <row r="42" spans="2:19" s="24" customFormat="1" ht="12.75" customHeight="1" x14ac:dyDescent="0.25">
      <c r="B42" s="67"/>
      <c r="C42" s="59" t="s">
        <v>14</v>
      </c>
      <c r="D42" s="77">
        <v>26.411133996062709</v>
      </c>
      <c r="E42" s="61">
        <v>-8.7743693040971737E-2</v>
      </c>
      <c r="F42" s="62">
        <v>-4.5742957152913544E-2</v>
      </c>
      <c r="G42" s="63">
        <v>-2.0527848874085985E-2</v>
      </c>
      <c r="H42" s="149">
        <v>4.2053855718571231E-3</v>
      </c>
      <c r="I42" s="86">
        <v>443.14433346542745</v>
      </c>
      <c r="J42" s="87">
        <v>-2.1845093989590336E-2</v>
      </c>
      <c r="K42" s="88">
        <v>-2.256269450493209E-2</v>
      </c>
      <c r="L42" s="87">
        <v>-2.5135327059078505E-2</v>
      </c>
      <c r="M42" s="87">
        <v>-2.993544562661099E-2</v>
      </c>
    </row>
    <row r="43" spans="2:19" s="24" customFormat="1" ht="12.75" customHeight="1" x14ac:dyDescent="0.25">
      <c r="B43" s="67"/>
      <c r="C43" s="66" t="s">
        <v>15</v>
      </c>
      <c r="D43" s="60">
        <v>8.22550604299383</v>
      </c>
      <c r="E43" s="61">
        <v>-0.10697892550825761</v>
      </c>
      <c r="F43" s="62">
        <v>-7.2361619463592985E-2</v>
      </c>
      <c r="G43" s="63">
        <v>-4.6288814001665846E-2</v>
      </c>
      <c r="H43" s="149">
        <v>-4.4308170026980731E-2</v>
      </c>
      <c r="I43" s="86">
        <v>122.37260300410095</v>
      </c>
      <c r="J43" s="87">
        <v>-2.9749543363869257E-2</v>
      </c>
      <c r="K43" s="88">
        <v>-3.3294171080611612E-2</v>
      </c>
      <c r="L43" s="87">
        <v>-2.2661623331023062E-2</v>
      </c>
      <c r="M43" s="87">
        <v>-2.81367662489167E-2</v>
      </c>
    </row>
    <row r="44" spans="2:19" s="24" customFormat="1" ht="12.75" customHeight="1" x14ac:dyDescent="0.25">
      <c r="B44" s="67"/>
      <c r="C44" s="66" t="s">
        <v>16</v>
      </c>
      <c r="D44" s="60">
        <v>15.541740176614137</v>
      </c>
      <c r="E44" s="61">
        <v>-5.7807635919542188E-2</v>
      </c>
      <c r="F44" s="62">
        <v>-1.0981605911408399E-2</v>
      </c>
      <c r="G44" s="63">
        <v>-1.0135840947100183E-2</v>
      </c>
      <c r="H44" s="149">
        <v>2.2955809776678437E-2</v>
      </c>
      <c r="I44" s="86">
        <v>258.36643015077959</v>
      </c>
      <c r="J44" s="87">
        <v>2.7743803654332044E-3</v>
      </c>
      <c r="K44" s="88">
        <v>3.7810497554251477E-3</v>
      </c>
      <c r="L44" s="87">
        <v>-1.4327881584554891E-3</v>
      </c>
      <c r="M44" s="87">
        <v>-5.5562373411940369E-3</v>
      </c>
    </row>
    <row r="45" spans="2:19" s="24" customFormat="1" ht="12.75" customHeight="1" x14ac:dyDescent="0.25">
      <c r="B45" s="67"/>
      <c r="C45" s="66" t="s">
        <v>17</v>
      </c>
      <c r="D45" s="60">
        <v>2.5071093883196198</v>
      </c>
      <c r="E45" s="61">
        <v>-0.19746029898382333</v>
      </c>
      <c r="F45" s="62">
        <v>-0.13785083755151051</v>
      </c>
      <c r="G45" s="63">
        <v>-1.4544979432049354E-2</v>
      </c>
      <c r="H45" s="149">
        <v>2.7100945045726466E-2</v>
      </c>
      <c r="I45" s="86">
        <v>60.408021104032898</v>
      </c>
      <c r="J45" s="87">
        <v>-0.10497863417945852</v>
      </c>
      <c r="K45" s="88">
        <v>-0.10672923975091408</v>
      </c>
      <c r="L45" s="87">
        <v>-0.12559729895887939</v>
      </c>
      <c r="M45" s="87">
        <v>-0.13066903985731393</v>
      </c>
    </row>
    <row r="46" spans="2:19" s="24" customFormat="1" ht="12.75" customHeight="1" x14ac:dyDescent="0.25">
      <c r="B46" s="67"/>
      <c r="C46" s="151" t="s">
        <v>18</v>
      </c>
      <c r="D46" s="94">
        <v>45.958328592236064</v>
      </c>
      <c r="E46" s="152">
        <v>-2.764893544515834E-2</v>
      </c>
      <c r="F46" s="153">
        <v>-1.500570723380823E-2</v>
      </c>
      <c r="G46" s="96">
        <v>2.3939947471094403E-3</v>
      </c>
      <c r="H46" s="154">
        <v>-2.8606017610645296E-2</v>
      </c>
      <c r="I46" s="155">
        <v>580.91434538111946</v>
      </c>
      <c r="J46" s="156">
        <v>-1.3697908285752236E-2</v>
      </c>
      <c r="K46" s="157">
        <v>-1.751523743630079E-2</v>
      </c>
      <c r="L46" s="156">
        <v>-9.518503758529917E-3</v>
      </c>
      <c r="M46" s="156">
        <v>-1.3204745083860936E-2</v>
      </c>
    </row>
    <row r="47" spans="2:19" s="24" customFormat="1" ht="12.75" customHeight="1" x14ac:dyDescent="0.25">
      <c r="B47" s="67"/>
      <c r="C47" s="69" t="s">
        <v>19</v>
      </c>
      <c r="D47" s="60">
        <v>8.3146610983467291</v>
      </c>
      <c r="E47" s="61">
        <v>-7.8448819376016887E-2</v>
      </c>
      <c r="F47" s="62">
        <v>-1.8879583876997175E-2</v>
      </c>
      <c r="G47" s="63">
        <v>1.5614999036299704E-3</v>
      </c>
      <c r="H47" s="149">
        <v>1.9707800827941657E-2</v>
      </c>
      <c r="I47" s="86">
        <v>122.05141038647292</v>
      </c>
      <c r="J47" s="87">
        <v>-6.7584040435956227E-3</v>
      </c>
      <c r="K47" s="88">
        <v>-8.2787838732162333E-3</v>
      </c>
      <c r="L47" s="87">
        <v>-9.4417482023207988E-3</v>
      </c>
      <c r="M47" s="87">
        <v>-1.6428441306751473E-2</v>
      </c>
    </row>
    <row r="48" spans="2:19" s="24" customFormat="1" ht="12.75" customHeight="1" x14ac:dyDescent="0.25">
      <c r="B48" s="67"/>
      <c r="C48" s="159" t="s">
        <v>20</v>
      </c>
      <c r="D48" s="101">
        <v>36.884634822259798</v>
      </c>
      <c r="E48" s="104">
        <v>-1.6350555659224719E-2</v>
      </c>
      <c r="F48" s="160">
        <v>-1.5796847241644874E-2</v>
      </c>
      <c r="G48" s="102">
        <v>2.8691343599036578E-3</v>
      </c>
      <c r="H48" s="85">
        <v>-4.4228575839859841E-2</v>
      </c>
      <c r="I48" s="161">
        <v>443.20146577372998</v>
      </c>
      <c r="J48" s="162">
        <v>-1.8171906805568794E-2</v>
      </c>
      <c r="K48" s="163">
        <v>-2.2687580333781043E-2</v>
      </c>
      <c r="L48" s="162">
        <v>-1.2124139543130186E-2</v>
      </c>
      <c r="M48" s="162">
        <v>-1.4842241354741215E-2</v>
      </c>
    </row>
    <row r="49" spans="2:19" s="24" customFormat="1" ht="12.75" customHeight="1" x14ac:dyDescent="0.25">
      <c r="B49" s="67"/>
      <c r="C49" s="164" t="s">
        <v>21</v>
      </c>
      <c r="D49" s="94">
        <v>4.6601089032867895</v>
      </c>
      <c r="E49" s="152">
        <v>-0.14304942507405394</v>
      </c>
      <c r="F49" s="153">
        <v>-0.12840514047102336</v>
      </c>
      <c r="G49" s="96">
        <v>-2.0199568475935958E-2</v>
      </c>
      <c r="H49" s="154">
        <v>-0.22014189479212987</v>
      </c>
      <c r="I49" s="155">
        <v>68.757811618573186</v>
      </c>
      <c r="J49" s="156">
        <v>-0.14156057106345921</v>
      </c>
      <c r="K49" s="157">
        <v>-0.14470720851684049</v>
      </c>
      <c r="L49" s="156">
        <v>-0.12118280355788313</v>
      </c>
      <c r="M49" s="156">
        <v>-0.12578514505080562</v>
      </c>
    </row>
    <row r="50" spans="2:19" s="24" customFormat="1" ht="12.75" customHeight="1" x14ac:dyDescent="0.25">
      <c r="B50" s="67"/>
      <c r="C50" s="165" t="s">
        <v>22</v>
      </c>
      <c r="D50" s="101">
        <v>12.310890397740501</v>
      </c>
      <c r="E50" s="104">
        <v>-2.029919833399163E-2</v>
      </c>
      <c r="F50" s="160">
        <v>1.3428190203548018E-2</v>
      </c>
      <c r="G50" s="102">
        <v>-3.529013384598878E-3</v>
      </c>
      <c r="H50" s="166">
        <v>3.136764924146207E-2</v>
      </c>
      <c r="I50" s="161">
        <v>164.12668627700651</v>
      </c>
      <c r="J50" s="167">
        <v>5.4304570881897885E-3</v>
      </c>
      <c r="K50" s="163">
        <v>2.9495312581493405E-3</v>
      </c>
      <c r="L50" s="162">
        <v>4.8803828456616127E-3</v>
      </c>
      <c r="M50" s="162">
        <v>3.3019864198990945E-4</v>
      </c>
    </row>
    <row r="51" spans="2:19" s="24" customFormat="1" ht="12.75" customHeight="1" x14ac:dyDescent="0.25">
      <c r="B51" s="67"/>
      <c r="C51" s="59" t="s">
        <v>23</v>
      </c>
      <c r="D51" s="60">
        <v>9.0601283590650183</v>
      </c>
      <c r="E51" s="61">
        <v>6.6771301402421601E-2</v>
      </c>
      <c r="F51" s="62">
        <v>6.6283370762880045E-2</v>
      </c>
      <c r="G51" s="63">
        <v>-6.7498108541699242E-3</v>
      </c>
      <c r="H51" s="149">
        <v>1.4071379009375162E-2</v>
      </c>
      <c r="I51" s="86">
        <v>112.77288857613549</v>
      </c>
      <c r="J51" s="87">
        <v>4.1165709721634913E-2</v>
      </c>
      <c r="K51" s="88">
        <v>4.0103234182430558E-2</v>
      </c>
      <c r="L51" s="87">
        <v>4.2283929150939814E-2</v>
      </c>
      <c r="M51" s="87">
        <v>4.1423078097435839E-2</v>
      </c>
    </row>
    <row r="52" spans="2:19" s="24" customFormat="1" ht="12.75" customHeight="1" x14ac:dyDescent="0.25">
      <c r="B52" s="67"/>
      <c r="C52" s="66" t="s">
        <v>24</v>
      </c>
      <c r="D52" s="60">
        <v>5.9429773418653493</v>
      </c>
      <c r="E52" s="61">
        <v>9.0840952019523913E-2</v>
      </c>
      <c r="F52" s="62">
        <v>9.0318618109944238E-2</v>
      </c>
      <c r="G52" s="63">
        <v>-9.6246324045665688E-3</v>
      </c>
      <c r="H52" s="149">
        <v>2.4043949226509653E-2</v>
      </c>
      <c r="I52" s="86">
        <v>73.496033101917462</v>
      </c>
      <c r="J52" s="87">
        <v>6.506951030026098E-2</v>
      </c>
      <c r="K52" s="88">
        <v>6.44477503668619E-2</v>
      </c>
      <c r="L52" s="87">
        <v>6.9926522856520679E-2</v>
      </c>
      <c r="M52" s="87">
        <v>6.941644103947664E-2</v>
      </c>
    </row>
    <row r="53" spans="2:19" s="24" customFormat="1" ht="12.75" customHeight="1" x14ac:dyDescent="0.25">
      <c r="B53" s="67"/>
      <c r="C53" s="66" t="s">
        <v>25</v>
      </c>
      <c r="D53" s="60">
        <v>3.1171510171996704</v>
      </c>
      <c r="E53" s="61">
        <v>2.3705777178191889E-2</v>
      </c>
      <c r="F53" s="62">
        <v>2.1477908793066991E-2</v>
      </c>
      <c r="G53" s="63">
        <v>-9.7959267723513044E-4</v>
      </c>
      <c r="H53" s="149">
        <v>-3.0422340601502507E-3</v>
      </c>
      <c r="I53" s="86">
        <v>39.276855474218017</v>
      </c>
      <c r="J53" s="87">
        <v>-7.9759323073635979E-4</v>
      </c>
      <c r="K53" s="88">
        <v>-2.8086504637038212E-3</v>
      </c>
      <c r="L53" s="87">
        <v>-5.7482701360270783E-3</v>
      </c>
      <c r="M53" s="87">
        <v>-7.8048628732573233E-3</v>
      </c>
    </row>
    <row r="54" spans="2:19" s="24" customFormat="1" ht="12.75" customHeight="1" x14ac:dyDescent="0.25">
      <c r="B54" s="67"/>
      <c r="C54" s="168" t="s">
        <v>26</v>
      </c>
      <c r="D54" s="169">
        <v>81.667759225962001</v>
      </c>
      <c r="E54" s="170">
        <v>-1.5937144438661344E-3</v>
      </c>
      <c r="F54" s="171">
        <v>1.4845637697651792E-2</v>
      </c>
      <c r="G54" s="172">
        <v>2.9599600184718522E-2</v>
      </c>
      <c r="H54" s="145">
        <v>-1.1829482722649498E-3</v>
      </c>
      <c r="I54" s="173">
        <v>997.21556453997948</v>
      </c>
      <c r="J54" s="174">
        <v>1.6447719708068131E-2</v>
      </c>
      <c r="K54" s="175">
        <v>1.5341232933525184E-2</v>
      </c>
      <c r="L54" s="174">
        <v>1.9533008941625241E-2</v>
      </c>
      <c r="M54" s="174">
        <v>1.440955656161691E-2</v>
      </c>
    </row>
    <row r="55" spans="2:19" s="24" customFormat="1" ht="12.75" customHeight="1" x14ac:dyDescent="0.25">
      <c r="B55" s="67"/>
      <c r="C55" s="75" t="s">
        <v>27</v>
      </c>
      <c r="D55" s="60">
        <v>61.367084367326704</v>
      </c>
      <c r="E55" s="61">
        <v>-8.9873984748785052E-3</v>
      </c>
      <c r="F55" s="62">
        <v>8.7758990273127946E-3</v>
      </c>
      <c r="G55" s="63">
        <v>1.5331808942876446E-2</v>
      </c>
      <c r="H55" s="149">
        <v>6.5603210393057054E-3</v>
      </c>
      <c r="I55" s="86">
        <v>748.64269997835402</v>
      </c>
      <c r="J55" s="87">
        <v>2.4546970338987784E-2</v>
      </c>
      <c r="K55" s="88">
        <v>2.3340846720809605E-2</v>
      </c>
      <c r="L55" s="87">
        <v>2.5952228954550627E-2</v>
      </c>
      <c r="M55" s="87">
        <v>2.095928263933744E-2</v>
      </c>
    </row>
    <row r="56" spans="2:19" s="24" customFormat="1" ht="12.75" customHeight="1" x14ac:dyDescent="0.25">
      <c r="B56" s="67"/>
      <c r="C56" s="76" t="s">
        <v>28</v>
      </c>
      <c r="D56" s="60">
        <v>58.953456081297503</v>
      </c>
      <c r="E56" s="61">
        <v>1.6621437826322971E-3</v>
      </c>
      <c r="F56" s="62">
        <v>1.7480497252703175E-2</v>
      </c>
      <c r="G56" s="63">
        <v>1.7393551732053147E-2</v>
      </c>
      <c r="H56" s="149">
        <v>1.4284259050175718E-2</v>
      </c>
      <c r="I56" s="86">
        <v>713.97039133113105</v>
      </c>
      <c r="J56" s="87">
        <v>3.3798858192914727E-2</v>
      </c>
      <c r="K56" s="88">
        <v>3.2224918418486626E-2</v>
      </c>
      <c r="L56" s="87">
        <v>3.4069033698521434E-2</v>
      </c>
      <c r="M56" s="87">
        <v>2.837255557275542E-2</v>
      </c>
    </row>
    <row r="57" spans="2:19" s="24" customFormat="1" ht="12.75" customHeight="1" x14ac:dyDescent="0.25">
      <c r="B57" s="67"/>
      <c r="C57" s="69" t="s">
        <v>29</v>
      </c>
      <c r="D57" s="77">
        <v>2.4136282860291973</v>
      </c>
      <c r="E57" s="61">
        <v>-0.21328601825974669</v>
      </c>
      <c r="F57" s="62">
        <v>-0.15448502978616618</v>
      </c>
      <c r="G57" s="63">
        <v>-2.9076950329565365E-2</v>
      </c>
      <c r="H57" s="149">
        <v>-0.11002819282196075</v>
      </c>
      <c r="I57" s="86">
        <v>34.672308647223005</v>
      </c>
      <c r="J57" s="87">
        <v>-0.13488195673582959</v>
      </c>
      <c r="K57" s="88">
        <v>-0.1294905133756411</v>
      </c>
      <c r="L57" s="87">
        <v>-0.11762485820655855</v>
      </c>
      <c r="M57" s="87">
        <v>-0.11169860578845137</v>
      </c>
    </row>
    <row r="58" spans="2:19" s="24" customFormat="1" ht="12.75" customHeight="1" x14ac:dyDescent="0.25">
      <c r="B58" s="67"/>
      <c r="C58" s="176" t="s">
        <v>30</v>
      </c>
      <c r="D58" s="101">
        <v>20.300674858635297</v>
      </c>
      <c r="E58" s="104">
        <v>2.144301747954902E-2</v>
      </c>
      <c r="F58" s="160">
        <v>3.322550427585802E-2</v>
      </c>
      <c r="G58" s="102">
        <v>7.4228627046825091E-2</v>
      </c>
      <c r="H58" s="85">
        <v>-2.3118827417114463E-2</v>
      </c>
      <c r="I58" s="161">
        <v>248.57286456162538</v>
      </c>
      <c r="J58" s="162">
        <v>-7.1897026286846799E-3</v>
      </c>
      <c r="K58" s="163">
        <v>-8.0093521777868659E-3</v>
      </c>
      <c r="L58" s="162">
        <v>1.0174046348563337E-3</v>
      </c>
      <c r="M58" s="162">
        <v>-4.8796315355962294E-3</v>
      </c>
    </row>
    <row r="59" spans="2:19" s="24" customFormat="1" ht="12.75" customHeight="1" x14ac:dyDescent="0.25">
      <c r="B59" s="67"/>
      <c r="C59" s="52" t="s">
        <v>31</v>
      </c>
      <c r="D59" s="101">
        <v>173.24377885659896</v>
      </c>
      <c r="E59" s="104">
        <v>-2.8465231459795404E-2</v>
      </c>
      <c r="F59" s="160">
        <v>-9.7271693540725845E-3</v>
      </c>
      <c r="G59" s="102">
        <v>8.2961916888206755E-3</v>
      </c>
      <c r="H59" s="85">
        <v>-1.4533833471289559E-2</v>
      </c>
      <c r="I59" s="161">
        <v>2282.5245153427236</v>
      </c>
      <c r="J59" s="162">
        <v>-5.1681898150979233E-3</v>
      </c>
      <c r="K59" s="163">
        <v>-7.1140936027204171E-3</v>
      </c>
      <c r="L59" s="162">
        <v>-2.5771312633928734E-3</v>
      </c>
      <c r="M59" s="162">
        <v>-7.1600438443920611E-3</v>
      </c>
    </row>
    <row r="60" spans="2:19" s="24" customFormat="1" ht="12.75" hidden="1" customHeight="1" x14ac:dyDescent="0.25">
      <c r="B60" s="67"/>
      <c r="C60" s="177"/>
      <c r="D60" s="65"/>
      <c r="E60" s="62"/>
      <c r="F60" s="178"/>
      <c r="G60" s="179"/>
      <c r="H60" s="178"/>
      <c r="I60" s="178"/>
      <c r="J60" s="62"/>
      <c r="K60" s="178"/>
      <c r="L60" s="178"/>
      <c r="M60" s="178"/>
    </row>
    <row r="61" spans="2:19" s="24" customFormat="1" ht="12.75" hidden="1" customHeight="1" x14ac:dyDescent="0.25">
      <c r="B61" s="67"/>
      <c r="C61" s="177"/>
      <c r="D61" s="65"/>
      <c r="E61" s="62"/>
      <c r="F61" s="178"/>
      <c r="G61" s="179"/>
      <c r="H61" s="178"/>
      <c r="I61" s="178"/>
      <c r="J61" s="62"/>
      <c r="K61" s="178"/>
      <c r="L61" s="178"/>
      <c r="M61" s="178"/>
    </row>
    <row r="62" spans="2:19" s="24" customFormat="1" ht="12.75" hidden="1" customHeight="1" x14ac:dyDescent="0.25">
      <c r="B62" s="67"/>
      <c r="C62" s="177"/>
      <c r="D62" s="65"/>
      <c r="E62" s="62"/>
      <c r="F62" s="178"/>
      <c r="G62" s="179"/>
      <c r="H62" s="178"/>
      <c r="I62" s="178"/>
      <c r="J62" s="62"/>
      <c r="K62" s="178"/>
      <c r="L62" s="178"/>
      <c r="M62" s="178"/>
    </row>
    <row r="63" spans="2:19" s="24" customFormat="1" ht="12.75" customHeight="1" x14ac:dyDescent="0.25">
      <c r="C63" s="180"/>
      <c r="D63" s="141"/>
      <c r="E63" s="142"/>
      <c r="F63" s="181"/>
      <c r="G63" s="142"/>
      <c r="H63" s="143"/>
      <c r="I63" s="182"/>
      <c r="J63" s="181"/>
      <c r="K63" s="142"/>
      <c r="L63" s="183"/>
      <c r="M63" s="142"/>
    </row>
    <row r="64" spans="2:19" s="24" customFormat="1" ht="12.75" customHeight="1" x14ac:dyDescent="0.25">
      <c r="C64" s="75" t="s">
        <v>32</v>
      </c>
      <c r="D64" s="94">
        <f>[13]Mois!$DR$5/1000000</f>
        <v>31.707049379999997</v>
      </c>
      <c r="E64" s="153">
        <f>'[13]Evo mois'!$DR$5</f>
        <v>-3.6502744265339837E-3</v>
      </c>
      <c r="F64" s="184">
        <f>'[14]Evo Mois'!$DR$5</f>
        <v>8.3241011026722322E-3</v>
      </c>
      <c r="G64" s="96">
        <f>'[14]Evo Mois-1'!$DR$5</f>
        <v>-2.2623018027244646E-2</v>
      </c>
      <c r="H64" s="153">
        <f>'[14]Evo ACM'!$DF$5</f>
        <v>2.2285237978700412E-2</v>
      </c>
      <c r="I64" s="94">
        <f>'[13]Cumul ACM'!$DR$5/1000000</f>
        <v>336.70531305999998</v>
      </c>
      <c r="J64" s="153">
        <f>'[13]Evo ACM'!$DR$5</f>
        <v>-6.0877243996414476E-3</v>
      </c>
      <c r="K64" s="96">
        <f>'[14]Evo ACM'!$DR$5</f>
        <v>-9.3098065583968603E-3</v>
      </c>
      <c r="L64" s="153">
        <f>'[13]Evo PCAP'!$DR$5</f>
        <v>-3.6502744265339837E-3</v>
      </c>
      <c r="M64" s="96">
        <f>'[14]Evo PCAP'!$DR$5</f>
        <v>8.3241011026722322E-3</v>
      </c>
      <c r="N64" s="21"/>
      <c r="O64" s="98"/>
      <c r="P64" s="98"/>
      <c r="Q64" s="98"/>
      <c r="R64" s="98"/>
      <c r="S64" s="98"/>
    </row>
    <row r="65" spans="2:19" s="24" customFormat="1" ht="12.75" customHeight="1" x14ac:dyDescent="0.25">
      <c r="C65" s="99" t="s">
        <v>33</v>
      </c>
      <c r="D65" s="60">
        <f>[13]Mois!$DR$6/1000000</f>
        <v>25.078789780000001</v>
      </c>
      <c r="E65" s="62">
        <f>'[13]Evo mois'!$DR$6</f>
        <v>0</v>
      </c>
      <c r="F65" s="95">
        <f>'[14]Evo Mois'!$DR$6</f>
        <v>2.7628909622858799E-3</v>
      </c>
      <c r="G65" s="63">
        <f>'[14]Evo Mois-1'!$DR$6</f>
        <v>-2.1291169521897912E-2</v>
      </c>
      <c r="H65" s="62">
        <f>'[14]Evo ACM'!$DF$6</f>
        <v>2.5755286903738739E-2</v>
      </c>
      <c r="I65" s="60">
        <f>'[13]Cumul ACM'!$DR$6/1000000</f>
        <v>0</v>
      </c>
      <c r="J65" s="62">
        <f>'[13]Evo ACM'!$DR$6</f>
        <v>0</v>
      </c>
      <c r="K65" s="63">
        <f>'[14]Evo ACM'!$DR$6</f>
        <v>-2.0841194929305917E-2</v>
      </c>
      <c r="L65" s="62">
        <f>'[13]Evo PCAP'!$DR$6</f>
        <v>0</v>
      </c>
      <c r="M65" s="63">
        <f>'[14]Evo PCAP'!$DR$6</f>
        <v>2.7628909622858799E-3</v>
      </c>
      <c r="N65" s="21"/>
      <c r="O65" s="98"/>
      <c r="P65" s="98"/>
      <c r="Q65" s="98"/>
      <c r="R65" s="98"/>
      <c r="S65" s="98"/>
    </row>
    <row r="66" spans="2:19" s="24" customFormat="1" ht="12.75" customHeight="1" x14ac:dyDescent="0.25">
      <c r="C66" s="99" t="s">
        <v>34</v>
      </c>
      <c r="D66" s="60">
        <f>[13]Mois!$DR$7/1000000</f>
        <v>2.9436082200000002</v>
      </c>
      <c r="E66" s="62">
        <f>'[13]Evo mois'!$DR$7</f>
        <v>0.2149963966269457</v>
      </c>
      <c r="F66" s="95">
        <f>'[14]Evo Mois'!$DR$7</f>
        <v>0.23426486230421739</v>
      </c>
      <c r="G66" s="63">
        <f>'[14]Evo Mois-1'!$DR$7</f>
        <v>4.8977109439305888E-2</v>
      </c>
      <c r="H66" s="62">
        <f>'[14]Evo ACM'!$DF$7</f>
        <v>4.9992832015714583E-2</v>
      </c>
      <c r="I66" s="60">
        <f>'[13]Cumul ACM'!$DR$7/1000000</f>
        <v>31.988046949999998</v>
      </c>
      <c r="J66" s="62">
        <f>'[13]Evo ACM'!$DR$7</f>
        <v>0.17723028801049812</v>
      </c>
      <c r="K66" s="63">
        <f>'[14]Evo ACM'!$DR$7</f>
        <v>0.17864306134112629</v>
      </c>
      <c r="L66" s="62">
        <f>'[13]Evo PCAP'!$DR$7</f>
        <v>0.2149963966269457</v>
      </c>
      <c r="M66" s="63">
        <f>'[14]Evo PCAP'!$DR$7</f>
        <v>0.23426486230421739</v>
      </c>
      <c r="N66" s="21"/>
      <c r="O66" s="98"/>
      <c r="P66" s="98"/>
      <c r="Q66" s="98"/>
      <c r="R66" s="98"/>
      <c r="S66" s="98"/>
    </row>
    <row r="67" spans="2:19" s="24" customFormat="1" ht="12.75" customHeight="1" x14ac:dyDescent="0.25">
      <c r="C67" s="187" t="s">
        <v>35</v>
      </c>
      <c r="D67" s="188">
        <f>[13]Mois!$DR$8/1000000</f>
        <v>3.68465138</v>
      </c>
      <c r="E67" s="189">
        <f>'[13]Evo mois'!$DR$8</f>
        <v>-8.991502781122207E-2</v>
      </c>
      <c r="F67" s="190">
        <f>'[14]Evo Mois'!$DR$8</f>
        <v>-0.1119583579891279</v>
      </c>
      <c r="G67" s="191">
        <f>'[14]Evo Mois-1'!$DR$8</f>
        <v>-9.18984060355299E-2</v>
      </c>
      <c r="H67" s="189">
        <f>'[14]Evo ACM'!$DF$8</f>
        <v>-1.7778905356195307E-2</v>
      </c>
      <c r="I67" s="188">
        <f>'[13]Cumul ACM'!$DR$8/1000000</f>
        <v>37.722588420000001</v>
      </c>
      <c r="J67" s="189">
        <f>'[13]Evo ACM'!$DR$8</f>
        <v>-5.4453224012525392E-2</v>
      </c>
      <c r="K67" s="191">
        <f>'[14]Evo ACM'!$DR$8</f>
        <v>-5.804107024770977E-2</v>
      </c>
      <c r="L67" s="189">
        <f>'[13]Evo PCAP'!$DR$8</f>
        <v>-8.991502781122207E-2</v>
      </c>
      <c r="M67" s="191">
        <f>'[14]Evo PCAP'!$DR$8</f>
        <v>-0.1119583579891279</v>
      </c>
      <c r="N67" s="21"/>
      <c r="O67" s="98"/>
      <c r="P67" s="98"/>
      <c r="Q67" s="98"/>
      <c r="R67" s="98"/>
      <c r="S67" s="98"/>
    </row>
    <row r="68" spans="2:19" s="24" customFormat="1" ht="12.75" customHeight="1" x14ac:dyDescent="0.25">
      <c r="C68" s="185"/>
      <c r="D68" s="65"/>
      <c r="E68" s="88"/>
      <c r="F68" s="88"/>
      <c r="G68" s="88"/>
      <c r="H68" s="88"/>
      <c r="I68" s="65"/>
      <c r="J68" s="88"/>
      <c r="K68" s="88"/>
      <c r="L68" s="88"/>
      <c r="M68" s="88"/>
      <c r="O68" s="98"/>
      <c r="P68" s="98"/>
      <c r="Q68" s="98"/>
      <c r="R68" s="98"/>
      <c r="S68" s="98"/>
    </row>
    <row r="69" spans="2:19" s="24" customFormat="1" ht="12.75" customHeight="1" x14ac:dyDescent="0.25">
      <c r="B69" s="67"/>
      <c r="C69" s="107"/>
      <c r="D69" s="114"/>
      <c r="E69" s="108"/>
      <c r="F69" s="108"/>
      <c r="G69" s="108"/>
      <c r="H69" s="108"/>
      <c r="I69" s="109"/>
      <c r="J69" s="108"/>
      <c r="K69" s="108"/>
      <c r="L69" s="108"/>
      <c r="M69" s="108"/>
    </row>
    <row r="70" spans="2:19" s="24" customFormat="1" ht="38.25" customHeight="1" x14ac:dyDescent="0.25">
      <c r="B70" s="67"/>
      <c r="C70" s="121" t="s">
        <v>42</v>
      </c>
      <c r="D70" s="122" t="s">
        <v>6</v>
      </c>
      <c r="E70" s="123"/>
      <c r="F70" s="123"/>
      <c r="G70" s="124"/>
      <c r="H70" s="122" t="s">
        <v>8</v>
      </c>
      <c r="I70" s="123"/>
      <c r="J70" s="123"/>
      <c r="K70" s="124"/>
      <c r="L70" s="122" t="s">
        <v>9</v>
      </c>
      <c r="M70" s="124"/>
    </row>
    <row r="71" spans="2:19" s="24" customFormat="1" ht="53.25" customHeight="1" x14ac:dyDescent="0.25">
      <c r="B71" s="67"/>
      <c r="C71" s="125"/>
      <c r="D71" s="126" t="str">
        <f>D38</f>
        <v>Données brutes  janv. 2025</v>
      </c>
      <c r="E71" s="127" t="str">
        <f>E38</f>
        <v>Taux de croissance  janv. 2025 / janv. 2024</v>
      </c>
      <c r="F71" s="186"/>
      <c r="G71" s="129" t="str">
        <f>G5</f>
        <v>Taux de croissance  janv. 2025 / déc. 2024</v>
      </c>
      <c r="H71" s="130" t="str">
        <f>H38</f>
        <v>Rappel :
Taux ACM CVS-CJO à fin janv. 2024</v>
      </c>
      <c r="I71" s="131" t="str">
        <f>I38</f>
        <v>Données brutes fév. 2024 - janv. 2025</v>
      </c>
      <c r="J71" s="127" t="str">
        <f>J38</f>
        <v>Taux ACM (fév. 2024 - janv. 2025 / fév. 2023 - janv. 2024)</v>
      </c>
      <c r="K71" s="133"/>
      <c r="L71" s="127" t="str">
        <f>L38</f>
        <v>( janv à janv. 2025 ) /
( janv à janv. 2024 )</v>
      </c>
      <c r="M71" s="133"/>
    </row>
    <row r="72" spans="2:19" s="24" customFormat="1" ht="38.25" customHeight="1" x14ac:dyDescent="0.25">
      <c r="B72" s="67"/>
      <c r="C72" s="135"/>
      <c r="D72" s="136"/>
      <c r="E72" s="129" t="s">
        <v>10</v>
      </c>
      <c r="F72" s="137" t="s">
        <v>11</v>
      </c>
      <c r="G72" s="129" t="s">
        <v>11</v>
      </c>
      <c r="H72" s="138"/>
      <c r="I72" s="139"/>
      <c r="J72" s="129" t="s">
        <v>10</v>
      </c>
      <c r="K72" s="129" t="s">
        <v>11</v>
      </c>
      <c r="L72" s="129" t="s">
        <v>10</v>
      </c>
      <c r="M72" s="129" t="s">
        <v>11</v>
      </c>
    </row>
    <row r="73" spans="2:19" s="24" customFormat="1" ht="12.75" customHeight="1" x14ac:dyDescent="0.25">
      <c r="B73" s="67"/>
      <c r="C73" s="140" t="s">
        <v>12</v>
      </c>
      <c r="D73" s="141">
        <f>[4]SA_DTS!$FC5</f>
        <v>266.59831792962325</v>
      </c>
      <c r="E73" s="142">
        <f>[4]SA_DTS!$FC55</f>
        <v>5.4822183217101417E-2</v>
      </c>
      <c r="F73" s="48">
        <f>[4]SA_DTS!$FC80</f>
        <v>5.3682383753734575E-2</v>
      </c>
      <c r="G73" s="49">
        <f>[4]SA_DTS!$FC305</f>
        <v>0</v>
      </c>
      <c r="H73" s="143">
        <f>[4]SA_DTS!$FC255</f>
        <v>1.4455040248036344E-2</v>
      </c>
      <c r="I73" s="144">
        <f>[4]SA_DTS!$FC130</f>
        <v>2815.067663632431</v>
      </c>
      <c r="J73" s="142">
        <f>[4]SA_DTS!$FC155</f>
        <v>4.3353818270977174E-2</v>
      </c>
      <c r="K73" s="49">
        <f>[4]SA_DTS!$FC180</f>
        <v>3.9067757216169952E-2</v>
      </c>
      <c r="L73" s="142">
        <f>[4]SA_DTS!$FC205</f>
        <v>5.4822183217101417E-2</v>
      </c>
      <c r="M73" s="142">
        <f>[4]SA_DTS!$FC230</f>
        <v>5.3682383753734575E-2</v>
      </c>
    </row>
    <row r="74" spans="2:19" s="24" customFormat="1" ht="12.75" customHeight="1" x14ac:dyDescent="0.25">
      <c r="B74" s="67"/>
      <c r="C74" s="52" t="s">
        <v>13</v>
      </c>
      <c r="D74" s="53">
        <f>[4]SA_DTS!$FC6</f>
        <v>180.34219845985587</v>
      </c>
      <c r="E74" s="54">
        <f>[4]SA_DTS!$FC56</f>
        <v>6.1127334142548673E-2</v>
      </c>
      <c r="F74" s="55">
        <f>[4]SA_DTS!$FC81</f>
        <v>6.0947807437147894E-2</v>
      </c>
      <c r="G74" s="56">
        <f>[4]SA_DTS!$FC306</f>
        <v>0</v>
      </c>
      <c r="H74" s="145">
        <f>[4]SA_DTS!$FC256</f>
        <v>2.3360148965272387E-3</v>
      </c>
      <c r="I74" s="146">
        <f>[4]SA_DTS!$FC131</f>
        <v>1851.5339004880825</v>
      </c>
      <c r="J74" s="147">
        <f>[4]SA_DTS!$FC156</f>
        <v>3.9124485056167169E-2</v>
      </c>
      <c r="K74" s="148">
        <f>[4]SA_DTS!$FC181</f>
        <v>3.3399137704434256E-2</v>
      </c>
      <c r="L74" s="147">
        <f>[4]SA_DTS!$FC206</f>
        <v>6.1127334142548673E-2</v>
      </c>
      <c r="M74" s="147">
        <f>[4]SA_DTS!$FC231</f>
        <v>6.0947807437147894E-2</v>
      </c>
    </row>
    <row r="75" spans="2:19" s="24" customFormat="1" ht="12.75" customHeight="1" x14ac:dyDescent="0.25">
      <c r="B75" s="67"/>
      <c r="C75" s="59" t="s">
        <v>14</v>
      </c>
      <c r="D75" s="60">
        <f>[4]SA_DTS!$FC7</f>
        <v>60.064416986951954</v>
      </c>
      <c r="E75" s="61">
        <f>[4]SA_DTS!$FC57</f>
        <v>0.10170356764595079</v>
      </c>
      <c r="F75" s="62">
        <f>[4]SA_DTS!$FC82</f>
        <v>9.5546221626914507E-2</v>
      </c>
      <c r="G75" s="63">
        <f>[4]SA_DTS!$FC307</f>
        <v>0</v>
      </c>
      <c r="H75" s="149">
        <f>[4]SA_DTS!$FC257</f>
        <v>3.071109359762314E-2</v>
      </c>
      <c r="I75" s="86">
        <f>[4]SA_DTS!$FC132</f>
        <v>594.56027013962978</v>
      </c>
      <c r="J75" s="87">
        <f>[4]SA_DTS!$FC157</f>
        <v>3.5878509795779223E-2</v>
      </c>
      <c r="K75" s="88">
        <f>[4]SA_DTS!$FC182</f>
        <v>2.6922390477471358E-2</v>
      </c>
      <c r="L75" s="87">
        <f>[4]SA_DTS!$FC207</f>
        <v>0.10170356764595079</v>
      </c>
      <c r="M75" s="87">
        <f>[4]SA_DTS!$FC232</f>
        <v>9.5546221626914507E-2</v>
      </c>
    </row>
    <row r="76" spans="2:19" s="24" customFormat="1" ht="12.75" customHeight="1" x14ac:dyDescent="0.25">
      <c r="B76" s="67"/>
      <c r="C76" s="66" t="s">
        <v>15</v>
      </c>
      <c r="D76" s="60">
        <f>[4]SA_DTS!$FC8</f>
        <v>15.816549634411103</v>
      </c>
      <c r="E76" s="61">
        <f>[4]SA_DTS!$FC58</f>
        <v>0.10675579037642802</v>
      </c>
      <c r="F76" s="62">
        <f>[4]SA_DTS!$FC83</f>
        <v>0.11117862286250979</v>
      </c>
      <c r="G76" s="63">
        <f>[4]SA_DTS!$FC308</f>
        <v>0</v>
      </c>
      <c r="H76" s="149">
        <f>[4]SA_DTS!$FC258</f>
        <v>-8.436425400310088E-3</v>
      </c>
      <c r="I76" s="86">
        <f>[4]SA_DTS!$FC133</f>
        <v>150.05422197338228</v>
      </c>
      <c r="J76" s="87">
        <f>[4]SA_DTS!$FC158</f>
        <v>2.4343333400844935E-2</v>
      </c>
      <c r="K76" s="88">
        <f>[4]SA_DTS!$FC183</f>
        <v>1.8037512122344168E-2</v>
      </c>
      <c r="L76" s="87">
        <f>[4]SA_DTS!$FC208</f>
        <v>0.10675579037642802</v>
      </c>
      <c r="M76" s="87">
        <f>[4]SA_DTS!$FC233</f>
        <v>0.11117862286250979</v>
      </c>
    </row>
    <row r="77" spans="2:19" s="24" customFormat="1" ht="12.75" customHeight="1" x14ac:dyDescent="0.25">
      <c r="B77" s="67"/>
      <c r="C77" s="66" t="s">
        <v>16</v>
      </c>
      <c r="D77" s="60">
        <f>[4]SA_DTS!$FC9</f>
        <v>33.796061439145504</v>
      </c>
      <c r="E77" s="61">
        <f>[4]SA_DTS!$FC59</f>
        <v>8.1729135789707419E-2</v>
      </c>
      <c r="F77" s="62">
        <f>[4]SA_DTS!$FC84</f>
        <v>7.8405811323908337E-2</v>
      </c>
      <c r="G77" s="63">
        <f>[4]SA_DTS!$FC309</f>
        <v>0</v>
      </c>
      <c r="H77" s="149">
        <f>[4]SA_DTS!$FC259</f>
        <v>5.5978879865212772E-2</v>
      </c>
      <c r="I77" s="86">
        <f>[4]SA_DTS!$FC134</f>
        <v>335.78598872291218</v>
      </c>
      <c r="J77" s="87">
        <f>[4]SA_DTS!$FC159</f>
        <v>5.0524972327983697E-2</v>
      </c>
      <c r="K77" s="88">
        <f>[4]SA_DTS!$FC184</f>
        <v>4.6474112891830677E-2</v>
      </c>
      <c r="L77" s="87">
        <f>[4]SA_DTS!$FC209</f>
        <v>8.1729135789707419E-2</v>
      </c>
      <c r="M77" s="87">
        <f>[4]SA_DTS!$FC234</f>
        <v>7.8405811323908337E-2</v>
      </c>
    </row>
    <row r="78" spans="2:19" s="24" customFormat="1" ht="12.75" customHeight="1" x14ac:dyDescent="0.25">
      <c r="B78" s="67"/>
      <c r="C78" s="66" t="s">
        <v>17</v>
      </c>
      <c r="D78" s="60">
        <f>[4]SA_DTS!$FC10</f>
        <v>8.59559161348046</v>
      </c>
      <c r="E78" s="61">
        <f>[4]SA_DTS!$FC60</f>
        <v>0.11378793722251812</v>
      </c>
      <c r="F78" s="62">
        <f>[4]SA_DTS!$FC85</f>
        <v>0.11568211525465077</v>
      </c>
      <c r="G78" s="63">
        <f>[4]SA_DTS!$FC310</f>
        <v>0</v>
      </c>
      <c r="H78" s="149">
        <f>[4]SA_DTS!$FC260</f>
        <v>1.0738277241385097E-2</v>
      </c>
      <c r="I78" s="86">
        <f>[4]SA_DTS!$FC135</f>
        <v>91.016786278801618</v>
      </c>
      <c r="J78" s="87">
        <f>[4]SA_DTS!$FC160</f>
        <v>-3.3197364398814599E-2</v>
      </c>
      <c r="K78" s="88">
        <f>[4]SA_DTS!$FC185</f>
        <v>-3.7110683326391669E-2</v>
      </c>
      <c r="L78" s="87">
        <f>[4]SA_DTS!$FC210</f>
        <v>0.11378793722251812</v>
      </c>
      <c r="M78" s="87">
        <f>[4]SA_DTS!$FC235</f>
        <v>0.11568211525465077</v>
      </c>
    </row>
    <row r="79" spans="2:19" s="24" customFormat="1" ht="12.75" customHeight="1" x14ac:dyDescent="0.25">
      <c r="B79" s="67"/>
      <c r="C79" s="151" t="s">
        <v>18</v>
      </c>
      <c r="D79" s="94">
        <f>[4]SA_DTS!$FC12</f>
        <v>33.109936086911468</v>
      </c>
      <c r="E79" s="152">
        <f>[4]SA_DTS!$FC62</f>
        <v>5.5880052935264546E-2</v>
      </c>
      <c r="F79" s="153">
        <f>[4]SA_DTS!$FC87</f>
        <v>5.5678685635944358E-2</v>
      </c>
      <c r="G79" s="96">
        <f>[4]SA_DTS!$FC312</f>
        <v>0</v>
      </c>
      <c r="H79" s="154">
        <f>[4]SA_DTS!$FC262</f>
        <v>2.5830163085649893E-2</v>
      </c>
      <c r="I79" s="155">
        <f>[4]SA_DTS!$FC137</f>
        <v>378.48743343155866</v>
      </c>
      <c r="J79" s="156">
        <f>[4]SA_DTS!$FC162</f>
        <v>5.8566652460008806E-2</v>
      </c>
      <c r="K79" s="157">
        <f>[4]SA_DTS!$FC187</f>
        <v>5.7394175016536764E-2</v>
      </c>
      <c r="L79" s="156">
        <f>[4]SA_DTS!$FC212</f>
        <v>5.5880052935264546E-2</v>
      </c>
      <c r="M79" s="156">
        <f>[4]SA_DTS!$FC237</f>
        <v>5.5678685635944358E-2</v>
      </c>
    </row>
    <row r="80" spans="2:19" s="24" customFormat="1" ht="12.75" customHeight="1" x14ac:dyDescent="0.25">
      <c r="B80" s="67"/>
      <c r="C80" s="69" t="s">
        <v>19</v>
      </c>
      <c r="D80" s="60">
        <f>[4]SA_DTS!$FC13</f>
        <v>10.0917663088872</v>
      </c>
      <c r="E80" s="61">
        <f>[4]SA_DTS!$FC63</f>
        <v>7.1568757048546594E-2</v>
      </c>
      <c r="F80" s="62">
        <f>[4]SA_DTS!$FC88</f>
        <v>7.8994476445955142E-2</v>
      </c>
      <c r="G80" s="63">
        <f>[4]SA_DTS!$FC313</f>
        <v>0</v>
      </c>
      <c r="H80" s="149">
        <f>[4]SA_DTS!$FC263</f>
        <v>5.6967262377897399E-2</v>
      </c>
      <c r="I80" s="86">
        <f>[4]SA_DTS!$FC138</f>
        <v>110.08703269224125</v>
      </c>
      <c r="J80" s="87">
        <f>[4]SA_DTS!$FC163</f>
        <v>6.0657308226454543E-2</v>
      </c>
      <c r="K80" s="88">
        <f>[4]SA_DTS!$FC188</f>
        <v>5.5810377389068355E-2</v>
      </c>
      <c r="L80" s="87">
        <f>[4]SA_DTS!$FC213</f>
        <v>7.1568757048546594E-2</v>
      </c>
      <c r="M80" s="87">
        <f>[4]SA_DTS!$FC238</f>
        <v>7.8994476445955142E-2</v>
      </c>
    </row>
    <row r="81" spans="2:13" s="24" customFormat="1" ht="12.75" customHeight="1" x14ac:dyDescent="0.25">
      <c r="B81" s="67"/>
      <c r="C81" s="159" t="s">
        <v>20</v>
      </c>
      <c r="D81" s="101">
        <f>[4]SA_DTS!$FC14</f>
        <v>20.255660866231398</v>
      </c>
      <c r="E81" s="104">
        <f>[4]SA_DTS!$FC64</f>
        <v>2.879719586682894E-2</v>
      </c>
      <c r="F81" s="160">
        <f>[4]SA_DTS!$FC89</f>
        <v>2.6603407018402692E-2</v>
      </c>
      <c r="G81" s="102">
        <f>[4]SA_DTS!$FC314</f>
        <v>0</v>
      </c>
      <c r="H81" s="85">
        <f>[4]SA_DTS!$FC264</f>
        <v>5.4831272493505168E-3</v>
      </c>
      <c r="I81" s="161">
        <f>[4]SA_DTS!$FC139</f>
        <v>241.45698220080311</v>
      </c>
      <c r="J81" s="162">
        <f>[4]SA_DTS!$FC164</f>
        <v>4.8515722206318168E-2</v>
      </c>
      <c r="K81" s="163">
        <f>[4]SA_DTS!$FC189</f>
        <v>4.8402072813461317E-2</v>
      </c>
      <c r="L81" s="162">
        <f>[4]SA_DTS!$FC214</f>
        <v>2.879719586682894E-2</v>
      </c>
      <c r="M81" s="162">
        <f>[4]SA_DTS!$FC239</f>
        <v>2.6603407018402692E-2</v>
      </c>
    </row>
    <row r="82" spans="2:13" s="24" customFormat="1" ht="12.75" customHeight="1" x14ac:dyDescent="0.25">
      <c r="B82" s="67"/>
      <c r="C82" s="164" t="s">
        <v>21</v>
      </c>
      <c r="D82" s="94">
        <f>[4]SA_DTS!$FC16</f>
        <v>6.5670084092845</v>
      </c>
      <c r="E82" s="152">
        <f>[4]SA_DTS!$FC66</f>
        <v>-0.11313258084802513</v>
      </c>
      <c r="F82" s="153">
        <f>[4]SA_DTS!$FC91</f>
        <v>-0.11733254513998426</v>
      </c>
      <c r="G82" s="96">
        <f>[4]SA_DTS!$FC316</f>
        <v>0</v>
      </c>
      <c r="H82" s="154">
        <f>[4]SA_DTS!$FC266</f>
        <v>-0.21767970103553358</v>
      </c>
      <c r="I82" s="155">
        <f>[4]SA_DTS!$FC141</f>
        <v>76.742151933400521</v>
      </c>
      <c r="J82" s="156">
        <f>[4]SA_DTS!$FC166</f>
        <v>-7.8628739024711347E-2</v>
      </c>
      <c r="K82" s="157">
        <f>[4]SA_DTS!$FC191</f>
        <v>-8.3867679664815231E-2</v>
      </c>
      <c r="L82" s="156">
        <f>[4]SA_DTS!$FC216</f>
        <v>-0.11313258084802513</v>
      </c>
      <c r="M82" s="156">
        <f>[4]SA_DTS!$FC241</f>
        <v>-0.11733254513998426</v>
      </c>
    </row>
    <row r="83" spans="2:13" s="24" customFormat="1" ht="12.75" customHeight="1" x14ac:dyDescent="0.25">
      <c r="B83" s="67"/>
      <c r="C83" s="165" t="s">
        <v>22</v>
      </c>
      <c r="D83" s="101">
        <f>[4]SA_DTS!$FC17</f>
        <v>14.214921663995801</v>
      </c>
      <c r="E83" s="104">
        <f>[4]SA_DTS!$FC67</f>
        <v>9.0336263333795852E-2</v>
      </c>
      <c r="F83" s="160">
        <f>[4]SA_DTS!$FC92</f>
        <v>0.10470502860499042</v>
      </c>
      <c r="G83" s="102">
        <f>[4]SA_DTS!$FC317</f>
        <v>0</v>
      </c>
      <c r="H83" s="166">
        <f>[4]SA_DTS!$FC267</f>
        <v>8.4487041904274696E-2</v>
      </c>
      <c r="I83" s="161">
        <f>[4]SA_DTS!$FC142</f>
        <v>159.3336626508374</v>
      </c>
      <c r="J83" s="167">
        <f>[4]SA_DTS!$FC167</f>
        <v>5.2123506043821211E-2</v>
      </c>
      <c r="K83" s="163">
        <f>[4]SA_DTS!$FC192</f>
        <v>4.981524828602657E-2</v>
      </c>
      <c r="L83" s="162">
        <f>[4]SA_DTS!$FC217</f>
        <v>9.0336263333795852E-2</v>
      </c>
      <c r="M83" s="162">
        <f>[4]SA_DTS!$FC242</f>
        <v>0.10470502860499042</v>
      </c>
    </row>
    <row r="84" spans="2:13" s="24" customFormat="1" ht="12.75" customHeight="1" x14ac:dyDescent="0.25">
      <c r="B84" s="67"/>
      <c r="C84" s="59" t="s">
        <v>23</v>
      </c>
      <c r="D84" s="60">
        <f>[4]SA_DTS!$FC18</f>
        <v>63.762099246897399</v>
      </c>
      <c r="E84" s="61">
        <f>[4]SA_DTS!$FC68</f>
        <v>4.1042303000175862E-2</v>
      </c>
      <c r="F84" s="62">
        <f>[4]SA_DTS!$FC93</f>
        <v>4.3571901542500013E-2</v>
      </c>
      <c r="G84" s="63">
        <f>[4]SA_DTS!$FC318</f>
        <v>0</v>
      </c>
      <c r="H84" s="149">
        <f>[4]SA_DTS!$FC268</f>
        <v>-2.2854656357119474E-2</v>
      </c>
      <c r="I84" s="86">
        <f>[4]SA_DTS!$FC143</f>
        <v>609.30350706436275</v>
      </c>
      <c r="J84" s="87">
        <f>[4]SA_DTS!$FC168</f>
        <v>4.1594994727352175E-2</v>
      </c>
      <c r="K84" s="88">
        <f>[4]SA_DTS!$FC193</f>
        <v>3.5107107670465876E-2</v>
      </c>
      <c r="L84" s="87">
        <f>[4]SA_DTS!$FC218</f>
        <v>4.1042303000175862E-2</v>
      </c>
      <c r="M84" s="87">
        <f>[4]SA_DTS!$FC243</f>
        <v>4.3571901542500013E-2</v>
      </c>
    </row>
    <row r="85" spans="2:13" s="24" customFormat="1" ht="12.75" customHeight="1" x14ac:dyDescent="0.25">
      <c r="B85" s="67"/>
      <c r="C85" s="66" t="s">
        <v>24</v>
      </c>
      <c r="D85" s="60">
        <f>[4]SA_DTS!$FC19</f>
        <v>39.6644165389989</v>
      </c>
      <c r="E85" s="61">
        <f>[4]SA_DTS!$FC69</f>
        <v>7.92729879795675E-2</v>
      </c>
      <c r="F85" s="62">
        <f>[4]SA_DTS!$FC94</f>
        <v>7.8600369860852393E-2</v>
      </c>
      <c r="G85" s="63">
        <f>[4]SA_DTS!$FC319</f>
        <v>0</v>
      </c>
      <c r="H85" s="149">
        <f>[4]SA_DTS!$FC269</f>
        <v>-4.8397596471533633E-2</v>
      </c>
      <c r="I85" s="86">
        <f>[4]SA_DTS!$FC144</f>
        <v>391.83991211402292</v>
      </c>
      <c r="J85" s="87">
        <f>[4]SA_DTS!$FC169</f>
        <v>5.8346640556587781E-2</v>
      </c>
      <c r="K85" s="88">
        <f>[4]SA_DTS!$FC194</f>
        <v>4.8902179902836851E-2</v>
      </c>
      <c r="L85" s="87">
        <f>[4]SA_DTS!$FC219</f>
        <v>7.92729879795675E-2</v>
      </c>
      <c r="M85" s="87">
        <f>[4]SA_DTS!$FC244</f>
        <v>7.8600369860852393E-2</v>
      </c>
    </row>
    <row r="86" spans="2:13" s="24" customFormat="1" ht="12.75" customHeight="1" x14ac:dyDescent="0.25">
      <c r="B86" s="67"/>
      <c r="C86" s="66" t="s">
        <v>25</v>
      </c>
      <c r="D86" s="60">
        <f>[4]SA_DTS!$FC20</f>
        <v>24.0976827078985</v>
      </c>
      <c r="E86" s="61">
        <f>[4]SA_DTS!$FC70</f>
        <v>-1.6311741345780506E-2</v>
      </c>
      <c r="F86" s="62">
        <f>[4]SA_DTS!$FC95</f>
        <v>-1.6799284033525042E-2</v>
      </c>
      <c r="G86" s="63">
        <f>[4]SA_DTS!$FC320</f>
        <v>0</v>
      </c>
      <c r="H86" s="149">
        <f>[4]SA_DTS!$FC270</f>
        <v>2.4526783853052958E-2</v>
      </c>
      <c r="I86" s="86">
        <f>[4]SA_DTS!$FC145</f>
        <v>217.46359495033988</v>
      </c>
      <c r="J86" s="87">
        <f>[4]SA_DTS!$FC170</f>
        <v>1.2712298143435774E-2</v>
      </c>
      <c r="K86" s="88">
        <f>[4]SA_DTS!$FC195</f>
        <v>1.133905698718074E-2</v>
      </c>
      <c r="L86" s="87">
        <f>[4]SA_DTS!$FC220</f>
        <v>-1.6311741345780506E-2</v>
      </c>
      <c r="M86" s="87">
        <f>[4]SA_DTS!$FC245</f>
        <v>-1.6799284033525042E-2</v>
      </c>
    </row>
    <row r="87" spans="2:13" s="24" customFormat="1" ht="12.75" customHeight="1" x14ac:dyDescent="0.25">
      <c r="B87" s="67"/>
      <c r="C87" s="168" t="s">
        <v>26</v>
      </c>
      <c r="D87" s="169">
        <f>[4]SA_DTS!$FC22</f>
        <v>86.256119469767398</v>
      </c>
      <c r="E87" s="170">
        <f>[4]SA_DTS!$FC72</f>
        <v>4.187865811150937E-2</v>
      </c>
      <c r="F87" s="171">
        <f>[4]SA_DTS!$FC97</f>
        <v>3.9954184057756859E-2</v>
      </c>
      <c r="G87" s="172">
        <f>[4]SA_DTS!$FC322</f>
        <v>0</v>
      </c>
      <c r="H87" s="145">
        <f>[4]SA_DTS!$FC272</f>
        <v>3.8890550495331411E-2</v>
      </c>
      <c r="I87" s="173">
        <f>[4]SA_DTS!$FC147</f>
        <v>963.533763144349</v>
      </c>
      <c r="J87" s="174">
        <f>[4]SA_DTS!$FC172</f>
        <v>5.1578340674364398E-2</v>
      </c>
      <c r="K87" s="175">
        <f>[4]SA_DTS!$FC197</f>
        <v>5.0095193692287543E-2</v>
      </c>
      <c r="L87" s="174">
        <f>[4]SA_DTS!$FC222</f>
        <v>4.187865811150937E-2</v>
      </c>
      <c r="M87" s="174">
        <f>[4]SA_DTS!$FC247</f>
        <v>3.9954184057756859E-2</v>
      </c>
    </row>
    <row r="88" spans="2:13" s="24" customFormat="1" ht="12.75" customHeight="1" x14ac:dyDescent="0.25">
      <c r="B88" s="67"/>
      <c r="C88" s="75" t="s">
        <v>27</v>
      </c>
      <c r="D88" s="60">
        <f>[4]SA_DTS!$FC23</f>
        <v>65.277529465805401</v>
      </c>
      <c r="E88" s="61">
        <f>[4]SA_DTS!$FC73</f>
        <v>2.8789153122886768E-2</v>
      </c>
      <c r="F88" s="62">
        <f>[4]SA_DTS!$FC98</f>
        <v>2.9751003605393178E-2</v>
      </c>
      <c r="G88" s="63">
        <f>[4]SA_DTS!$FC323</f>
        <v>0</v>
      </c>
      <c r="H88" s="149">
        <f>[4]SA_DTS!$FC273</f>
        <v>3.8212733793939524E-2</v>
      </c>
      <c r="I88" s="86">
        <f>[4]SA_DTS!$FC148</f>
        <v>743.24896852111715</v>
      </c>
      <c r="J88" s="87">
        <f>[4]SA_DTS!$FC173</f>
        <v>4.6715393803186789E-2</v>
      </c>
      <c r="K88" s="88">
        <f>[4]SA_DTS!$FC198</f>
        <v>4.5789653830861532E-2</v>
      </c>
      <c r="L88" s="87">
        <f>[4]SA_DTS!$FC223</f>
        <v>2.8789153122886768E-2</v>
      </c>
      <c r="M88" s="87">
        <f>[4]SA_DTS!$FC248</f>
        <v>2.9751003605393178E-2</v>
      </c>
    </row>
    <row r="89" spans="2:13" s="24" customFormat="1" ht="12.75" customHeight="1" x14ac:dyDescent="0.25">
      <c r="B89" s="67"/>
      <c r="C89" s="76" t="s">
        <v>28</v>
      </c>
      <c r="D89" s="60">
        <f>[4]SA_DTS!$FC24</f>
        <v>60.678404927096203</v>
      </c>
      <c r="E89" s="61">
        <f>[4]SA_DTS!$FC74</f>
        <v>3.6623444525774707E-2</v>
      </c>
      <c r="F89" s="62">
        <f>[4]SA_DTS!$FC99</f>
        <v>3.8065530294437711E-2</v>
      </c>
      <c r="G89" s="63">
        <f>[4]SA_DTS!$FC324</f>
        <v>0</v>
      </c>
      <c r="H89" s="149">
        <f>[4]SA_DTS!$FC274</f>
        <v>4.5584302719032355E-2</v>
      </c>
      <c r="I89" s="86">
        <f>[4]SA_DTS!$FC149</f>
        <v>691.17586961352606</v>
      </c>
      <c r="J89" s="87">
        <f>[4]SA_DTS!$FC174</f>
        <v>4.9947626745758811E-2</v>
      </c>
      <c r="K89" s="88">
        <f>[4]SA_DTS!$FC199</f>
        <v>4.9471816012990555E-2</v>
      </c>
      <c r="L89" s="87">
        <f>[4]SA_DTS!$FC224</f>
        <v>3.6623444525774707E-2</v>
      </c>
      <c r="M89" s="87">
        <f>[4]SA_DTS!$FC249</f>
        <v>3.8065530294437711E-2</v>
      </c>
    </row>
    <row r="90" spans="2:13" s="24" customFormat="1" ht="12.75" customHeight="1" x14ac:dyDescent="0.25">
      <c r="B90" s="67"/>
      <c r="C90" s="69" t="s">
        <v>29</v>
      </c>
      <c r="D90" s="77">
        <f>[4]SA_DTS!$FC25</f>
        <v>4.5991245387091935</v>
      </c>
      <c r="E90" s="61">
        <f>[4]SA_DTS!$FC75</f>
        <v>-6.4490296938220837E-2</v>
      </c>
      <c r="F90" s="62">
        <f>[4]SA_DTS!$FC100</f>
        <v>-6.9882876936875338E-2</v>
      </c>
      <c r="G90" s="63">
        <f>[4]SA_DTS!$FC325</f>
        <v>0</v>
      </c>
      <c r="H90" s="149">
        <f>[4]SA_DTS!$FC275</f>
        <v>-4.7145104105875357E-2</v>
      </c>
      <c r="I90" s="86">
        <f>[4]SA_DTS!$FC150</f>
        <v>52.073098907591003</v>
      </c>
      <c r="J90" s="87">
        <f>[4]SA_DTS!$FC175</f>
        <v>5.6244620551002544E-3</v>
      </c>
      <c r="K90" s="88">
        <f>[4]SA_DTS!$FC200</f>
        <v>-9.9664316934555686E-4</v>
      </c>
      <c r="L90" s="87">
        <f>[4]SA_DTS!$FC225</f>
        <v>-6.4490296938220837E-2</v>
      </c>
      <c r="M90" s="87">
        <f>[4]SA_DTS!$FC250</f>
        <v>-6.9882876936875338E-2</v>
      </c>
    </row>
    <row r="91" spans="2:13" s="24" customFormat="1" ht="12.75" customHeight="1" x14ac:dyDescent="0.25">
      <c r="B91" s="67"/>
      <c r="C91" s="176" t="s">
        <v>30</v>
      </c>
      <c r="D91" s="101">
        <f>[4]SA_DTS!$FC26</f>
        <v>20.978590003961997</v>
      </c>
      <c r="E91" s="104">
        <f>[4]SA_DTS!$FC76</f>
        <v>8.4826829528982683E-2</v>
      </c>
      <c r="F91" s="160">
        <f>[4]SA_DTS!$FC101</f>
        <v>7.5075785824407326E-2</v>
      </c>
      <c r="G91" s="102">
        <f>[4]SA_DTS!$FC326</f>
        <v>0</v>
      </c>
      <c r="H91" s="85">
        <f>[4]SA_DTS!$FC276</f>
        <v>4.1224592282218309E-2</v>
      </c>
      <c r="I91" s="161">
        <f>[4]SA_DTS!$FC151</f>
        <v>220.28479462323168</v>
      </c>
      <c r="J91" s="162">
        <f>[4]SA_DTS!$FC176</f>
        <v>6.8324839932416115E-2</v>
      </c>
      <c r="K91" s="163">
        <f>[4]SA_DTS!$FC201</f>
        <v>6.4878307149159653E-2</v>
      </c>
      <c r="L91" s="162">
        <f>[4]SA_DTS!$FC226</f>
        <v>8.4826829528982683E-2</v>
      </c>
      <c r="M91" s="162">
        <f>[4]SA_DTS!$FC251</f>
        <v>7.5075785824407326E-2</v>
      </c>
    </row>
    <row r="92" spans="2:13" s="24" customFormat="1" ht="12.75" customHeight="1" x14ac:dyDescent="0.25">
      <c r="B92" s="67"/>
      <c r="C92" s="52" t="s">
        <v>31</v>
      </c>
      <c r="D92" s="101">
        <f>[4]SA_DTS!$FC27</f>
        <v>202.83621868272584</v>
      </c>
      <c r="E92" s="104">
        <f>[4]SA_DTS!$FC77</f>
        <v>5.9229601565379264E-2</v>
      </c>
      <c r="F92" s="160">
        <f>[4]SA_DTS!$FC102</f>
        <v>5.6482191377487556E-2</v>
      </c>
      <c r="G92" s="102">
        <f>[4]SA_DTS!$FC327</f>
        <v>0</v>
      </c>
      <c r="H92" s="85">
        <f>[4]SA_DTS!$FC277</f>
        <v>2.5320658182710565E-2</v>
      </c>
      <c r="I92" s="161">
        <f>[4]SA_DTS!$FC152</f>
        <v>2205.7641565680688</v>
      </c>
      <c r="J92" s="162">
        <f>[4]SA_DTS!$FC177</f>
        <v>4.3840709800520905E-2</v>
      </c>
      <c r="K92" s="163">
        <f>[4]SA_DTS!$FC202</f>
        <v>4.0167012565407223E-2</v>
      </c>
      <c r="L92" s="162">
        <f>[4]SA_DTS!$FC227</f>
        <v>5.9229601565379264E-2</v>
      </c>
      <c r="M92" s="162">
        <f>[4]SA_DTS!$FC252</f>
        <v>5.6482191377487556E-2</v>
      </c>
    </row>
    <row r="93" spans="2:13" s="24" customFormat="1" ht="12.75" hidden="1" customHeight="1" x14ac:dyDescent="0.25">
      <c r="B93" s="67"/>
      <c r="C93" s="165"/>
      <c r="D93" s="101"/>
      <c r="E93" s="104"/>
      <c r="F93" s="160"/>
      <c r="G93" s="102"/>
      <c r="H93" s="85"/>
      <c r="I93" s="161"/>
      <c r="J93" s="162"/>
      <c r="K93" s="163"/>
      <c r="L93" s="162"/>
      <c r="M93" s="162"/>
    </row>
    <row r="94" spans="2:13" s="24" customFormat="1" ht="12.75" hidden="1" customHeight="1" x14ac:dyDescent="0.25">
      <c r="B94" s="67"/>
      <c r="C94" s="165"/>
      <c r="D94" s="101"/>
      <c r="E94" s="104"/>
      <c r="F94" s="160"/>
      <c r="G94" s="102"/>
      <c r="H94" s="85"/>
      <c r="I94" s="161"/>
      <c r="J94" s="162"/>
      <c r="K94" s="163"/>
      <c r="L94" s="162"/>
      <c r="M94" s="162"/>
    </row>
    <row r="95" spans="2:13" s="24" customFormat="1" ht="12.75" hidden="1" customHeight="1" x14ac:dyDescent="0.25">
      <c r="B95" s="67"/>
      <c r="C95" s="165"/>
      <c r="D95" s="101"/>
      <c r="E95" s="104"/>
      <c r="F95" s="160"/>
      <c r="G95" s="102"/>
      <c r="H95" s="85"/>
      <c r="I95" s="161"/>
      <c r="J95" s="162"/>
      <c r="K95" s="163"/>
      <c r="L95" s="162"/>
      <c r="M95" s="162"/>
    </row>
    <row r="96" spans="2:13" s="24" customFormat="1" ht="12.75" customHeight="1" x14ac:dyDescent="0.25">
      <c r="C96" s="180"/>
      <c r="D96" s="141"/>
      <c r="E96" s="142"/>
      <c r="F96" s="181"/>
      <c r="G96" s="142"/>
      <c r="H96" s="143"/>
      <c r="I96" s="182"/>
      <c r="J96" s="181"/>
      <c r="K96" s="142"/>
      <c r="L96" s="183"/>
      <c r="M96" s="142"/>
    </row>
    <row r="97" spans="2:19" s="24" customFormat="1" ht="12.75" customHeight="1" x14ac:dyDescent="0.25">
      <c r="C97" s="75" t="s">
        <v>32</v>
      </c>
      <c r="D97" s="94">
        <f>[15]Mois!$DR$5/1000000</f>
        <v>33.242884529999998</v>
      </c>
      <c r="E97" s="153">
        <f>'[15]Evo mois'!$DR$5</f>
        <v>4.0596475252004716E-2</v>
      </c>
      <c r="F97" s="184">
        <f>'[16]Evo Mois'!$DR$5</f>
        <v>5.1922453887747411E-2</v>
      </c>
      <c r="G97" s="96">
        <f>'[16]Evo Mois-1'!$DR$5</f>
        <v>5.48036257500506E-3</v>
      </c>
      <c r="H97" s="153">
        <f>'[16]Evo ACM'!$DF$5</f>
        <v>9.8932607754679269E-2</v>
      </c>
      <c r="I97" s="94">
        <f>'[15]Cumul ACM'!$DR$5/1000000</f>
        <v>347.35568458000006</v>
      </c>
      <c r="J97" s="153">
        <f>'[15]Evo ACM'!$DR$5</f>
        <v>4.8862605982655571E-2</v>
      </c>
      <c r="K97" s="96">
        <f>'[16]Evo ACM'!$DR$5</f>
        <v>4.4796672162575879E-2</v>
      </c>
      <c r="L97" s="153">
        <f>'[15]Evo PCAP'!$DR$5</f>
        <v>4.0596475252004716E-2</v>
      </c>
      <c r="M97" s="96">
        <f>'[16]Evo PCAP'!$DR$5</f>
        <v>5.1922453887747411E-2</v>
      </c>
      <c r="O97" s="98"/>
      <c r="P97" s="98"/>
      <c r="Q97" s="98"/>
      <c r="R97" s="98"/>
      <c r="S97" s="98"/>
    </row>
    <row r="98" spans="2:19" s="24" customFormat="1" ht="12.75" customHeight="1" x14ac:dyDescent="0.25">
      <c r="C98" s="99" t="s">
        <v>33</v>
      </c>
      <c r="D98" s="60">
        <f>[15]Mois!$DR$6/1000000</f>
        <v>26.46927019</v>
      </c>
      <c r="E98" s="62">
        <f>'[15]Evo mois'!$DR$6</f>
        <v>1.9825104812053462E-2</v>
      </c>
      <c r="F98" s="95">
        <f>'[16]Evo Mois'!$DR$6</f>
        <v>3.2425891288357933E-2</v>
      </c>
      <c r="G98" s="63">
        <f>'[16]Evo Mois-1'!$DR$6</f>
        <v>-3.4166599974383427E-4</v>
      </c>
      <c r="H98" s="62">
        <f>'[16]Evo ACM'!$DF$6</f>
        <v>8.9506136643208167E-2</v>
      </c>
      <c r="I98" s="60">
        <f>'[15]Cumul ACM'!$DR$6/1000000</f>
        <v>278.48471419999998</v>
      </c>
      <c r="J98" s="62">
        <f>'[15]Evo ACM'!$DR$6</f>
        <v>4.4968094893766519E-2</v>
      </c>
      <c r="K98" s="63">
        <f>'[16]Evo ACM'!$DR$6</f>
        <v>4.1626613738724894E-2</v>
      </c>
      <c r="L98" s="62">
        <f>'[15]Evo PCAP'!$DR$6</f>
        <v>1.9825104812053462E-2</v>
      </c>
      <c r="M98" s="63">
        <f>'[16]Evo PCAP'!$DR$6</f>
        <v>3.2425891288357933E-2</v>
      </c>
      <c r="O98" s="98"/>
      <c r="P98" s="98"/>
      <c r="Q98" s="98"/>
      <c r="R98" s="98"/>
      <c r="S98" s="98"/>
    </row>
    <row r="99" spans="2:19" s="24" customFormat="1" ht="12.75" customHeight="1" x14ac:dyDescent="0.25">
      <c r="C99" s="99" t="s">
        <v>34</v>
      </c>
      <c r="D99" s="60">
        <f>[15]Mois!$DR$7/1000000</f>
        <v>3.6813662799999998</v>
      </c>
      <c r="E99" s="62">
        <f>'[15]Evo mois'!$DR$7</f>
        <v>0.12045073174679732</v>
      </c>
      <c r="F99" s="95">
        <f>'[16]Evo Mois'!$DR$7</f>
        <v>0.1376466037021522</v>
      </c>
      <c r="G99" s="63">
        <f>'[16]Evo Mois-1'!$DR$7</f>
        <v>4.7373960456445596E-2</v>
      </c>
      <c r="H99" s="62">
        <f>'[16]Evo ACM'!$DF$7</f>
        <v>0.21532382152826846</v>
      </c>
      <c r="I99" s="60">
        <f>'[15]Cumul ACM'!$DR$7/1000000</f>
        <v>40.1106658</v>
      </c>
      <c r="J99" s="62">
        <f>'[15]Evo ACM'!$DR$7</f>
        <v>7.6275849061010037E-2</v>
      </c>
      <c r="K99" s="63">
        <f>'[16]Evo ACM'!$DR$7</f>
        <v>7.4526298745487107E-2</v>
      </c>
      <c r="L99" s="62">
        <f>'[15]Evo PCAP'!$DR$7</f>
        <v>0.12045073174679732</v>
      </c>
      <c r="M99" s="63">
        <f>'[16]Evo PCAP'!$DR$7</f>
        <v>0.1376466037021522</v>
      </c>
      <c r="O99" s="98"/>
      <c r="P99" s="98"/>
      <c r="Q99" s="98"/>
      <c r="R99" s="98"/>
      <c r="S99" s="98"/>
    </row>
    <row r="100" spans="2:19" s="24" customFormat="1" ht="12.75" customHeight="1" x14ac:dyDescent="0.25">
      <c r="C100" s="99" t="s">
        <v>35</v>
      </c>
      <c r="D100" s="60">
        <f>[15]Mois!$DR$8/1000000</f>
        <v>3.0922480600000002</v>
      </c>
      <c r="E100" s="62">
        <f>'[15]Evo mois'!$DR$8</f>
        <v>0.14288006726396274</v>
      </c>
      <c r="F100" s="95">
        <f>'[16]Evo Mois'!$DR$8</f>
        <v>0.12976701288885284</v>
      </c>
      <c r="G100" s="63">
        <f>'[16]Evo Mois-1'!$DR$8</f>
        <v>2.9032026605111394E-3</v>
      </c>
      <c r="H100" s="62">
        <f>'[16]Evo ACM'!$DF$8</f>
        <v>5.1101933173030689E-2</v>
      </c>
      <c r="I100" s="60">
        <f>'[15]Cumul ACM'!$DR$8/1000000</f>
        <v>28.760304580000003</v>
      </c>
      <c r="J100" s="62">
        <f>'[15]Evo ACM'!$DR$8</f>
        <v>4.9455662180577287E-2</v>
      </c>
      <c r="K100" s="63">
        <f>'[16]Evo ACM'!$DR$8</f>
        <v>3.5388455132588481E-2</v>
      </c>
      <c r="L100" s="62">
        <f>'[15]Evo PCAP'!$DR$8</f>
        <v>0.14288006726396274</v>
      </c>
      <c r="M100" s="102">
        <f>'[16]Evo PCAP'!$DR$8</f>
        <v>0.12976701288885284</v>
      </c>
      <c r="O100" s="98"/>
      <c r="P100" s="98"/>
      <c r="Q100" s="98"/>
      <c r="R100" s="98"/>
      <c r="S100" s="98"/>
    </row>
    <row r="101" spans="2:19" s="24" customFormat="1" ht="12.75" customHeight="1" x14ac:dyDescent="0.25">
      <c r="B101" s="67"/>
      <c r="C101" s="192"/>
      <c r="D101" s="193"/>
      <c r="E101" s="194"/>
      <c r="F101" s="194"/>
      <c r="G101" s="194"/>
      <c r="H101" s="194"/>
      <c r="I101" s="194"/>
      <c r="J101" s="194"/>
      <c r="K101" s="194"/>
      <c r="L101" s="194"/>
      <c r="M101" s="195" t="s">
        <v>43</v>
      </c>
    </row>
    <row r="102" spans="2:19" s="24" customFormat="1" ht="12.75" hidden="1" customHeight="1" x14ac:dyDescent="0.25">
      <c r="B102" s="67"/>
      <c r="C102" s="177"/>
      <c r="D102" s="65"/>
      <c r="E102" s="62"/>
      <c r="F102" s="178"/>
      <c r="G102" s="178"/>
      <c r="H102" s="178"/>
      <c r="I102" s="178"/>
      <c r="J102" s="62"/>
      <c r="K102" s="178"/>
      <c r="L102" s="178"/>
      <c r="M102" s="178"/>
    </row>
    <row r="103" spans="2:19" s="24" customFormat="1" ht="12.75" hidden="1" customHeight="1" x14ac:dyDescent="0.25">
      <c r="B103" s="67"/>
      <c r="C103" s="177"/>
      <c r="D103" s="65"/>
      <c r="E103" s="62"/>
      <c r="F103" s="178"/>
      <c r="G103" s="178"/>
      <c r="H103" s="178"/>
      <c r="I103" s="178"/>
      <c r="J103" s="62"/>
      <c r="K103" s="178"/>
      <c r="L103" s="178"/>
      <c r="M103" s="178"/>
    </row>
    <row r="104" spans="2:19" s="24" customFormat="1" ht="12.75" hidden="1" customHeight="1" x14ac:dyDescent="0.25">
      <c r="B104" s="67"/>
      <c r="C104" s="177"/>
      <c r="D104" s="65"/>
      <c r="E104" s="62"/>
      <c r="F104" s="178"/>
      <c r="G104" s="178"/>
      <c r="H104" s="178"/>
      <c r="I104" s="178"/>
      <c r="J104" s="62"/>
      <c r="K104" s="178"/>
      <c r="L104" s="178"/>
      <c r="M104" s="178"/>
    </row>
    <row r="105" spans="2:19" s="24" customFormat="1" ht="12.75" hidden="1" customHeight="1" x14ac:dyDescent="0.25">
      <c r="B105" s="67"/>
      <c r="C105" s="107"/>
      <c r="D105" s="114"/>
      <c r="E105" s="108"/>
      <c r="F105" s="108"/>
      <c r="G105" s="108"/>
      <c r="H105" s="108"/>
      <c r="I105" s="109"/>
      <c r="J105" s="108"/>
      <c r="K105" s="108"/>
      <c r="L105" s="108"/>
      <c r="M105" s="108"/>
    </row>
    <row r="106" spans="2:19" s="22" customFormat="1" x14ac:dyDescent="0.25">
      <c r="C106" s="196" t="s">
        <v>38</v>
      </c>
    </row>
    <row r="107" spans="2:19" s="22" customFormat="1" ht="48.75" customHeight="1" x14ac:dyDescent="0.25">
      <c r="C107" s="197" t="s">
        <v>39</v>
      </c>
      <c r="D107" s="197"/>
      <c r="E107" s="197"/>
      <c r="F107" s="197"/>
      <c r="G107" s="197"/>
      <c r="H107" s="197"/>
      <c r="I107" s="197"/>
      <c r="J107" s="197"/>
      <c r="K107" s="197"/>
      <c r="L107" s="197"/>
      <c r="M107" s="197"/>
    </row>
    <row r="108" spans="2:19" s="22" customFormat="1" ht="48.75" customHeight="1" x14ac:dyDescent="0.25">
      <c r="C108" s="197"/>
      <c r="D108" s="197"/>
      <c r="E108" s="197"/>
      <c r="F108" s="197"/>
      <c r="G108" s="197"/>
      <c r="H108" s="197"/>
      <c r="I108" s="197"/>
      <c r="J108" s="197"/>
      <c r="K108" s="197"/>
      <c r="L108" s="197"/>
      <c r="M108" s="197"/>
    </row>
  </sheetData>
  <mergeCells count="32">
    <mergeCell ref="C107:M107"/>
    <mergeCell ref="C108:M108"/>
    <mergeCell ref="C70:C72"/>
    <mergeCell ref="D70:G70"/>
    <mergeCell ref="H70:K70"/>
    <mergeCell ref="L70:M70"/>
    <mergeCell ref="D71:D72"/>
    <mergeCell ref="E71:F71"/>
    <mergeCell ref="H71:H72"/>
    <mergeCell ref="I71:I72"/>
    <mergeCell ref="J71:K71"/>
    <mergeCell ref="L71:M71"/>
    <mergeCell ref="C37:C39"/>
    <mergeCell ref="D37:G37"/>
    <mergeCell ref="H37:K37"/>
    <mergeCell ref="L37:M37"/>
    <mergeCell ref="D38:D39"/>
    <mergeCell ref="E38:F38"/>
    <mergeCell ref="H38:H39"/>
    <mergeCell ref="I38:I39"/>
    <mergeCell ref="J38:K38"/>
    <mergeCell ref="L38:M38"/>
    <mergeCell ref="C4:C6"/>
    <mergeCell ref="D4:G4"/>
    <mergeCell ref="H4:K4"/>
    <mergeCell ref="L4:M4"/>
    <mergeCell ref="D5:D6"/>
    <mergeCell ref="E5:F5"/>
    <mergeCell ref="H5:H6"/>
    <mergeCell ref="I5:I6"/>
    <mergeCell ref="J5:K5"/>
    <mergeCell ref="L5:M5"/>
  </mergeCells>
  <pageMargins left="0" right="0" top="0" bottom="0" header="0" footer="0"/>
  <pageSetup paperSize="9" scale="80"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C0B86-A59A-4626-A58F-C8FEA84A5415}">
  <sheetPr>
    <tabColor rgb="FF0000FF"/>
    <pageSetUpPr fitToPage="1"/>
  </sheetPr>
  <dimension ref="A1:AN67"/>
  <sheetViews>
    <sheetView showGridLines="0" tabSelected="1" zoomScale="85" zoomScaleNormal="85" workbookViewId="0">
      <pane xSplit="3" topLeftCell="D1" activePane="topRight" state="frozen"/>
      <selection sqref="A1:XFD1048576"/>
      <selection pane="topRight" activeCell="B4" sqref="B4"/>
    </sheetView>
  </sheetViews>
  <sheetFormatPr baseColWidth="10" defaultColWidth="11.453125" defaultRowHeight="14" x14ac:dyDescent="0.3"/>
  <cols>
    <col min="1" max="1" width="3.1796875" style="200" customWidth="1"/>
    <col min="2" max="2" width="25.81640625" style="200" customWidth="1"/>
    <col min="3" max="3" width="18.81640625" style="200" customWidth="1"/>
    <col min="4" max="4" width="11.81640625" style="200" customWidth="1"/>
    <col min="5" max="5" width="11.453125" style="200" customWidth="1"/>
    <col min="6" max="6" width="11.453125" style="200"/>
    <col min="7" max="15" width="11.453125" style="200" customWidth="1"/>
    <col min="16" max="16" width="12.1796875" style="200" customWidth="1"/>
    <col min="17" max="17" width="12.453125" style="200" customWidth="1"/>
    <col min="18" max="27" width="11.453125" style="200"/>
    <col min="28" max="28" width="8.1796875" style="200" bestFit="1" customWidth="1"/>
    <col min="29" max="29" width="14.81640625" style="200" customWidth="1"/>
    <col min="30" max="30" width="14.1796875" style="200" customWidth="1"/>
    <col min="31" max="16384" width="11.453125" style="200"/>
  </cols>
  <sheetData>
    <row r="1" spans="1:30" ht="26.25" customHeight="1" x14ac:dyDescent="0.3">
      <c r="A1" s="198" t="s">
        <v>44</v>
      </c>
      <c r="B1" s="199"/>
      <c r="C1" s="199"/>
      <c r="D1" s="199"/>
      <c r="E1" s="199"/>
      <c r="F1" s="199"/>
      <c r="G1" s="199"/>
      <c r="H1" s="199"/>
      <c r="I1" s="199"/>
      <c r="J1" s="199"/>
      <c r="K1" s="199"/>
      <c r="L1" s="199"/>
      <c r="M1" s="199"/>
      <c r="N1" s="199"/>
      <c r="O1" s="199"/>
      <c r="P1" s="199"/>
      <c r="Q1" s="199"/>
      <c r="R1" s="199"/>
      <c r="S1" s="199"/>
      <c r="T1" s="199"/>
      <c r="AD1" s="201">
        <v>45597</v>
      </c>
    </row>
    <row r="2" spans="1:30" ht="24.75" customHeight="1" x14ac:dyDescent="0.3">
      <c r="R2" s="202" t="s">
        <v>45</v>
      </c>
    </row>
    <row r="3" spans="1:30" x14ac:dyDescent="0.3">
      <c r="D3" s="203">
        <v>45292</v>
      </c>
      <c r="E3" s="203">
        <f t="shared" ref="E3:O3" si="0">EOMONTH(D3,0)+1</f>
        <v>45323</v>
      </c>
      <c r="F3" s="203">
        <f t="shared" si="0"/>
        <v>45352</v>
      </c>
      <c r="G3" s="203">
        <f t="shared" si="0"/>
        <v>45383</v>
      </c>
      <c r="H3" s="203">
        <f t="shared" si="0"/>
        <v>45413</v>
      </c>
      <c r="I3" s="203">
        <f t="shared" si="0"/>
        <v>45444</v>
      </c>
      <c r="J3" s="203">
        <f t="shared" si="0"/>
        <v>45474</v>
      </c>
      <c r="K3" s="203">
        <f t="shared" si="0"/>
        <v>45505</v>
      </c>
      <c r="L3" s="203">
        <f t="shared" si="0"/>
        <v>45536</v>
      </c>
      <c r="M3" s="203">
        <f t="shared" si="0"/>
        <v>45566</v>
      </c>
      <c r="N3" s="203">
        <f t="shared" si="0"/>
        <v>45597</v>
      </c>
      <c r="O3" s="203">
        <f t="shared" si="0"/>
        <v>45627</v>
      </c>
      <c r="P3" s="203" t="s">
        <v>46</v>
      </c>
      <c r="R3" s="204"/>
    </row>
    <row r="4" spans="1:30" x14ac:dyDescent="0.3">
      <c r="B4" s="205" t="s">
        <v>47</v>
      </c>
      <c r="C4" s="206"/>
      <c r="D4" s="207">
        <v>1.1022640548552509E-4</v>
      </c>
      <c r="E4" s="207">
        <v>2.2595077655052087E-4</v>
      </c>
      <c r="F4" s="207">
        <v>2.5397017264250366E-4</v>
      </c>
      <c r="G4" s="207">
        <v>2.8293884371821676E-4</v>
      </c>
      <c r="H4" s="207">
        <v>4.2370763363019925E-4</v>
      </c>
      <c r="I4" s="207">
        <v>2.3459197548625355E-4</v>
      </c>
      <c r="J4" s="207">
        <v>-2.048472632835141E-4</v>
      </c>
      <c r="K4" s="207">
        <v>-7.2926532197148397E-5</v>
      </c>
      <c r="L4" s="207">
        <v>3.9911980965223748E-4</v>
      </c>
      <c r="M4" s="207">
        <v>2.2869499509980962E-4</v>
      </c>
      <c r="N4" s="207">
        <v>-5.376951797342322E-5</v>
      </c>
      <c r="O4" s="207">
        <v>1.0170313313913049E-3</v>
      </c>
      <c r="P4" s="207">
        <v>-8.7888918502421198E-5</v>
      </c>
      <c r="R4" s="208">
        <v>0.42886892971745283</v>
      </c>
    </row>
    <row r="5" spans="1:30" x14ac:dyDescent="0.3">
      <c r="B5" s="209" t="s">
        <v>48</v>
      </c>
      <c r="C5" s="210"/>
      <c r="D5" s="211">
        <v>2.223695072260945E-4</v>
      </c>
      <c r="E5" s="211">
        <v>4.0072467128560163E-4</v>
      </c>
      <c r="F5" s="211">
        <v>4.6812437398502382E-4</v>
      </c>
      <c r="G5" s="211">
        <v>3.1503540207977743E-4</v>
      </c>
      <c r="H5" s="211">
        <v>5.7349697625919127E-4</v>
      </c>
      <c r="I5" s="211">
        <v>2.0620127096471208E-4</v>
      </c>
      <c r="J5" s="211">
        <v>-1.1381496688089854E-4</v>
      </c>
      <c r="K5" s="211">
        <v>8.563293036800701E-5</v>
      </c>
      <c r="L5" s="211">
        <v>5.1255152142060112E-4</v>
      </c>
      <c r="M5" s="211">
        <v>5.9015028529274538E-4</v>
      </c>
      <c r="N5" s="211">
        <v>2.2816424566163285E-4</v>
      </c>
      <c r="O5" s="211">
        <v>1.5153761399970822E-3</v>
      </c>
      <c r="P5" s="211">
        <v>-1.2437220099381641E-4</v>
      </c>
      <c r="R5" s="212">
        <v>0.38347375965477681</v>
      </c>
    </row>
    <row r="6" spans="1:30" x14ac:dyDescent="0.3">
      <c r="B6" s="213" t="s">
        <v>49</v>
      </c>
      <c r="C6" s="214"/>
      <c r="D6" s="215">
        <v>3.0631389278346077E-4</v>
      </c>
      <c r="E6" s="215">
        <v>2.1984572214450715E-4</v>
      </c>
      <c r="F6" s="215">
        <v>1.6810735074423988E-4</v>
      </c>
      <c r="G6" s="215">
        <v>-4.3997483566171613E-4</v>
      </c>
      <c r="H6" s="215">
        <v>1.1175146095543376E-4</v>
      </c>
      <c r="I6" s="215">
        <v>-1.4075907763921869E-5</v>
      </c>
      <c r="J6" s="215">
        <v>1.0570410248678108E-4</v>
      </c>
      <c r="K6" s="215">
        <v>-1.747682120151195E-4</v>
      </c>
      <c r="L6" s="215">
        <v>5.7009897604709536E-5</v>
      </c>
      <c r="M6" s="215">
        <v>7.1731319356871381E-4</v>
      </c>
      <c r="N6" s="215">
        <v>1.6490909202213633E-3</v>
      </c>
      <c r="O6" s="215">
        <v>2.8958574616235744E-3</v>
      </c>
      <c r="P6" s="215">
        <v>3.2606977072635601E-5</v>
      </c>
      <c r="R6" s="216">
        <v>0.23583752208081421</v>
      </c>
    </row>
    <row r="7" spans="1:30" x14ac:dyDescent="0.3">
      <c r="B7" s="213" t="s">
        <v>50</v>
      </c>
      <c r="C7" s="214"/>
      <c r="D7" s="215">
        <v>6.6516592912346795E-5</v>
      </c>
      <c r="E7" s="215">
        <v>-9.1778069538861473E-5</v>
      </c>
      <c r="F7" s="215">
        <v>8.0562401536088402E-5</v>
      </c>
      <c r="G7" s="215">
        <v>5.8080422077333438E-5</v>
      </c>
      <c r="H7" s="215">
        <v>2.6550255886048646E-5</v>
      </c>
      <c r="I7" s="215">
        <v>-1.7647700506051578E-5</v>
      </c>
      <c r="J7" s="215">
        <v>1.4073076798659656E-4</v>
      </c>
      <c r="K7" s="215">
        <v>1.0387140581680221E-4</v>
      </c>
      <c r="L7" s="215">
        <v>1.8577811504361108E-4</v>
      </c>
      <c r="M7" s="215">
        <v>4.3430121823750945E-4</v>
      </c>
      <c r="N7" s="215">
        <v>-3.0562674262124556E-4</v>
      </c>
      <c r="O7" s="215">
        <v>1.4521297244374232E-4</v>
      </c>
      <c r="P7" s="215">
        <v>-1.4801628353322549E-5</v>
      </c>
      <c r="R7" s="216">
        <v>3.2469384789877154E-3</v>
      </c>
    </row>
    <row r="8" spans="1:30" x14ac:dyDescent="0.3">
      <c r="B8" s="213" t="s">
        <v>51</v>
      </c>
      <c r="C8" s="214"/>
      <c r="D8" s="215">
        <v>4.7954250542403543E-4</v>
      </c>
      <c r="E8" s="215">
        <v>4.1073019057069615E-4</v>
      </c>
      <c r="F8" s="215">
        <v>2.2336901009922805E-4</v>
      </c>
      <c r="G8" s="215">
        <v>-8.1925558756934524E-4</v>
      </c>
      <c r="H8" s="215">
        <v>2.0567140328320299E-4</v>
      </c>
      <c r="I8" s="215">
        <v>-5.7975932250209361E-5</v>
      </c>
      <c r="J8" s="215">
        <v>7.2013810102022902E-5</v>
      </c>
      <c r="K8" s="215">
        <v>-3.2683875593642053E-4</v>
      </c>
      <c r="L8" s="215">
        <v>-9.6320305330799272E-5</v>
      </c>
      <c r="M8" s="215">
        <v>9.2900124006556339E-4</v>
      </c>
      <c r="N8" s="215">
        <v>2.9647565479702376E-3</v>
      </c>
      <c r="O8" s="215">
        <v>5.188102790146143E-3</v>
      </c>
      <c r="P8" s="215">
        <v>6.0172589214424477E-5</v>
      </c>
      <c r="R8" s="216">
        <v>0.23828268264821872</v>
      </c>
    </row>
    <row r="9" spans="1:30" x14ac:dyDescent="0.3">
      <c r="B9" s="213" t="s">
        <v>52</v>
      </c>
      <c r="C9" s="214"/>
      <c r="D9" s="215">
        <v>6.6887590352671111E-5</v>
      </c>
      <c r="E9" s="215">
        <v>3.3359031010427032E-5</v>
      </c>
      <c r="F9" s="215">
        <v>9.3309521452589195E-5</v>
      </c>
      <c r="G9" s="215">
        <v>1.1884391780681014E-4</v>
      </c>
      <c r="H9" s="215">
        <v>-1.0271886329771274E-4</v>
      </c>
      <c r="I9" s="215">
        <v>1.5709833328703127E-4</v>
      </c>
      <c r="J9" s="215">
        <v>1.2819381876583158E-4</v>
      </c>
      <c r="K9" s="215">
        <v>-2.121056690581602E-4</v>
      </c>
      <c r="L9" s="215">
        <v>3.8469512196170896E-4</v>
      </c>
      <c r="M9" s="215">
        <v>3.7952149750575259E-4</v>
      </c>
      <c r="N9" s="215">
        <v>-1.4902632689728357E-4</v>
      </c>
      <c r="O9" s="215">
        <v>-5.9206439753389795E-4</v>
      </c>
      <c r="P9" s="215">
        <v>1.3548015690645343E-5</v>
      </c>
      <c r="R9" s="216">
        <v>-7.1538263641279798E-3</v>
      </c>
    </row>
    <row r="10" spans="1:30" x14ac:dyDescent="0.3">
      <c r="B10" s="217" t="s">
        <v>53</v>
      </c>
      <c r="C10" s="218"/>
      <c r="D10" s="215">
        <v>2.6979793441928024E-4</v>
      </c>
      <c r="E10" s="215">
        <v>4.1107576852184025E-4</v>
      </c>
      <c r="F10" s="215">
        <v>7.9396860329827845E-4</v>
      </c>
      <c r="G10" s="215">
        <v>6.4276525502715565E-4</v>
      </c>
      <c r="H10" s="215">
        <v>6.8874109980021636E-4</v>
      </c>
      <c r="I10" s="215">
        <v>5.0074561039670229E-4</v>
      </c>
      <c r="J10" s="215">
        <v>4.3463795806086836E-4</v>
      </c>
      <c r="K10" s="215">
        <v>7.9379618250130513E-4</v>
      </c>
      <c r="L10" s="215">
        <v>7.0801407922638226E-4</v>
      </c>
      <c r="M10" s="215">
        <v>9.9228325747113821E-4</v>
      </c>
      <c r="N10" s="215">
        <v>1.1174102323345814E-3</v>
      </c>
      <c r="O10" s="215">
        <v>2.3298867589620631E-3</v>
      </c>
      <c r="P10" s="215">
        <v>-9.1105279477754486E-5</v>
      </c>
      <c r="R10" s="216">
        <v>0.18210149595505243</v>
      </c>
    </row>
    <row r="11" spans="1:30" x14ac:dyDescent="0.3">
      <c r="B11" s="213" t="s">
        <v>54</v>
      </c>
      <c r="C11" s="214"/>
      <c r="D11" s="215">
        <v>2.9308445200326716E-4</v>
      </c>
      <c r="E11" s="215">
        <v>4.5370539959921352E-4</v>
      </c>
      <c r="F11" s="215">
        <v>7.9125594791551457E-4</v>
      </c>
      <c r="G11" s="215">
        <v>3.1097498419496716E-4</v>
      </c>
      <c r="H11" s="215">
        <v>6.0651090612284797E-4</v>
      </c>
      <c r="I11" s="215">
        <v>3.8005548898012442E-4</v>
      </c>
      <c r="J11" s="215">
        <v>1.5371355708215795E-4</v>
      </c>
      <c r="K11" s="215">
        <v>1.6891812866681732E-4</v>
      </c>
      <c r="L11" s="215">
        <v>1.8202087457375171E-4</v>
      </c>
      <c r="M11" s="215">
        <v>3.3690941846198363E-4</v>
      </c>
      <c r="N11" s="215">
        <v>4.5037884205889611E-4</v>
      </c>
      <c r="O11" s="215">
        <v>1.3734020383218137E-3</v>
      </c>
      <c r="P11" s="215">
        <v>-1.1522433981536739E-4</v>
      </c>
      <c r="R11" s="216">
        <v>2.4436245409148682E-2</v>
      </c>
    </row>
    <row r="12" spans="1:30" x14ac:dyDescent="0.3">
      <c r="B12" s="213" t="s">
        <v>55</v>
      </c>
      <c r="C12" s="214"/>
      <c r="D12" s="215">
        <v>2.6940660490892832E-4</v>
      </c>
      <c r="E12" s="215">
        <v>4.2116667022495946E-4</v>
      </c>
      <c r="F12" s="215">
        <v>8.0877108700905254E-4</v>
      </c>
      <c r="G12" s="215">
        <v>8.3035104458462072E-4</v>
      </c>
      <c r="H12" s="215">
        <v>7.6227651136595576E-4</v>
      </c>
      <c r="I12" s="215">
        <v>5.560550852594659E-4</v>
      </c>
      <c r="J12" s="215">
        <v>5.5453083298151462E-4</v>
      </c>
      <c r="K12" s="215">
        <v>9.7190558277282513E-4</v>
      </c>
      <c r="L12" s="215">
        <v>9.0447568370932707E-4</v>
      </c>
      <c r="M12" s="215">
        <v>1.1580806578632696E-3</v>
      </c>
      <c r="N12" s="215">
        <v>1.1559422232223504E-3</v>
      </c>
      <c r="O12" s="215">
        <v>2.3750816933578722E-3</v>
      </c>
      <c r="P12" s="215">
        <v>-8.6002680626529049E-5</v>
      </c>
      <c r="R12" s="216">
        <v>0.13512895017319693</v>
      </c>
    </row>
    <row r="13" spans="1:30" x14ac:dyDescent="0.3">
      <c r="B13" s="217" t="s">
        <v>56</v>
      </c>
      <c r="C13" s="218"/>
      <c r="D13" s="215">
        <v>1.4745145801309256E-4</v>
      </c>
      <c r="E13" s="215">
        <v>-7.8887752925305143E-5</v>
      </c>
      <c r="F13" s="215">
        <v>8.6452603280662288E-5</v>
      </c>
      <c r="G13" s="215">
        <v>-2.8266351781502941E-4</v>
      </c>
      <c r="H13" s="215">
        <v>2.0688922906075824E-4</v>
      </c>
      <c r="I13" s="215">
        <v>1.9879161137303925E-4</v>
      </c>
      <c r="J13" s="215">
        <v>3.6910980892734813E-4</v>
      </c>
      <c r="K13" s="215">
        <v>2.5397904255886061E-4</v>
      </c>
      <c r="L13" s="215">
        <v>5.1254301797865054E-5</v>
      </c>
      <c r="M13" s="215">
        <v>6.5438277748763873E-4</v>
      </c>
      <c r="N13" s="215">
        <v>1.3472935009146703E-3</v>
      </c>
      <c r="O13" s="215">
        <v>2.6142465813103755E-3</v>
      </c>
      <c r="P13" s="215">
        <v>-1.2552281601319049E-4</v>
      </c>
      <c r="R13" s="216">
        <v>2.7249482775051348E-2</v>
      </c>
    </row>
    <row r="14" spans="1:30" x14ac:dyDescent="0.3">
      <c r="B14" s="217" t="s">
        <v>57</v>
      </c>
      <c r="C14" s="218"/>
      <c r="D14" s="215">
        <v>5.8613355044534465E-4</v>
      </c>
      <c r="E14" s="215">
        <v>1.1818205006040028E-3</v>
      </c>
      <c r="F14" s="215">
        <v>1.391558637745538E-3</v>
      </c>
      <c r="G14" s="215">
        <v>2.1495898027423799E-4</v>
      </c>
      <c r="H14" s="215">
        <v>2.1642269498101108E-4</v>
      </c>
      <c r="I14" s="215">
        <v>1.451453338292108E-3</v>
      </c>
      <c r="J14" s="215">
        <v>1.1601238937393177E-3</v>
      </c>
      <c r="K14" s="215">
        <v>9.607502643442789E-4</v>
      </c>
      <c r="L14" s="215">
        <v>1.318494802414083E-3</v>
      </c>
      <c r="M14" s="215">
        <v>3.0737343481259671E-3</v>
      </c>
      <c r="N14" s="215">
        <v>-3.9751174829102398E-3</v>
      </c>
      <c r="O14" s="215">
        <v>-3.521201154389475E-4</v>
      </c>
      <c r="P14" s="215">
        <v>-4.8788874214000799E-6</v>
      </c>
      <c r="R14" s="216">
        <v>-8.7441341383005522E-3</v>
      </c>
    </row>
    <row r="15" spans="1:30" x14ac:dyDescent="0.3">
      <c r="B15" s="217" t="s">
        <v>58</v>
      </c>
      <c r="C15" s="218"/>
      <c r="D15" s="215">
        <v>-3.0743650058950855E-5</v>
      </c>
      <c r="E15" s="215">
        <v>4.4214025995126249E-4</v>
      </c>
      <c r="F15" s="215">
        <v>1.8009479304903486E-4</v>
      </c>
      <c r="G15" s="215">
        <v>1.3515373246946183E-3</v>
      </c>
      <c r="H15" s="215">
        <v>1.3864015089939397E-3</v>
      </c>
      <c r="I15" s="215">
        <v>-3.9228486413744879E-4</v>
      </c>
      <c r="J15" s="215">
        <v>-1.8167581956448631E-3</v>
      </c>
      <c r="K15" s="215">
        <v>-8.9145243251143036E-4</v>
      </c>
      <c r="L15" s="215">
        <v>6.6962610398779709E-4</v>
      </c>
      <c r="M15" s="215">
        <v>-1.328708388787736E-3</v>
      </c>
      <c r="N15" s="215">
        <v>-1.252661650288478E-3</v>
      </c>
      <c r="O15" s="215">
        <v>-1.2079582865798244E-3</v>
      </c>
      <c r="P15" s="215">
        <v>-4.2731947401419834E-4</v>
      </c>
      <c r="R15" s="216">
        <v>-6.5094319216548513E-2</v>
      </c>
    </row>
    <row r="16" spans="1:30" x14ac:dyDescent="0.3">
      <c r="B16" s="213" t="s">
        <v>59</v>
      </c>
      <c r="C16" s="214"/>
      <c r="D16" s="215">
        <v>-9.7761782112726348E-4</v>
      </c>
      <c r="E16" s="215">
        <v>-5.9536093387313471E-4</v>
      </c>
      <c r="F16" s="215">
        <v>-1.0629037291942645E-3</v>
      </c>
      <c r="G16" s="215">
        <v>-4.2770408778525226E-4</v>
      </c>
      <c r="H16" s="215">
        <v>-1.1051264666219751E-3</v>
      </c>
      <c r="I16" s="215">
        <v>-2.0779813887361609E-3</v>
      </c>
      <c r="J16" s="215">
        <v>-3.6428434888895467E-3</v>
      </c>
      <c r="K16" s="215">
        <v>-1.9719537877669335E-3</v>
      </c>
      <c r="L16" s="215">
        <v>-1.4590292159277762E-3</v>
      </c>
      <c r="M16" s="215">
        <v>-2.1388146853700274E-3</v>
      </c>
      <c r="N16" s="215">
        <v>-3.2785211293675509E-3</v>
      </c>
      <c r="O16" s="215">
        <v>-3.4505391298433885E-3</v>
      </c>
      <c r="P16" s="215">
        <v>-4.5883773741439704E-4</v>
      </c>
      <c r="R16" s="216">
        <v>-0.12518349214869318</v>
      </c>
    </row>
    <row r="17" spans="1:40" x14ac:dyDescent="0.3">
      <c r="B17" s="213" t="s">
        <v>60</v>
      </c>
      <c r="C17" s="214"/>
      <c r="D17" s="219">
        <v>1.4270990126674654E-3</v>
      </c>
      <c r="E17" s="219">
        <v>2.3473113401204504E-3</v>
      </c>
      <c r="F17" s="219">
        <v>2.4359641879896365E-3</v>
      </c>
      <c r="G17" s="219">
        <v>4.4618379995171598E-3</v>
      </c>
      <c r="H17" s="219">
        <v>5.8517161467865897E-3</v>
      </c>
      <c r="I17" s="219">
        <v>2.7484416045746585E-3</v>
      </c>
      <c r="J17" s="219">
        <v>1.4190008888348427E-3</v>
      </c>
      <c r="K17" s="219">
        <v>9.84630981543555E-4</v>
      </c>
      <c r="L17" s="219">
        <v>4.6452128001686077E-3</v>
      </c>
      <c r="M17" s="219">
        <v>1.4345577470664672E-4</v>
      </c>
      <c r="N17" s="219">
        <v>2.6157782602671542E-3</v>
      </c>
      <c r="O17" s="219">
        <v>3.4125122141919206E-3</v>
      </c>
      <c r="P17" s="219">
        <v>-3.7277579929018145E-4</v>
      </c>
      <c r="R17" s="216">
        <v>6.0089172932148216E-2</v>
      </c>
    </row>
    <row r="18" spans="1:40" x14ac:dyDescent="0.3">
      <c r="B18" s="220" t="s">
        <v>61</v>
      </c>
      <c r="C18" s="221"/>
      <c r="D18" s="222">
        <v>-8.3798879777718938E-5</v>
      </c>
      <c r="E18" s="222">
        <v>-7.4127988705652292E-5</v>
      </c>
      <c r="F18" s="222">
        <v>-1.1580630640450895E-4</v>
      </c>
      <c r="G18" s="222">
        <v>2.271347726980899E-4</v>
      </c>
      <c r="H18" s="222">
        <v>1.7410650453331122E-4</v>
      </c>
      <c r="I18" s="222">
        <v>2.8302535221547132E-4</v>
      </c>
      <c r="J18" s="222">
        <v>-3.518425327914132E-4</v>
      </c>
      <c r="K18" s="222">
        <v>-3.0187510459800393E-4</v>
      </c>
      <c r="L18" s="222">
        <v>2.0897784698914457E-4</v>
      </c>
      <c r="M18" s="222">
        <v>-3.5156681437054083E-4</v>
      </c>
      <c r="N18" s="222">
        <v>-5.0784496068845275E-4</v>
      </c>
      <c r="O18" s="222">
        <v>2.6919685666748627E-4</v>
      </c>
      <c r="P18" s="222">
        <v>-2.6536471839366804E-5</v>
      </c>
      <c r="R18" s="223">
        <v>4.5395170062704437E-2</v>
      </c>
    </row>
    <row r="19" spans="1:40" x14ac:dyDescent="0.3">
      <c r="B19" s="217" t="s">
        <v>62</v>
      </c>
      <c r="C19" s="218"/>
      <c r="D19" s="215">
        <v>-1.0268003784630331E-4</v>
      </c>
      <c r="E19" s="215">
        <v>-1.3443079651731527E-4</v>
      </c>
      <c r="F19" s="215">
        <v>-5.0218453943817742E-5</v>
      </c>
      <c r="G19" s="215">
        <v>-1.501301888451323E-5</v>
      </c>
      <c r="H19" s="215">
        <v>-1.9024611654594459E-5</v>
      </c>
      <c r="I19" s="215">
        <v>-1.3279272474853165E-4</v>
      </c>
      <c r="J19" s="215">
        <v>-5.1574493537176469E-4</v>
      </c>
      <c r="K19" s="215">
        <v>-6.1994339502002838E-4</v>
      </c>
      <c r="L19" s="215">
        <v>2.1518973047918166E-5</v>
      </c>
      <c r="M19" s="215">
        <v>4.2960809113701259E-5</v>
      </c>
      <c r="N19" s="215">
        <v>-1.935707811440146E-4</v>
      </c>
      <c r="O19" s="215">
        <v>-2.225320813344922E-4</v>
      </c>
      <c r="P19" s="215">
        <v>-5.4421182706931859E-6</v>
      </c>
      <c r="R19" s="216">
        <v>-2.915244725119237E-2</v>
      </c>
    </row>
    <row r="20" spans="1:40" ht="15" customHeight="1" x14ac:dyDescent="0.3">
      <c r="B20" s="213" t="s">
        <v>63</v>
      </c>
      <c r="C20" s="214"/>
      <c r="D20" s="215">
        <v>-6.3640538077280873E-5</v>
      </c>
      <c r="E20" s="215">
        <v>-5.9171201337582247E-5</v>
      </c>
      <c r="F20" s="215">
        <v>-6.0592414235727254E-5</v>
      </c>
      <c r="G20" s="215">
        <v>-1.0180616649246854E-4</v>
      </c>
      <c r="H20" s="215">
        <v>-6.3927990801126988E-5</v>
      </c>
      <c r="I20" s="215">
        <v>-1.1643566823893448E-4</v>
      </c>
      <c r="J20" s="215">
        <v>-6.8588348158482582E-5</v>
      </c>
      <c r="K20" s="215">
        <v>4.2688033466742326E-5</v>
      </c>
      <c r="L20" s="215">
        <v>-2.5530920207961216E-5</v>
      </c>
      <c r="M20" s="215">
        <v>8.7357362117845838E-5</v>
      </c>
      <c r="N20" s="215">
        <v>-1.632039659205109E-4</v>
      </c>
      <c r="O20" s="215">
        <v>1.6114990527027473E-4</v>
      </c>
      <c r="P20" s="215">
        <v>1.1999558520159326E-6</v>
      </c>
      <c r="R20" s="216">
        <v>1.9919339047987705E-2</v>
      </c>
    </row>
    <row r="21" spans="1:40" x14ac:dyDescent="0.3">
      <c r="B21" s="213" t="s">
        <v>64</v>
      </c>
      <c r="C21" s="214"/>
      <c r="D21" s="215">
        <v>-6.6969327046328964E-4</v>
      </c>
      <c r="E21" s="215">
        <v>-1.2620999153939438E-3</v>
      </c>
      <c r="F21" s="215">
        <v>1.1847665960984521E-4</v>
      </c>
      <c r="G21" s="215">
        <v>1.4000256360626739E-3</v>
      </c>
      <c r="H21" s="215">
        <v>7.1924807810930247E-4</v>
      </c>
      <c r="I21" s="215">
        <v>-4.0831011511655024E-4</v>
      </c>
      <c r="J21" s="215">
        <v>-7.8213977332681761E-3</v>
      </c>
      <c r="K21" s="215">
        <v>-1.1857602338272821E-2</v>
      </c>
      <c r="L21" s="215">
        <v>8.5597749714860782E-4</v>
      </c>
      <c r="M21" s="215">
        <v>-7.1820679277667665E-4</v>
      </c>
      <c r="N21" s="215">
        <v>-7.5638111887343928E-4</v>
      </c>
      <c r="O21" s="215">
        <v>-6.6350589199705157E-3</v>
      </c>
      <c r="P21" s="215">
        <v>-1.0623799211195717E-4</v>
      </c>
      <c r="R21" s="216">
        <v>-4.9071786299184517E-2</v>
      </c>
    </row>
    <row r="22" spans="1:40" x14ac:dyDescent="0.3">
      <c r="B22" s="224" t="s">
        <v>65</v>
      </c>
      <c r="C22" s="225"/>
      <c r="D22" s="226">
        <v>-2.6243802338288269E-5</v>
      </c>
      <c r="E22" s="226">
        <v>1.1624656982101023E-4</v>
      </c>
      <c r="F22" s="226">
        <v>-3.1745609894928695E-4</v>
      </c>
      <c r="G22" s="226">
        <v>9.773933278929281E-4</v>
      </c>
      <c r="H22" s="226">
        <v>7.7573278818565683E-4</v>
      </c>
      <c r="I22" s="226">
        <v>1.5659063111657101E-3</v>
      </c>
      <c r="J22" s="226">
        <v>1.7695063472622508E-4</v>
      </c>
      <c r="K22" s="226">
        <v>7.1846796566266136E-4</v>
      </c>
      <c r="L22" s="226">
        <v>8.2556667789135396E-4</v>
      </c>
      <c r="M22" s="226">
        <v>-1.6771556955291755E-3</v>
      </c>
      <c r="N22" s="226">
        <v>-1.558869661862472E-3</v>
      </c>
      <c r="O22" s="226">
        <v>1.9811463244185923E-3</v>
      </c>
      <c r="P22" s="226">
        <v>-9.3587484510604391E-5</v>
      </c>
      <c r="R22" s="227">
        <v>7.4547617313896808E-2</v>
      </c>
    </row>
    <row r="23" spans="1:40" x14ac:dyDescent="0.3">
      <c r="B23" s="228"/>
      <c r="C23" s="228"/>
    </row>
    <row r="24" spans="1:40" x14ac:dyDescent="0.3">
      <c r="D24" s="229"/>
      <c r="E24" s="229"/>
      <c r="F24" s="230"/>
      <c r="P24" s="231"/>
      <c r="Q24" s="231"/>
    </row>
    <row r="25" spans="1:40" ht="26.25" customHeight="1" x14ac:dyDescent="0.3">
      <c r="A25" s="198" t="s">
        <v>66</v>
      </c>
      <c r="B25" s="199"/>
      <c r="C25" s="199"/>
      <c r="D25" s="199"/>
      <c r="E25" s="199"/>
      <c r="F25" s="199"/>
      <c r="G25" s="199"/>
      <c r="H25" s="199"/>
      <c r="I25" s="199"/>
      <c r="J25" s="199"/>
      <c r="K25" s="199"/>
      <c r="L25" s="199"/>
      <c r="M25" s="199"/>
      <c r="N25" s="199"/>
      <c r="O25" s="199"/>
      <c r="P25" s="199"/>
      <c r="Q25" s="199"/>
      <c r="R25" s="199"/>
      <c r="S25" s="199"/>
      <c r="T25" s="199"/>
    </row>
    <row r="27" spans="1:40" ht="13.5" customHeight="1" x14ac:dyDescent="0.3">
      <c r="B27" s="232" t="s">
        <v>67</v>
      </c>
      <c r="C27" s="233"/>
      <c r="D27" s="233"/>
      <c r="E27" s="233"/>
      <c r="F27" s="233"/>
      <c r="G27" s="233"/>
      <c r="H27" s="233"/>
      <c r="I27" s="233"/>
      <c r="J27" s="233"/>
      <c r="K27" s="233"/>
      <c r="L27" s="233"/>
      <c r="M27" s="233"/>
    </row>
    <row r="28" spans="1:40" ht="13.5" customHeight="1" thickBot="1" x14ac:dyDescent="0.35">
      <c r="B28" s="233"/>
      <c r="C28" s="233"/>
      <c r="D28" s="233"/>
      <c r="E28" s="233"/>
      <c r="F28" s="233"/>
      <c r="G28" s="233"/>
      <c r="H28" s="233"/>
      <c r="I28" s="233"/>
      <c r="J28" s="233"/>
      <c r="K28" s="233"/>
      <c r="L28" s="233"/>
      <c r="P28" s="233"/>
    </row>
    <row r="29" spans="1:40" ht="32.25" customHeight="1" thickBot="1" x14ac:dyDescent="0.35">
      <c r="D29" s="234" t="s">
        <v>68</v>
      </c>
      <c r="E29" s="235"/>
      <c r="F29" s="235"/>
      <c r="G29" s="235"/>
      <c r="H29" s="235"/>
      <c r="I29" s="235"/>
      <c r="J29" s="235"/>
      <c r="K29" s="236"/>
      <c r="W29" s="237"/>
      <c r="X29" s="237"/>
      <c r="Y29" s="237"/>
      <c r="Z29" s="237"/>
      <c r="AA29" s="237"/>
      <c r="AB29" s="237"/>
      <c r="AC29" s="237"/>
      <c r="AD29" s="237"/>
      <c r="AE29" s="237"/>
      <c r="AF29" s="237"/>
      <c r="AG29" s="237"/>
      <c r="AH29" s="237"/>
      <c r="AI29" s="237"/>
      <c r="AJ29" s="237"/>
      <c r="AK29" s="237"/>
      <c r="AL29" s="237"/>
      <c r="AM29" s="237"/>
      <c r="AN29" s="237"/>
    </row>
    <row r="30" spans="1:40" s="238" customFormat="1" ht="23.25" customHeight="1" thickBot="1" x14ac:dyDescent="0.35">
      <c r="B30" s="239" t="s">
        <v>69</v>
      </c>
      <c r="C30" s="240" t="s">
        <v>70</v>
      </c>
      <c r="D30" s="241" t="s">
        <v>71</v>
      </c>
      <c r="E30" s="241" t="s">
        <v>72</v>
      </c>
      <c r="F30" s="241" t="s">
        <v>73</v>
      </c>
      <c r="G30" s="242">
        <v>45658</v>
      </c>
      <c r="H30" s="242">
        <f>EOMONTH(G30,0)+1</f>
        <v>45689</v>
      </c>
      <c r="I30" s="242">
        <f>EOMONTH(H30,0)+1</f>
        <v>45717</v>
      </c>
      <c r="J30" s="241" t="s">
        <v>74</v>
      </c>
      <c r="K30" s="243" t="s">
        <v>75</v>
      </c>
      <c r="L30" s="244"/>
      <c r="M30" s="244"/>
      <c r="N30" s="244"/>
      <c r="O30" s="244"/>
      <c r="P30" s="244"/>
      <c r="Q30" s="244"/>
      <c r="R30" s="244"/>
      <c r="S30" s="244"/>
      <c r="T30" s="244"/>
      <c r="U30" s="244"/>
      <c r="V30" s="244"/>
      <c r="W30" s="244"/>
      <c r="X30" s="244"/>
      <c r="Y30" s="244"/>
      <c r="Z30" s="244"/>
      <c r="AA30" s="244"/>
      <c r="AB30" s="244"/>
      <c r="AC30" s="244"/>
      <c r="AD30" s="244"/>
      <c r="AE30" s="244"/>
      <c r="AF30" s="244"/>
    </row>
    <row r="31" spans="1:40" ht="14.5" x14ac:dyDescent="0.35">
      <c r="B31" s="245">
        <v>44562</v>
      </c>
      <c r="C31" s="246">
        <v>478.19876147709221</v>
      </c>
      <c r="D31" s="247">
        <v>5.9242646713593103</v>
      </c>
      <c r="E31" s="247">
        <v>1.3462381635308702</v>
      </c>
      <c r="F31" s="247">
        <v>0.16715993801801687</v>
      </c>
      <c r="G31" s="248">
        <v>2.5618330000042988E-2</v>
      </c>
      <c r="H31" s="248">
        <v>-4.4099799999344214E-3</v>
      </c>
      <c r="I31" s="248">
        <v>1.1397589999944557E-2</v>
      </c>
      <c r="J31" s="247">
        <f>SUM($G31:I31)</f>
        <v>3.2605940000053124E-2</v>
      </c>
      <c r="K31" s="249">
        <f t="shared" ref="K31:K67" si="1">D31+E31+F31+J31</f>
        <v>7.4702687129082506</v>
      </c>
    </row>
    <row r="32" spans="1:40" ht="14.5" x14ac:dyDescent="0.35">
      <c r="B32" s="245">
        <v>44593</v>
      </c>
      <c r="C32" s="250">
        <v>397.07740198875302</v>
      </c>
      <c r="D32" s="247">
        <v>4.0233469580725796</v>
      </c>
      <c r="E32" s="247">
        <v>0.87828391783557436</v>
      </c>
      <c r="F32" s="247">
        <v>0.11709963533922974</v>
      </c>
      <c r="G32" s="248">
        <v>-3.4573000004911592E-4</v>
      </c>
      <c r="H32" s="248">
        <v>1.5159999999241336E-3</v>
      </c>
      <c r="I32" s="248">
        <v>4.3126800000550247E-3</v>
      </c>
      <c r="J32" s="247">
        <f>SUM($G32:I32)</f>
        <v>5.4829499999300424E-3</v>
      </c>
      <c r="K32" s="249">
        <f t="shared" si="1"/>
        <v>5.0242134612473137</v>
      </c>
    </row>
    <row r="33" spans="2:11" ht="14.5" x14ac:dyDescent="0.35">
      <c r="B33" s="245">
        <v>44621</v>
      </c>
      <c r="C33" s="250">
        <v>457.66042682481287</v>
      </c>
      <c r="D33" s="247">
        <v>4.1575962257055039</v>
      </c>
      <c r="E33" s="247">
        <v>1.5046422847087797</v>
      </c>
      <c r="F33" s="247">
        <v>8.1864824773447253E-2</v>
      </c>
      <c r="G33" s="248">
        <v>1.1650440000039453E-2</v>
      </c>
      <c r="H33" s="248">
        <v>1.2648819999981242E-2</v>
      </c>
      <c r="I33" s="248">
        <v>4.098535000002812E-2</v>
      </c>
      <c r="J33" s="247">
        <f>SUM($G33:I33)</f>
        <v>6.5284610000048815E-2</v>
      </c>
      <c r="K33" s="249">
        <f t="shared" si="1"/>
        <v>5.8093879451877797</v>
      </c>
    </row>
    <row r="34" spans="2:11" ht="14.5" x14ac:dyDescent="0.35">
      <c r="B34" s="245">
        <v>44652</v>
      </c>
      <c r="C34" s="250">
        <v>416.95341731130947</v>
      </c>
      <c r="D34" s="247">
        <v>3.4955392206950364</v>
      </c>
      <c r="E34" s="247">
        <v>1.2289986737230265</v>
      </c>
      <c r="F34" s="247">
        <v>4.301619427303649E-2</v>
      </c>
      <c r="G34" s="248">
        <v>1.436232999992626E-2</v>
      </c>
      <c r="H34" s="248">
        <v>1.195680000023458E-3</v>
      </c>
      <c r="I34" s="248">
        <v>6.3381900000649694E-3</v>
      </c>
      <c r="J34" s="247">
        <f>SUM($G34:I34)</f>
        <v>2.1896200000014687E-2</v>
      </c>
      <c r="K34" s="249">
        <f t="shared" si="1"/>
        <v>4.7894502886911141</v>
      </c>
    </row>
    <row r="35" spans="2:11" ht="14.5" x14ac:dyDescent="0.35">
      <c r="B35" s="245">
        <v>44682</v>
      </c>
      <c r="C35" s="250">
        <v>424.82968189567652</v>
      </c>
      <c r="D35" s="247">
        <v>3.0674338900086582</v>
      </c>
      <c r="E35" s="247">
        <v>1.1398970560778139</v>
      </c>
      <c r="F35" s="247">
        <v>6.5712678238128319E-2</v>
      </c>
      <c r="G35" s="248">
        <v>1.1359760000175356E-2</v>
      </c>
      <c r="H35" s="248">
        <v>8.4679899999287045E-3</v>
      </c>
      <c r="I35" s="248">
        <v>8.3937000000560147E-3</v>
      </c>
      <c r="J35" s="247">
        <f>SUM($G35:I35)</f>
        <v>2.8221450000160075E-2</v>
      </c>
      <c r="K35" s="249">
        <f t="shared" si="1"/>
        <v>4.3012650743247605</v>
      </c>
    </row>
    <row r="36" spans="2:11" ht="14.5" x14ac:dyDescent="0.35">
      <c r="B36" s="245">
        <v>44713</v>
      </c>
      <c r="C36" s="250">
        <v>425.72672904521392</v>
      </c>
      <c r="D36" s="247">
        <v>1.718233139998631</v>
      </c>
      <c r="E36" s="247">
        <v>1.0302897733852205</v>
      </c>
      <c r="F36" s="247">
        <v>-7.6027398596579587E-2</v>
      </c>
      <c r="G36" s="248">
        <v>1.7630359999998291E-2</v>
      </c>
      <c r="H36" s="248">
        <v>2.0812400000522757E-3</v>
      </c>
      <c r="I36" s="248">
        <v>3.2188200000291545E-3</v>
      </c>
      <c r="J36" s="247">
        <f>SUM($G36:I36)</f>
        <v>2.2930420000079721E-2</v>
      </c>
      <c r="K36" s="249">
        <f t="shared" si="1"/>
        <v>2.6954259347873517</v>
      </c>
    </row>
    <row r="37" spans="2:11" ht="14.5" x14ac:dyDescent="0.35">
      <c r="B37" s="245">
        <v>44743</v>
      </c>
      <c r="C37" s="250">
        <v>409.27213793989142</v>
      </c>
      <c r="D37" s="247">
        <v>9.7280747013996915E-2</v>
      </c>
      <c r="E37" s="247">
        <v>1.1785434529794543</v>
      </c>
      <c r="F37" s="247">
        <v>2.9646100116110574E-2</v>
      </c>
      <c r="G37" s="248">
        <v>1.2105840000003809E-2</v>
      </c>
      <c r="H37" s="248">
        <v>9.7375000001420631E-4</v>
      </c>
      <c r="I37" s="248">
        <v>1.6423279999969509E-2</v>
      </c>
      <c r="J37" s="247">
        <f>SUM($G37:I37)</f>
        <v>2.9502869999987524E-2</v>
      </c>
      <c r="K37" s="249">
        <f t="shared" si="1"/>
        <v>1.3349731701095493</v>
      </c>
    </row>
    <row r="38" spans="2:11" ht="14.5" x14ac:dyDescent="0.35">
      <c r="B38" s="245">
        <v>44774</v>
      </c>
      <c r="C38" s="250">
        <v>380.95671312844439</v>
      </c>
      <c r="D38" s="247">
        <v>-1.9961992735716194E-2</v>
      </c>
      <c r="E38" s="247">
        <v>0.92468054054779714</v>
      </c>
      <c r="F38" s="247">
        <v>3.5047993744626638E-2</v>
      </c>
      <c r="G38" s="248">
        <v>1.6515260000005583E-2</v>
      </c>
      <c r="H38" s="248">
        <v>3.4638399999948888E-3</v>
      </c>
      <c r="I38" s="248">
        <v>7.7269000000228516E-3</v>
      </c>
      <c r="J38" s="247">
        <f>SUM($G38:I38)</f>
        <v>2.7706000000023323E-2</v>
      </c>
      <c r="K38" s="249">
        <f t="shared" si="1"/>
        <v>0.9674725415567309</v>
      </c>
    </row>
    <row r="39" spans="2:11" ht="14.5" x14ac:dyDescent="0.35">
      <c r="B39" s="245">
        <v>44805</v>
      </c>
      <c r="C39" s="250">
        <v>425.09175656152632</v>
      </c>
      <c r="D39" s="247">
        <v>-0.39731724911501942</v>
      </c>
      <c r="E39" s="247">
        <v>0.62245712964590894</v>
      </c>
      <c r="F39" s="247">
        <v>-0.13152674205593939</v>
      </c>
      <c r="G39" s="248">
        <v>1.851096999996571E-2</v>
      </c>
      <c r="H39" s="248">
        <v>1.3693600001261075E-3</v>
      </c>
      <c r="I39" s="248">
        <v>8.6198099999705846E-3</v>
      </c>
      <c r="J39" s="247">
        <f>SUM($G39:I39)</f>
        <v>2.8500140000062402E-2</v>
      </c>
      <c r="K39" s="249">
        <f t="shared" si="1"/>
        <v>0.12211327847501252</v>
      </c>
    </row>
    <row r="40" spans="2:11" ht="14.5" x14ac:dyDescent="0.35">
      <c r="B40" s="245">
        <v>44835</v>
      </c>
      <c r="C40" s="250">
        <v>431.69773747737884</v>
      </c>
      <c r="D40" s="247"/>
      <c r="E40" s="247">
        <v>1.461736722553951</v>
      </c>
      <c r="F40" s="247">
        <v>2.6005980068703138E-2</v>
      </c>
      <c r="G40" s="248">
        <v>3.3212639999987914E-2</v>
      </c>
      <c r="H40" s="248">
        <v>6.7903499999601991E-3</v>
      </c>
      <c r="I40" s="248">
        <v>-1.2519499999825712E-3</v>
      </c>
      <c r="J40" s="247">
        <f>SUM($G40:I40)</f>
        <v>3.8751039999965542E-2</v>
      </c>
      <c r="K40" s="249">
        <f t="shared" si="1"/>
        <v>1.5264937426226197</v>
      </c>
    </row>
    <row r="41" spans="2:11" ht="14.5" x14ac:dyDescent="0.35">
      <c r="B41" s="245">
        <v>44866</v>
      </c>
      <c r="C41" s="250">
        <v>427.90160371903295</v>
      </c>
      <c r="D41" s="247"/>
      <c r="E41" s="247">
        <v>-0.19095001366690667</v>
      </c>
      <c r="F41" s="247">
        <v>9.9432817884348879E-2</v>
      </c>
      <c r="G41" s="248">
        <v>-9.7720833249070438E-2</v>
      </c>
      <c r="H41" s="248">
        <v>9.1329200000132005E-3</v>
      </c>
      <c r="I41" s="248">
        <v>5.2229300000021794E-3</v>
      </c>
      <c r="J41" s="247">
        <f>SUM($G41:I41)</f>
        <v>-8.3364983249055058E-2</v>
      </c>
      <c r="K41" s="249">
        <f t="shared" si="1"/>
        <v>-0.17488217903161285</v>
      </c>
    </row>
    <row r="42" spans="2:11" ht="15" thickBot="1" x14ac:dyDescent="0.4">
      <c r="B42" s="245">
        <v>44896</v>
      </c>
      <c r="C42" s="250">
        <v>412.75227960030998</v>
      </c>
      <c r="D42" s="247"/>
      <c r="E42" s="247">
        <v>-0.89211283725444446</v>
      </c>
      <c r="F42" s="247">
        <v>2.704989624294285E-2</v>
      </c>
      <c r="G42" s="248">
        <v>1.0812201933447341E-2</v>
      </c>
      <c r="H42" s="248">
        <v>-9.750451123034054E-2</v>
      </c>
      <c r="I42" s="248">
        <v>2.5910299999623021E-3</v>
      </c>
      <c r="J42" s="247">
        <f>SUM($G42:I42)</f>
        <v>-8.4101279296930898E-2</v>
      </c>
      <c r="K42" s="249">
        <f t="shared" si="1"/>
        <v>-0.9491642203084325</v>
      </c>
    </row>
    <row r="43" spans="2:11" s="254" customFormat="1" ht="19.5" customHeight="1" thickBot="1" x14ac:dyDescent="0.3">
      <c r="B43" s="234" t="s">
        <v>76</v>
      </c>
      <c r="C43" s="236"/>
      <c r="D43" s="251">
        <f>SUM(D31:D42)</f>
        <v>22.066415611002981</v>
      </c>
      <c r="E43" s="251">
        <f>SUM(E31:E42)</f>
        <v>10.232704864067045</v>
      </c>
      <c r="F43" s="251">
        <v>0.48448191804607177</v>
      </c>
      <c r="G43" s="252">
        <f>SUM(G31:G42)</f>
        <v>7.371156868447315E-2</v>
      </c>
      <c r="H43" s="252">
        <f>SUM(H31:H42)</f>
        <v>-5.4274541230256546E-2</v>
      </c>
      <c r="I43" s="252">
        <f>SUM(I31:I42)</f>
        <v>0.1139783300001227</v>
      </c>
      <c r="J43" s="251">
        <f>SUM($G43:I43)</f>
        <v>0.1334153574543393</v>
      </c>
      <c r="K43" s="253">
        <f t="shared" si="1"/>
        <v>32.917017750570437</v>
      </c>
    </row>
    <row r="44" spans="2:11" ht="14.5" x14ac:dyDescent="0.35">
      <c r="B44" s="245">
        <v>44927</v>
      </c>
      <c r="C44" s="250">
        <v>457.90353666793322</v>
      </c>
      <c r="D44" s="247"/>
      <c r="E44" s="247">
        <v>-1.6040238828666702</v>
      </c>
      <c r="F44" s="247">
        <v>0.50806615773075237</v>
      </c>
      <c r="G44" s="248">
        <v>4.9265803780770057E-2</v>
      </c>
      <c r="H44" s="248">
        <v>-9.4626924868862261E-2</v>
      </c>
      <c r="I44" s="248">
        <v>-0.42181663170833872</v>
      </c>
      <c r="J44" s="247">
        <f>SUM($G44:I44)</f>
        <v>-0.46717775279643092</v>
      </c>
      <c r="K44" s="249">
        <f t="shared" si="1"/>
        <v>-1.5631354779323487</v>
      </c>
    </row>
    <row r="45" spans="2:11" ht="14.5" x14ac:dyDescent="0.35">
      <c r="B45" s="245">
        <v>44958</v>
      </c>
      <c r="C45" s="250">
        <v>394.26682268633789</v>
      </c>
      <c r="D45" s="247"/>
      <c r="E45" s="247">
        <v>-1.1582389003102662</v>
      </c>
      <c r="F45" s="247">
        <v>8.8129989586605006E-3</v>
      </c>
      <c r="G45" s="248">
        <v>1.0092481596927882E-2</v>
      </c>
      <c r="H45" s="248">
        <v>1.4230968654942444E-3</v>
      </c>
      <c r="I45" s="248">
        <v>-1.3650263181375522E-2</v>
      </c>
      <c r="J45" s="247">
        <f>SUM($G45:I45)</f>
        <v>-2.1346847189533946E-3</v>
      </c>
      <c r="K45" s="249">
        <f t="shared" si="1"/>
        <v>-1.1515605860705591</v>
      </c>
    </row>
    <row r="46" spans="2:11" ht="14.5" x14ac:dyDescent="0.35">
      <c r="B46" s="245">
        <v>44987</v>
      </c>
      <c r="C46" s="250">
        <v>457.18177680293019</v>
      </c>
      <c r="D46" s="247"/>
      <c r="E46" s="247">
        <v>-0.20388889694129375</v>
      </c>
      <c r="F46" s="247">
        <v>-4.9653955520000181E-2</v>
      </c>
      <c r="G46" s="248">
        <v>1.9585584745982487E-3</v>
      </c>
      <c r="H46" s="248">
        <v>5.0826659303879751E-3</v>
      </c>
      <c r="I46" s="248">
        <v>1.390901281826018E-2</v>
      </c>
      <c r="J46" s="247">
        <f>SUM($G46:I46)</f>
        <v>2.0950237223246404E-2</v>
      </c>
      <c r="K46" s="249">
        <f t="shared" si="1"/>
        <v>-0.23259261523804753</v>
      </c>
    </row>
    <row r="47" spans="2:11" ht="14.5" x14ac:dyDescent="0.35">
      <c r="B47" s="245">
        <v>45017</v>
      </c>
      <c r="C47" s="250">
        <v>406.90062734999998</v>
      </c>
      <c r="D47" s="247"/>
      <c r="E47" s="247">
        <v>-1.7301446175807769</v>
      </c>
      <c r="F47" s="247">
        <v>-0.11782828543380219</v>
      </c>
      <c r="G47" s="248">
        <v>2.1473853681527544E-2</v>
      </c>
      <c r="H47" s="248">
        <v>-1.9585456637571497E-2</v>
      </c>
      <c r="I47" s="248">
        <v>-3.3360270464299902E-3</v>
      </c>
      <c r="J47" s="247">
        <f>SUM($G47:I47)</f>
        <v>-1.447630002473943E-3</v>
      </c>
      <c r="K47" s="249">
        <f t="shared" si="1"/>
        <v>-1.849420533017053</v>
      </c>
    </row>
    <row r="48" spans="2:11" ht="14.5" x14ac:dyDescent="0.35">
      <c r="B48" s="245">
        <v>45047</v>
      </c>
      <c r="C48" s="250">
        <v>426.61104816173099</v>
      </c>
      <c r="D48" s="247"/>
      <c r="E48" s="247">
        <v>-3.1847844819325246</v>
      </c>
      <c r="F48" s="247">
        <v>5.0163374728242616E-2</v>
      </c>
      <c r="G48" s="248">
        <v>-4.4189803268636751E-2</v>
      </c>
      <c r="H48" s="248">
        <v>2.4414072356194083E-2</v>
      </c>
      <c r="I48" s="248">
        <v>9.1333523877779044E-3</v>
      </c>
      <c r="J48" s="247">
        <f>SUM($G48:I48)</f>
        <v>-1.0642378524664764E-2</v>
      </c>
      <c r="K48" s="249">
        <f t="shared" si="1"/>
        <v>-3.1452634857289468</v>
      </c>
    </row>
    <row r="49" spans="2:11" ht="14.5" x14ac:dyDescent="0.35">
      <c r="B49" s="245">
        <v>45078</v>
      </c>
      <c r="C49" s="250">
        <v>439.35995922770923</v>
      </c>
      <c r="D49" s="247"/>
      <c r="E49" s="247">
        <v>-2.5380931206063337</v>
      </c>
      <c r="F49" s="247">
        <v>0.11173248011704118</v>
      </c>
      <c r="G49" s="248">
        <v>-9.3524441332419883E-3</v>
      </c>
      <c r="H49" s="248">
        <v>1.7883331071118391E-2</v>
      </c>
      <c r="I49" s="248">
        <v>1.6683138048335877E-2</v>
      </c>
      <c r="J49" s="247">
        <f>SUM($G49:I49)</f>
        <v>2.521402498621228E-2</v>
      </c>
      <c r="K49" s="249">
        <f t="shared" si="1"/>
        <v>-2.4011466155030803</v>
      </c>
    </row>
    <row r="50" spans="2:11" ht="14.5" x14ac:dyDescent="0.35">
      <c r="B50" s="245">
        <v>45108</v>
      </c>
      <c r="C50" s="250">
        <v>409.21754434427504</v>
      </c>
      <c r="D50" s="247"/>
      <c r="E50" s="247">
        <v>0.46251186912223829</v>
      </c>
      <c r="F50" s="247">
        <v>0.4657690897385578</v>
      </c>
      <c r="G50" s="248">
        <v>2.116074233214249E-2</v>
      </c>
      <c r="H50" s="248">
        <v>2.4460143889086794E-2</v>
      </c>
      <c r="I50" s="248">
        <v>5.0439398457967854E-2</v>
      </c>
      <c r="J50" s="247">
        <f>SUM($G50:I50)</f>
        <v>9.6060284679197139E-2</v>
      </c>
      <c r="K50" s="249">
        <f t="shared" si="1"/>
        <v>1.0243412435399932</v>
      </c>
    </row>
    <row r="51" spans="2:11" ht="14.5" x14ac:dyDescent="0.35">
      <c r="B51" s="245">
        <v>45139</v>
      </c>
      <c r="C51" s="250">
        <v>386.29831001622659</v>
      </c>
      <c r="D51" s="247"/>
      <c r="E51" s="247">
        <v>-1.149103258900368</v>
      </c>
      <c r="F51" s="247">
        <v>0.15193229084019322</v>
      </c>
      <c r="G51" s="248">
        <v>-3.8273658196601446E-2</v>
      </c>
      <c r="H51" s="248">
        <v>-4.9709094039485535E-2</v>
      </c>
      <c r="I51" s="248">
        <v>-1.2042929643257594E-2</v>
      </c>
      <c r="J51" s="247">
        <f>SUM($G51:I51)</f>
        <v>-0.10002568187934457</v>
      </c>
      <c r="K51" s="249">
        <f t="shared" si="1"/>
        <v>-1.0971966499395194</v>
      </c>
    </row>
    <row r="52" spans="2:11" ht="14.5" x14ac:dyDescent="0.35">
      <c r="B52" s="245">
        <v>45170</v>
      </c>
      <c r="C52" s="250">
        <v>421.61626590115935</v>
      </c>
      <c r="D52" s="247"/>
      <c r="E52" s="247">
        <v>-1.4469201166922403</v>
      </c>
      <c r="F52" s="247">
        <v>-0.69235921149390833</v>
      </c>
      <c r="G52" s="248">
        <v>1.8142240718930225E-2</v>
      </c>
      <c r="H52" s="248">
        <v>-2.4189659978446798E-2</v>
      </c>
      <c r="I52" s="248">
        <v>2.3953492470127458E-2</v>
      </c>
      <c r="J52" s="247">
        <f>SUM($G52:I52)</f>
        <v>1.7906073210610884E-2</v>
      </c>
      <c r="K52" s="249">
        <f t="shared" si="1"/>
        <v>-2.1213732549755377</v>
      </c>
    </row>
    <row r="53" spans="2:11" ht="14.5" x14ac:dyDescent="0.35">
      <c r="B53" s="245">
        <v>45200</v>
      </c>
      <c r="C53" s="250">
        <v>445.19264227698881</v>
      </c>
      <c r="D53" s="247"/>
      <c r="E53" s="247"/>
      <c r="F53" s="247">
        <v>-1.3770878589821223</v>
      </c>
      <c r="G53" s="248">
        <v>-3.5968988252761847E-2</v>
      </c>
      <c r="H53" s="248">
        <v>-3.6653822234541167E-2</v>
      </c>
      <c r="I53" s="248">
        <v>-2.4909018501375613E-2</v>
      </c>
      <c r="J53" s="247">
        <f>SUM($G53:I53)</f>
        <v>-9.7531828988678626E-2</v>
      </c>
      <c r="K53" s="249">
        <f t="shared" si="1"/>
        <v>-1.4746196879708009</v>
      </c>
    </row>
    <row r="54" spans="2:11" ht="14.5" x14ac:dyDescent="0.35">
      <c r="B54" s="245">
        <v>45231</v>
      </c>
      <c r="C54" s="250">
        <v>438.84255118364467</v>
      </c>
      <c r="D54" s="247"/>
      <c r="E54" s="247"/>
      <c r="F54" s="247">
        <v>0.12399562781240547</v>
      </c>
      <c r="G54" s="248">
        <v>-1.166151157309514E-2</v>
      </c>
      <c r="H54" s="248">
        <v>-2.1326005143748716E-2</v>
      </c>
      <c r="I54" s="248">
        <v>-4.2335078099540624E-2</v>
      </c>
      <c r="J54" s="247">
        <f>SUM($G54:I54)</f>
        <v>-7.5322594816384481E-2</v>
      </c>
      <c r="K54" s="249">
        <f t="shared" si="1"/>
        <v>4.8673032996020993E-2</v>
      </c>
    </row>
    <row r="55" spans="2:11" ht="15" thickBot="1" x14ac:dyDescent="0.4">
      <c r="B55" s="245">
        <v>45261</v>
      </c>
      <c r="C55" s="255">
        <v>412.73761065297299</v>
      </c>
      <c r="D55" s="247"/>
      <c r="E55" s="247"/>
      <c r="F55" s="247">
        <v>-1.4839245039209459</v>
      </c>
      <c r="G55" s="248">
        <v>-2.6733802455964906E-3</v>
      </c>
      <c r="H55" s="248">
        <v>-5.4637732995615806E-2</v>
      </c>
      <c r="I55" s="248">
        <v>-4.2594513806250234E-2</v>
      </c>
      <c r="J55" s="247">
        <f>SUM($G55:I55)</f>
        <v>-9.9905627047462531E-2</v>
      </c>
      <c r="K55" s="249">
        <f t="shared" si="1"/>
        <v>-1.5838301309684084</v>
      </c>
    </row>
    <row r="56" spans="2:11" s="257" customFormat="1" ht="20.25" customHeight="1" thickBot="1" x14ac:dyDescent="0.3">
      <c r="B56" s="234" t="s">
        <v>77</v>
      </c>
      <c r="C56" s="256"/>
      <c r="D56" s="251"/>
      <c r="E56" s="251">
        <f>SUM(E44:E55)</f>
        <v>-12.552685406708235</v>
      </c>
      <c r="F56" s="251">
        <v>-2.3003817954249257</v>
      </c>
      <c r="G56" s="252">
        <f>SUM(G44:G55)</f>
        <v>-2.0026105085037216E-2</v>
      </c>
      <c r="H56" s="252">
        <f>SUM(H44:H55)</f>
        <v>-0.22746538578599029</v>
      </c>
      <c r="I56" s="252">
        <f>SUM(I44:I55)</f>
        <v>-0.44656606780409902</v>
      </c>
      <c r="J56" s="251">
        <f>SUM($G56:I56)</f>
        <v>-0.69405755867512653</v>
      </c>
      <c r="K56" s="253">
        <f t="shared" si="1"/>
        <v>-15.547124760808288</v>
      </c>
    </row>
    <row r="57" spans="2:11" ht="14.5" x14ac:dyDescent="0.35">
      <c r="B57" s="245">
        <v>45292</v>
      </c>
      <c r="C57" s="250">
        <v>464.33370802261686</v>
      </c>
      <c r="D57" s="247"/>
      <c r="E57" s="247"/>
      <c r="F57" s="247">
        <v>0.58131833660598886</v>
      </c>
      <c r="G57" s="248">
        <v>0.33813821315266068</v>
      </c>
      <c r="H57" s="248">
        <v>7.0409883747799995E-2</v>
      </c>
      <c r="I57" s="248">
        <v>5.1290944999948351E-2</v>
      </c>
      <c r="J57" s="247">
        <f>SUM($G57:I57)</f>
        <v>0.45983904190040903</v>
      </c>
      <c r="K57" s="249">
        <f t="shared" si="1"/>
        <v>1.0411573785063979</v>
      </c>
    </row>
    <row r="58" spans="2:11" ht="14.5" x14ac:dyDescent="0.35">
      <c r="B58" s="245">
        <v>45323</v>
      </c>
      <c r="C58" s="250">
        <v>426.40132911541554</v>
      </c>
      <c r="D58" s="247"/>
      <c r="E58" s="247"/>
      <c r="F58" s="247">
        <v>0.60760472176076519</v>
      </c>
      <c r="G58" s="248">
        <v>-2.4505346184753307E-2</v>
      </c>
      <c r="H58" s="248">
        <v>3.2337246916767981E-2</v>
      </c>
      <c r="I58" s="248">
        <v>9.6484769818573568E-2</v>
      </c>
      <c r="J58" s="247">
        <f>SUM($G58:I58)</f>
        <v>0.10431667055058824</v>
      </c>
      <c r="K58" s="249">
        <f t="shared" si="1"/>
        <v>0.71192139231135343</v>
      </c>
    </row>
    <row r="59" spans="2:11" ht="14.5" x14ac:dyDescent="0.35">
      <c r="B59" s="245">
        <f t="shared" ref="B59:B67" si="2">EOMONTH(B58,0)+1</f>
        <v>45352</v>
      </c>
      <c r="C59" s="250">
        <v>443.02679271260985</v>
      </c>
      <c r="D59" s="247"/>
      <c r="E59" s="247"/>
      <c r="F59" s="247">
        <v>1.1891530970365807</v>
      </c>
      <c r="G59" s="248">
        <v>6.0079211041738745E-2</v>
      </c>
      <c r="H59" s="248">
        <v>-1.2119930113271948E-2</v>
      </c>
      <c r="I59" s="248">
        <v>0.1128297806747014</v>
      </c>
      <c r="J59" s="247">
        <f>SUM($G59:I59)</f>
        <v>0.16078906160316819</v>
      </c>
      <c r="K59" s="249">
        <f t="shared" si="1"/>
        <v>1.3499421586397489</v>
      </c>
    </row>
    <row r="60" spans="2:11" ht="14.5" x14ac:dyDescent="0.35">
      <c r="B60" s="245">
        <f t="shared" si="2"/>
        <v>45383</v>
      </c>
      <c r="C60" s="250">
        <v>434.11878047209206</v>
      </c>
      <c r="D60" s="247"/>
      <c r="E60" s="247"/>
      <c r="F60" s="247">
        <v>0.97485526710079284</v>
      </c>
      <c r="G60" s="248">
        <v>0.17861013581324414</v>
      </c>
      <c r="H60" s="248">
        <v>0.14844850413362565</v>
      </c>
      <c r="I60" s="248">
        <v>0.12319742779862963</v>
      </c>
      <c r="J60" s="247">
        <f>SUM($G60:I60)</f>
        <v>0.45025606774549942</v>
      </c>
      <c r="K60" s="249">
        <f t="shared" si="1"/>
        <v>1.4251113348462923</v>
      </c>
    </row>
    <row r="61" spans="2:11" ht="14.5" x14ac:dyDescent="0.35">
      <c r="B61" s="245">
        <f t="shared" si="2"/>
        <v>45413</v>
      </c>
      <c r="C61" s="250">
        <v>424.01034776843397</v>
      </c>
      <c r="D61" s="247"/>
      <c r="E61" s="247"/>
      <c r="F61" s="247">
        <v>1.0023624137100455</v>
      </c>
      <c r="G61" s="248">
        <v>0.18492076725630113</v>
      </c>
      <c r="H61" s="248">
        <v>9.1653428953975435E-2</v>
      </c>
      <c r="I61" s="248">
        <v>0.18019831629226246</v>
      </c>
      <c r="J61" s="247">
        <f>SUM($G61:I61)</f>
        <v>0.45677251250253903</v>
      </c>
      <c r="K61" s="249">
        <f t="shared" si="1"/>
        <v>1.4591349262125846</v>
      </c>
    </row>
    <row r="62" spans="2:11" ht="14.5" x14ac:dyDescent="0.35">
      <c r="B62" s="245">
        <f t="shared" si="2"/>
        <v>45444</v>
      </c>
      <c r="C62" s="250">
        <v>420.63951242190632</v>
      </c>
      <c r="D62" s="247"/>
      <c r="E62" s="247"/>
      <c r="F62" s="247">
        <v>-1.2274781586266954</v>
      </c>
      <c r="G62" s="248">
        <v>4.8910193593201257E-2</v>
      </c>
      <c r="H62" s="248">
        <v>-3.5818949151689594E-2</v>
      </c>
      <c r="I62" s="248">
        <v>9.8393768761411593E-2</v>
      </c>
      <c r="J62" s="247">
        <f>SUM($G62:I62)</f>
        <v>0.11148501320292326</v>
      </c>
      <c r="K62" s="249">
        <f t="shared" si="1"/>
        <v>-1.1159931454237721</v>
      </c>
    </row>
    <row r="63" spans="2:11" ht="14.5" x14ac:dyDescent="0.35">
      <c r="B63" s="245">
        <f t="shared" si="2"/>
        <v>45474</v>
      </c>
      <c r="C63" s="250">
        <v>442.18284652949438</v>
      </c>
      <c r="D63" s="247"/>
      <c r="E63" s="247"/>
      <c r="F63" s="247">
        <v>-2.1277372465581266</v>
      </c>
      <c r="G63" s="248">
        <v>-6.4266153266714809E-2</v>
      </c>
      <c r="H63" s="248">
        <v>-6.5781858610932886E-2</v>
      </c>
      <c r="I63" s="248">
        <v>-9.0117444851216533E-2</v>
      </c>
      <c r="J63" s="247">
        <f>SUM($G63:I63)</f>
        <v>-0.22016545672886423</v>
      </c>
      <c r="K63" s="249">
        <f t="shared" si="1"/>
        <v>-2.3479027032869908</v>
      </c>
    </row>
    <row r="64" spans="2:11" ht="14.5" x14ac:dyDescent="0.35">
      <c r="B64" s="245">
        <f t="shared" si="2"/>
        <v>45505</v>
      </c>
      <c r="C64" s="250">
        <v>386.22426193018191</v>
      </c>
      <c r="D64" s="247"/>
      <c r="E64" s="247"/>
      <c r="F64" s="247">
        <v>-0.92793338174101336</v>
      </c>
      <c r="G64" s="248">
        <v>0.13612098130903405</v>
      </c>
      <c r="H64" s="248">
        <v>-0.34329642062454013</v>
      </c>
      <c r="I64" s="248">
        <v>-2.8083216522986731E-2</v>
      </c>
      <c r="J64" s="247">
        <f>SUM($G64:I64)</f>
        <v>-0.23525865583849281</v>
      </c>
      <c r="K64" s="249">
        <f t="shared" si="1"/>
        <v>-1.1631920375795062</v>
      </c>
    </row>
    <row r="65" spans="2:11" ht="14.5" x14ac:dyDescent="0.35">
      <c r="B65" s="245">
        <f t="shared" si="2"/>
        <v>45536</v>
      </c>
      <c r="C65" s="250">
        <v>425.98525891999594</v>
      </c>
      <c r="D65" s="247"/>
      <c r="E65" s="247"/>
      <c r="F65" s="247">
        <v>-0.30087723035165936</v>
      </c>
      <c r="G65" s="248">
        <v>-0.26669495430292045</v>
      </c>
      <c r="H65" s="248">
        <v>-0.3332982373814275</v>
      </c>
      <c r="I65" s="248">
        <v>0.16965960022344007</v>
      </c>
      <c r="J65" s="247">
        <f>SUM($G65:I65)</f>
        <v>-0.43033359146090788</v>
      </c>
      <c r="K65" s="249">
        <f t="shared" si="1"/>
        <v>-0.73121082181256725</v>
      </c>
    </row>
    <row r="66" spans="2:11" ht="14.5" x14ac:dyDescent="0.35">
      <c r="B66" s="245">
        <f t="shared" si="2"/>
        <v>45566</v>
      </c>
      <c r="C66" s="250">
        <v>461.18952351870996</v>
      </c>
      <c r="D66" s="247"/>
      <c r="E66" s="247"/>
      <c r="F66" s="247"/>
      <c r="G66" s="248">
        <v>-0.57196700970359871</v>
      </c>
      <c r="H66" s="248">
        <v>-0.34634933047806271</v>
      </c>
      <c r="I66" s="248">
        <v>0.10526172147029911</v>
      </c>
      <c r="J66" s="247">
        <f>SUM($G66:I66)</f>
        <v>-0.81305461871136231</v>
      </c>
      <c r="K66" s="249">
        <f t="shared" si="1"/>
        <v>-0.81305461871136231</v>
      </c>
    </row>
    <row r="67" spans="2:11" ht="14.5" x14ac:dyDescent="0.35">
      <c r="B67" s="245">
        <f t="shared" si="2"/>
        <v>45597</v>
      </c>
      <c r="C67" s="250">
        <v>433.78939001085615</v>
      </c>
      <c r="D67" s="247"/>
      <c r="E67" s="247"/>
      <c r="F67" s="247"/>
      <c r="G67" s="248"/>
      <c r="H67" s="248">
        <v>-1.2750640673701241</v>
      </c>
      <c r="I67" s="248">
        <v>-2.3256086822584621E-2</v>
      </c>
      <c r="J67" s="247">
        <f>SUM($G67:I67)</f>
        <v>-1.2983201541927087</v>
      </c>
      <c r="K67" s="249">
        <f t="shared" si="1"/>
        <v>-1.2983201541927087</v>
      </c>
    </row>
  </sheetData>
  <mergeCells count="4">
    <mergeCell ref="R2:R3"/>
    <mergeCell ref="D29:K29"/>
    <mergeCell ref="B43:C43"/>
    <mergeCell ref="B56:C56"/>
  </mergeCells>
  <conditionalFormatting sqref="G31:G65 J32:J67">
    <cfRule type="cellIs" dxfId="77" priority="77" operator="greaterThan">
      <formula>0</formula>
    </cfRule>
    <cfRule type="cellIs" dxfId="76" priority="78" operator="lessThan">
      <formula>0</formula>
    </cfRule>
  </conditionalFormatting>
  <conditionalFormatting sqref="D31:D42">
    <cfRule type="cellIs" dxfId="75" priority="75" operator="greaterThan">
      <formula>0</formula>
    </cfRule>
    <cfRule type="cellIs" dxfId="74" priority="76" operator="lessThan">
      <formula>0</formula>
    </cfRule>
  </conditionalFormatting>
  <conditionalFormatting sqref="D43">
    <cfRule type="cellIs" dxfId="73" priority="73" operator="greaterThan">
      <formula>0</formula>
    </cfRule>
    <cfRule type="cellIs" dxfId="72" priority="74" operator="lessThan">
      <formula>0</formula>
    </cfRule>
  </conditionalFormatting>
  <conditionalFormatting sqref="D44:D55">
    <cfRule type="cellIs" dxfId="71" priority="71" operator="greaterThan">
      <formula>0</formula>
    </cfRule>
    <cfRule type="cellIs" dxfId="70" priority="72" operator="lessThan">
      <formula>0</formula>
    </cfRule>
  </conditionalFormatting>
  <conditionalFormatting sqref="D56">
    <cfRule type="cellIs" dxfId="69" priority="69" operator="greaterThan">
      <formula>0</formula>
    </cfRule>
    <cfRule type="cellIs" dxfId="68" priority="70" operator="lessThan">
      <formula>0</formula>
    </cfRule>
  </conditionalFormatting>
  <conditionalFormatting sqref="E31:E42">
    <cfRule type="cellIs" dxfId="67" priority="67" operator="greaterThan">
      <formula>0</formula>
    </cfRule>
    <cfRule type="cellIs" dxfId="66" priority="68" operator="lessThan">
      <formula>0</formula>
    </cfRule>
  </conditionalFormatting>
  <conditionalFormatting sqref="E43">
    <cfRule type="cellIs" dxfId="65" priority="65" operator="greaterThan">
      <formula>0</formula>
    </cfRule>
    <cfRule type="cellIs" dxfId="64" priority="66" operator="lessThan">
      <formula>0</formula>
    </cfRule>
  </conditionalFormatting>
  <conditionalFormatting sqref="D57:D58">
    <cfRule type="cellIs" dxfId="63" priority="59" operator="greaterThan">
      <formula>0</formula>
    </cfRule>
    <cfRule type="cellIs" dxfId="62" priority="60" operator="lessThan">
      <formula>0</formula>
    </cfRule>
  </conditionalFormatting>
  <conditionalFormatting sqref="E57:E58">
    <cfRule type="cellIs" dxfId="61" priority="57" operator="greaterThan">
      <formula>0</formula>
    </cfRule>
    <cfRule type="cellIs" dxfId="60" priority="58" operator="lessThan">
      <formula>0</formula>
    </cfRule>
  </conditionalFormatting>
  <conditionalFormatting sqref="E44:E55">
    <cfRule type="cellIs" dxfId="59" priority="63" operator="greaterThan">
      <formula>0</formula>
    </cfRule>
    <cfRule type="cellIs" dxfId="58" priority="64" operator="lessThan">
      <formula>0</formula>
    </cfRule>
  </conditionalFormatting>
  <conditionalFormatting sqref="E56">
    <cfRule type="cellIs" dxfId="57" priority="61" operator="greaterThan">
      <formula>0</formula>
    </cfRule>
    <cfRule type="cellIs" dxfId="56" priority="62" operator="lessThan">
      <formula>0</formula>
    </cfRule>
  </conditionalFormatting>
  <conditionalFormatting sqref="K31:K42">
    <cfRule type="cellIs" dxfId="55" priority="45" operator="greaterThan">
      <formula>0</formula>
    </cfRule>
    <cfRule type="cellIs" dxfId="54" priority="46" operator="lessThan">
      <formula>0</formula>
    </cfRule>
  </conditionalFormatting>
  <conditionalFormatting sqref="K43">
    <cfRule type="cellIs" dxfId="53" priority="43" operator="greaterThan">
      <formula>0</formula>
    </cfRule>
    <cfRule type="cellIs" dxfId="52" priority="44" operator="lessThan">
      <formula>0</formula>
    </cfRule>
  </conditionalFormatting>
  <conditionalFormatting sqref="K44:K55">
    <cfRule type="cellIs" dxfId="51" priority="41" operator="greaterThan">
      <formula>0</formula>
    </cfRule>
    <cfRule type="cellIs" dxfId="50" priority="42" operator="lessThan">
      <formula>0</formula>
    </cfRule>
  </conditionalFormatting>
  <conditionalFormatting sqref="K56">
    <cfRule type="cellIs" dxfId="49" priority="39" operator="greaterThan">
      <formula>0</formula>
    </cfRule>
    <cfRule type="cellIs" dxfId="48" priority="40" operator="lessThan">
      <formula>0</formula>
    </cfRule>
  </conditionalFormatting>
  <conditionalFormatting sqref="K57:K58">
    <cfRule type="cellIs" dxfId="47" priority="37" operator="greaterThan">
      <formula>0</formula>
    </cfRule>
    <cfRule type="cellIs" dxfId="46" priority="38" operator="lessThan">
      <formula>0</formula>
    </cfRule>
  </conditionalFormatting>
  <conditionalFormatting sqref="F31:F42">
    <cfRule type="cellIs" dxfId="45" priority="55" operator="greaterThan">
      <formula>0</formula>
    </cfRule>
    <cfRule type="cellIs" dxfId="44" priority="56" operator="lessThan">
      <formula>0</formula>
    </cfRule>
  </conditionalFormatting>
  <conditionalFormatting sqref="F43">
    <cfRule type="cellIs" dxfId="43" priority="53" operator="greaterThan">
      <formula>0</formula>
    </cfRule>
    <cfRule type="cellIs" dxfId="42" priority="54" operator="lessThan">
      <formula>0</formula>
    </cfRule>
  </conditionalFormatting>
  <conditionalFormatting sqref="F44:F55">
    <cfRule type="cellIs" dxfId="41" priority="51" operator="greaterThan">
      <formula>0</formula>
    </cfRule>
    <cfRule type="cellIs" dxfId="40" priority="52" operator="lessThan">
      <formula>0</formula>
    </cfRule>
  </conditionalFormatting>
  <conditionalFormatting sqref="F56">
    <cfRule type="cellIs" dxfId="39" priority="49" operator="greaterThan">
      <formula>0</formula>
    </cfRule>
    <cfRule type="cellIs" dxfId="38" priority="50" operator="lessThan">
      <formula>0</formula>
    </cfRule>
  </conditionalFormatting>
  <conditionalFormatting sqref="F57:F58">
    <cfRule type="cellIs" dxfId="37" priority="47" operator="greaterThan">
      <formula>0</formula>
    </cfRule>
    <cfRule type="cellIs" dxfId="36" priority="48" operator="lessThan">
      <formula>0</formula>
    </cfRule>
  </conditionalFormatting>
  <conditionalFormatting sqref="D59:D65">
    <cfRule type="cellIs" dxfId="35" priority="35" operator="greaterThan">
      <formula>0</formula>
    </cfRule>
    <cfRule type="cellIs" dxfId="34" priority="36" operator="lessThan">
      <formula>0</formula>
    </cfRule>
  </conditionalFormatting>
  <conditionalFormatting sqref="E59:E65">
    <cfRule type="cellIs" dxfId="33" priority="33" operator="greaterThan">
      <formula>0</formula>
    </cfRule>
    <cfRule type="cellIs" dxfId="32" priority="34" operator="lessThan">
      <formula>0</formula>
    </cfRule>
  </conditionalFormatting>
  <conditionalFormatting sqref="K59:K65">
    <cfRule type="cellIs" dxfId="31" priority="29" operator="greaterThan">
      <formula>0</formula>
    </cfRule>
    <cfRule type="cellIs" dxfId="30" priority="30" operator="lessThan">
      <formula>0</formula>
    </cfRule>
  </conditionalFormatting>
  <conditionalFormatting sqref="F59:F65">
    <cfRule type="cellIs" dxfId="29" priority="31" operator="greaterThan">
      <formula>0</formula>
    </cfRule>
    <cfRule type="cellIs" dxfId="28" priority="32" operator="lessThan">
      <formula>0</formula>
    </cfRule>
  </conditionalFormatting>
  <conditionalFormatting sqref="G66">
    <cfRule type="cellIs" dxfId="27" priority="27" operator="greaterThan">
      <formula>0</formula>
    </cfRule>
    <cfRule type="cellIs" dxfId="26" priority="28" operator="lessThan">
      <formula>0</formula>
    </cfRule>
  </conditionalFormatting>
  <conditionalFormatting sqref="D66">
    <cfRule type="cellIs" dxfId="25" priority="25" operator="greaterThan">
      <formula>0</formula>
    </cfRule>
    <cfRule type="cellIs" dxfId="24" priority="26" operator="lessThan">
      <formula>0</formula>
    </cfRule>
  </conditionalFormatting>
  <conditionalFormatting sqref="E66">
    <cfRule type="cellIs" dxfId="23" priority="23" operator="greaterThan">
      <formula>0</formula>
    </cfRule>
    <cfRule type="cellIs" dxfId="22" priority="24" operator="lessThan">
      <formula>0</formula>
    </cfRule>
  </conditionalFormatting>
  <conditionalFormatting sqref="K66">
    <cfRule type="cellIs" dxfId="21" priority="19" operator="greaterThan">
      <formula>0</formula>
    </cfRule>
    <cfRule type="cellIs" dxfId="20" priority="20" operator="lessThan">
      <formula>0</formula>
    </cfRule>
  </conditionalFormatting>
  <conditionalFormatting sqref="F66">
    <cfRule type="cellIs" dxfId="19" priority="21" operator="greaterThan">
      <formula>0</formula>
    </cfRule>
    <cfRule type="cellIs" dxfId="18" priority="22" operator="lessThan">
      <formula>0</formula>
    </cfRule>
  </conditionalFormatting>
  <conditionalFormatting sqref="H31:I65">
    <cfRule type="cellIs" dxfId="17" priority="17" operator="greaterThan">
      <formula>0</formula>
    </cfRule>
    <cfRule type="cellIs" dxfId="16" priority="18" operator="lessThan">
      <formula>0</formula>
    </cfRule>
  </conditionalFormatting>
  <conditionalFormatting sqref="H66:I66">
    <cfRule type="cellIs" dxfId="15" priority="15" operator="greaterThan">
      <formula>0</formula>
    </cfRule>
    <cfRule type="cellIs" dxfId="14" priority="16" operator="lessThan">
      <formula>0</formula>
    </cfRule>
  </conditionalFormatting>
  <conditionalFormatting sqref="G67">
    <cfRule type="cellIs" dxfId="13" priority="13" operator="greaterThan">
      <formula>0</formula>
    </cfRule>
    <cfRule type="cellIs" dxfId="12" priority="14" operator="lessThan">
      <formula>0</formula>
    </cfRule>
  </conditionalFormatting>
  <conditionalFormatting sqref="D67">
    <cfRule type="cellIs" dxfId="11" priority="11" operator="greaterThan">
      <formula>0</formula>
    </cfRule>
    <cfRule type="cellIs" dxfId="10" priority="12" operator="lessThan">
      <formula>0</formula>
    </cfRule>
  </conditionalFormatting>
  <conditionalFormatting sqref="E67">
    <cfRule type="cellIs" dxfId="9" priority="9" operator="greaterThan">
      <formula>0</formula>
    </cfRule>
    <cfRule type="cellIs" dxfId="8" priority="10" operator="lessThan">
      <formula>0</formula>
    </cfRule>
  </conditionalFormatting>
  <conditionalFormatting sqref="K67">
    <cfRule type="cellIs" dxfId="7" priority="5" operator="greaterThan">
      <formula>0</formula>
    </cfRule>
    <cfRule type="cellIs" dxfId="6" priority="6" operator="lessThan">
      <formula>0</formula>
    </cfRule>
  </conditionalFormatting>
  <conditionalFormatting sqref="F67">
    <cfRule type="cellIs" dxfId="5" priority="7" operator="greaterThan">
      <formula>0</formula>
    </cfRule>
    <cfRule type="cellIs" dxfId="4" priority="8" operator="lessThan">
      <formula>0</formula>
    </cfRule>
  </conditionalFormatting>
  <conditionalFormatting sqref="H67:I67">
    <cfRule type="cellIs" dxfId="3" priority="3" operator="greaterThan">
      <formula>0</formula>
    </cfRule>
    <cfRule type="cellIs" dxfId="2" priority="4" operator="lessThan">
      <formula>0</formula>
    </cfRule>
  </conditionalFormatting>
  <conditionalFormatting sqref="J31">
    <cfRule type="cellIs" dxfId="1" priority="1" operator="greaterThan">
      <formula>0</formula>
    </cfRule>
    <cfRule type="cellIs" dxfId="0" priority="2" operator="lessThan">
      <formula>0</formula>
    </cfRule>
  </conditionalFormatting>
  <pageMargins left="0.17" right="0.17" top="0.18" bottom="0.17" header="0.17" footer="0.17"/>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Graphs_DTR</vt:lpstr>
      <vt:lpstr>Date_rbts</vt:lpstr>
      <vt:lpstr>Date_soins</vt:lpstr>
      <vt:lpstr>Révisions_date_soins</vt:lpstr>
      <vt:lpstr>Date_rbts!Zone_d_impression</vt:lpstr>
      <vt:lpstr>Date_soins!Zone_d_impression</vt:lpstr>
      <vt:lpstr>Graphs_DTR!Zone_d_impression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Adriel Attal</dc:creator>
  <cp:lastModifiedBy>Adriel Attal</cp:lastModifiedBy>
  <dcterms:created xsi:type="dcterms:W3CDTF">2025-04-18T00:42:08Z</dcterms:created>
  <dcterms:modified xsi:type="dcterms:W3CDTF">2025-04-18T00:47:57Z</dcterms:modified>
</cp:coreProperties>
</file>