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5\202502\"/>
    </mc:Choice>
  </mc:AlternateContent>
  <xr:revisionPtr revIDLastSave="0" documentId="8_{F35A5CB2-E9C2-45B1-990F-1F90BF13EA43}" xr6:coauthVersionLast="47" xr6:coauthVersionMax="47" xr10:uidLastSave="{00000000-0000-0000-0000-000000000000}"/>
  <bookViews>
    <workbookView xWindow="-110" yWindow="-110" windowWidth="19420" windowHeight="10420" xr2:uid="{F589D528-F3FC-47FC-BCC3-BB6186E712F2}"/>
  </bookViews>
  <sheets>
    <sheet name="Graphs_DTR" sheetId="1" r:id="rId1"/>
    <sheet name="Date_rbts" sheetId="2" r:id="rId2"/>
    <sheet name="Date_soins" sheetId="3" r:id="rId3"/>
    <sheet name="Révisions_date_soin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1">Date_rbts!$C$4:$M$104</definedName>
    <definedName name="_xlnm.Print_Area" localSheetId="2">Date_soins!$C$4:$M$105</definedName>
    <definedName name="_xlnm.Print_Area" localSheetId="0">Graphs_DTR!$A$1:$L$211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7" i="4" l="1"/>
  <c r="V67" i="4"/>
  <c r="B59" i="4"/>
  <c r="B60" i="4"/>
  <c r="B61" i="4"/>
  <c r="B62" i="4"/>
  <c r="B63" i="4"/>
  <c r="B64" i="4"/>
  <c r="B65" i="4"/>
  <c r="B66" i="4"/>
  <c r="B67" i="4"/>
  <c r="U66" i="4"/>
  <c r="V66" i="4"/>
  <c r="R65" i="4"/>
  <c r="U65" i="4"/>
  <c r="V65" i="4"/>
  <c r="R64" i="4"/>
  <c r="U64" i="4"/>
  <c r="V64" i="4"/>
  <c r="R63" i="4"/>
  <c r="U63" i="4"/>
  <c r="V63" i="4"/>
  <c r="R62" i="4"/>
  <c r="U62" i="4"/>
  <c r="V62" i="4"/>
  <c r="R61" i="4"/>
  <c r="U61" i="4"/>
  <c r="V61" i="4"/>
  <c r="R60" i="4"/>
  <c r="U60" i="4"/>
  <c r="V60" i="4"/>
  <c r="R59" i="4"/>
  <c r="U59" i="4"/>
  <c r="V59" i="4"/>
  <c r="R58" i="4"/>
  <c r="U58" i="4"/>
  <c r="V58" i="4"/>
  <c r="R57" i="4"/>
  <c r="U57" i="4"/>
  <c r="V57" i="4"/>
  <c r="E56" i="4"/>
  <c r="R44" i="4"/>
  <c r="R45" i="4"/>
  <c r="R46" i="4"/>
  <c r="R47" i="4"/>
  <c r="R48" i="4"/>
  <c r="R49" i="4"/>
  <c r="R50" i="4"/>
  <c r="R51" i="4"/>
  <c r="R52" i="4"/>
  <c r="R53" i="4"/>
  <c r="R54" i="4"/>
  <c r="R55" i="4"/>
  <c r="R56" i="4"/>
  <c r="S56" i="4"/>
  <c r="T56" i="4"/>
  <c r="U56" i="4"/>
  <c r="V56" i="4"/>
  <c r="Q56" i="4"/>
  <c r="P56" i="4"/>
  <c r="O56" i="4"/>
  <c r="N56" i="4"/>
  <c r="M56" i="4"/>
  <c r="L56" i="4"/>
  <c r="K56" i="4"/>
  <c r="J56" i="4"/>
  <c r="I56" i="4"/>
  <c r="H56" i="4"/>
  <c r="G56" i="4"/>
  <c r="F56" i="4"/>
  <c r="U55" i="4"/>
  <c r="V55" i="4"/>
  <c r="U54" i="4"/>
  <c r="V54" i="4"/>
  <c r="U53" i="4"/>
  <c r="V53" i="4"/>
  <c r="U52" i="4"/>
  <c r="V52" i="4"/>
  <c r="U51" i="4"/>
  <c r="V51" i="4"/>
  <c r="U50" i="4"/>
  <c r="V50" i="4"/>
  <c r="U49" i="4"/>
  <c r="V49" i="4"/>
  <c r="U48" i="4"/>
  <c r="V48" i="4"/>
  <c r="U47" i="4"/>
  <c r="V47" i="4"/>
  <c r="U46" i="4"/>
  <c r="V46" i="4"/>
  <c r="U45" i="4"/>
  <c r="V45" i="4"/>
  <c r="U44" i="4"/>
  <c r="V44" i="4"/>
  <c r="D43" i="4"/>
  <c r="E43" i="4"/>
  <c r="R31" i="4"/>
  <c r="R32" i="4"/>
  <c r="R33" i="4"/>
  <c r="R34" i="4"/>
  <c r="R35" i="4"/>
  <c r="R36" i="4"/>
  <c r="R37" i="4"/>
  <c r="R38" i="4"/>
  <c r="R39" i="4"/>
  <c r="R40" i="4"/>
  <c r="R41" i="4"/>
  <c r="R42" i="4"/>
  <c r="R43" i="4"/>
  <c r="S43" i="4"/>
  <c r="T43" i="4"/>
  <c r="U43" i="4"/>
  <c r="V43" i="4"/>
  <c r="Q43" i="4"/>
  <c r="P43" i="4"/>
  <c r="O43" i="4"/>
  <c r="N43" i="4"/>
  <c r="M43" i="4"/>
  <c r="L43" i="4"/>
  <c r="K43" i="4"/>
  <c r="J43" i="4"/>
  <c r="I43" i="4"/>
  <c r="H43" i="4"/>
  <c r="G43" i="4"/>
  <c r="F43" i="4"/>
  <c r="U42" i="4"/>
  <c r="V42" i="4"/>
  <c r="U41" i="4"/>
  <c r="V41" i="4"/>
  <c r="U40" i="4"/>
  <c r="V40" i="4"/>
  <c r="U39" i="4"/>
  <c r="V39" i="4"/>
  <c r="U38" i="4"/>
  <c r="V38" i="4"/>
  <c r="U37" i="4"/>
  <c r="V37" i="4"/>
  <c r="U36" i="4"/>
  <c r="V36" i="4"/>
  <c r="U35" i="4"/>
  <c r="V35" i="4"/>
  <c r="U34" i="4"/>
  <c r="V34" i="4"/>
  <c r="U33" i="4"/>
  <c r="V33" i="4"/>
  <c r="U32" i="4"/>
  <c r="V32" i="4"/>
  <c r="U31" i="4"/>
  <c r="V31" i="4"/>
  <c r="G30" i="4"/>
  <c r="H30" i="4"/>
  <c r="I30" i="4"/>
  <c r="J30" i="4"/>
  <c r="K30" i="4"/>
  <c r="L30" i="4"/>
  <c r="M30" i="4"/>
  <c r="N30" i="4"/>
  <c r="O30" i="4"/>
  <c r="P30" i="4"/>
  <c r="Q30" i="4"/>
  <c r="S30" i="4"/>
  <c r="T30" i="4"/>
  <c r="S3" i="4"/>
  <c r="T3" i="4"/>
  <c r="U3" i="4"/>
  <c r="V3" i="4"/>
  <c r="W3" i="4"/>
  <c r="X3" i="4"/>
  <c r="Y3" i="4"/>
  <c r="Z3" i="4"/>
  <c r="AA3" i="4"/>
  <c r="AB3" i="4"/>
  <c r="M100" i="3"/>
  <c r="L100" i="3"/>
  <c r="K100" i="3"/>
  <c r="J100" i="3"/>
  <c r="I100" i="3"/>
  <c r="H100" i="3"/>
  <c r="G100" i="3"/>
  <c r="F100" i="3"/>
  <c r="E100" i="3"/>
  <c r="D100" i="3"/>
  <c r="M99" i="3"/>
  <c r="L99" i="3"/>
  <c r="K99" i="3"/>
  <c r="J99" i="3"/>
  <c r="I99" i="3"/>
  <c r="H99" i="3"/>
  <c r="G99" i="3"/>
  <c r="F99" i="3"/>
  <c r="E99" i="3"/>
  <c r="D99" i="3"/>
  <c r="M98" i="3"/>
  <c r="L98" i="3"/>
  <c r="K98" i="3"/>
  <c r="J98" i="3"/>
  <c r="I98" i="3"/>
  <c r="H98" i="3"/>
  <c r="G98" i="3"/>
  <c r="F98" i="3"/>
  <c r="E98" i="3"/>
  <c r="D98" i="3"/>
  <c r="M97" i="3"/>
  <c r="L97" i="3"/>
  <c r="K97" i="3"/>
  <c r="J97" i="3"/>
  <c r="I97" i="3"/>
  <c r="H97" i="3"/>
  <c r="G97" i="3"/>
  <c r="F97" i="3"/>
  <c r="E97" i="3"/>
  <c r="D97" i="3"/>
  <c r="M92" i="3"/>
  <c r="L92" i="3"/>
  <c r="K92" i="3"/>
  <c r="J92" i="3"/>
  <c r="I92" i="3"/>
  <c r="H92" i="3"/>
  <c r="G92" i="3"/>
  <c r="F92" i="3"/>
  <c r="E92" i="3"/>
  <c r="D92" i="3"/>
  <c r="M91" i="3"/>
  <c r="L91" i="3"/>
  <c r="K91" i="3"/>
  <c r="J91" i="3"/>
  <c r="I91" i="3"/>
  <c r="H91" i="3"/>
  <c r="G91" i="3"/>
  <c r="F91" i="3"/>
  <c r="E91" i="3"/>
  <c r="D91" i="3"/>
  <c r="M90" i="3"/>
  <c r="L90" i="3"/>
  <c r="K90" i="3"/>
  <c r="J90" i="3"/>
  <c r="I90" i="3"/>
  <c r="H90" i="3"/>
  <c r="G90" i="3"/>
  <c r="F90" i="3"/>
  <c r="E90" i="3"/>
  <c r="D90" i="3"/>
  <c r="M89" i="3"/>
  <c r="L89" i="3"/>
  <c r="K89" i="3"/>
  <c r="J89" i="3"/>
  <c r="I89" i="3"/>
  <c r="H89" i="3"/>
  <c r="G89" i="3"/>
  <c r="F89" i="3"/>
  <c r="E89" i="3"/>
  <c r="D89" i="3"/>
  <c r="M88" i="3"/>
  <c r="L88" i="3"/>
  <c r="K88" i="3"/>
  <c r="J88" i="3"/>
  <c r="I88" i="3"/>
  <c r="H88" i="3"/>
  <c r="G88" i="3"/>
  <c r="F88" i="3"/>
  <c r="E88" i="3"/>
  <c r="D88" i="3"/>
  <c r="M87" i="3"/>
  <c r="L87" i="3"/>
  <c r="K87" i="3"/>
  <c r="J87" i="3"/>
  <c r="I87" i="3"/>
  <c r="H87" i="3"/>
  <c r="G87" i="3"/>
  <c r="F87" i="3"/>
  <c r="E87" i="3"/>
  <c r="D87" i="3"/>
  <c r="M86" i="3"/>
  <c r="L86" i="3"/>
  <c r="K86" i="3"/>
  <c r="J86" i="3"/>
  <c r="I86" i="3"/>
  <c r="H86" i="3"/>
  <c r="G86" i="3"/>
  <c r="F86" i="3"/>
  <c r="E86" i="3"/>
  <c r="D86" i="3"/>
  <c r="M85" i="3"/>
  <c r="L85" i="3"/>
  <c r="K85" i="3"/>
  <c r="J85" i="3"/>
  <c r="I85" i="3"/>
  <c r="H85" i="3"/>
  <c r="G85" i="3"/>
  <c r="F85" i="3"/>
  <c r="E85" i="3"/>
  <c r="D85" i="3"/>
  <c r="M84" i="3"/>
  <c r="L84" i="3"/>
  <c r="K84" i="3"/>
  <c r="J84" i="3"/>
  <c r="I84" i="3"/>
  <c r="H84" i="3"/>
  <c r="G84" i="3"/>
  <c r="F84" i="3"/>
  <c r="E84" i="3"/>
  <c r="D84" i="3"/>
  <c r="M83" i="3"/>
  <c r="L83" i="3"/>
  <c r="K83" i="3"/>
  <c r="J83" i="3"/>
  <c r="I83" i="3"/>
  <c r="H83" i="3"/>
  <c r="G83" i="3"/>
  <c r="F83" i="3"/>
  <c r="E83" i="3"/>
  <c r="D83" i="3"/>
  <c r="M82" i="3"/>
  <c r="L82" i="3"/>
  <c r="K82" i="3"/>
  <c r="J82" i="3"/>
  <c r="I82" i="3"/>
  <c r="H82" i="3"/>
  <c r="G82" i="3"/>
  <c r="F82" i="3"/>
  <c r="E82" i="3"/>
  <c r="D82" i="3"/>
  <c r="M81" i="3"/>
  <c r="L81" i="3"/>
  <c r="K81" i="3"/>
  <c r="J81" i="3"/>
  <c r="I81" i="3"/>
  <c r="H81" i="3"/>
  <c r="G81" i="3"/>
  <c r="F81" i="3"/>
  <c r="E81" i="3"/>
  <c r="D81" i="3"/>
  <c r="M80" i="3"/>
  <c r="L80" i="3"/>
  <c r="K80" i="3"/>
  <c r="J80" i="3"/>
  <c r="I80" i="3"/>
  <c r="H80" i="3"/>
  <c r="G80" i="3"/>
  <c r="F80" i="3"/>
  <c r="E80" i="3"/>
  <c r="D80" i="3"/>
  <c r="M79" i="3"/>
  <c r="L79" i="3"/>
  <c r="K79" i="3"/>
  <c r="J79" i="3"/>
  <c r="I79" i="3"/>
  <c r="H79" i="3"/>
  <c r="G79" i="3"/>
  <c r="F79" i="3"/>
  <c r="E79" i="3"/>
  <c r="D79" i="3"/>
  <c r="M78" i="3"/>
  <c r="L78" i="3"/>
  <c r="K78" i="3"/>
  <c r="J78" i="3"/>
  <c r="I78" i="3"/>
  <c r="H78" i="3"/>
  <c r="G78" i="3"/>
  <c r="F78" i="3"/>
  <c r="E78" i="3"/>
  <c r="D78" i="3"/>
  <c r="M77" i="3"/>
  <c r="L77" i="3"/>
  <c r="K77" i="3"/>
  <c r="J77" i="3"/>
  <c r="I77" i="3"/>
  <c r="H77" i="3"/>
  <c r="G77" i="3"/>
  <c r="F77" i="3"/>
  <c r="E77" i="3"/>
  <c r="D77" i="3"/>
  <c r="M76" i="3"/>
  <c r="L76" i="3"/>
  <c r="K76" i="3"/>
  <c r="J76" i="3"/>
  <c r="I76" i="3"/>
  <c r="H76" i="3"/>
  <c r="G76" i="3"/>
  <c r="F76" i="3"/>
  <c r="E76" i="3"/>
  <c r="D76" i="3"/>
  <c r="M75" i="3"/>
  <c r="L75" i="3"/>
  <c r="K75" i="3"/>
  <c r="J75" i="3"/>
  <c r="I75" i="3"/>
  <c r="H75" i="3"/>
  <c r="G75" i="3"/>
  <c r="F75" i="3"/>
  <c r="E75" i="3"/>
  <c r="D75" i="3"/>
  <c r="M74" i="3"/>
  <c r="L74" i="3"/>
  <c r="K74" i="3"/>
  <c r="J74" i="3"/>
  <c r="I74" i="3"/>
  <c r="H74" i="3"/>
  <c r="G74" i="3"/>
  <c r="F74" i="3"/>
  <c r="E74" i="3"/>
  <c r="D74" i="3"/>
  <c r="M73" i="3"/>
  <c r="L73" i="3"/>
  <c r="K73" i="3"/>
  <c r="J73" i="3"/>
  <c r="I73" i="3"/>
  <c r="H73" i="3"/>
  <c r="G73" i="3"/>
  <c r="F73" i="3"/>
  <c r="E73" i="3"/>
  <c r="D73" i="3"/>
  <c r="L5" i="3"/>
  <c r="L38" i="3"/>
  <c r="L71" i="3"/>
  <c r="J5" i="3"/>
  <c r="J38" i="3"/>
  <c r="J71" i="3"/>
  <c r="I5" i="3"/>
  <c r="I38" i="3"/>
  <c r="I71" i="3"/>
  <c r="H5" i="3"/>
  <c r="H38" i="3"/>
  <c r="H71" i="3"/>
  <c r="G5" i="3"/>
  <c r="G71" i="3"/>
  <c r="E5" i="3"/>
  <c r="E38" i="3"/>
  <c r="E71" i="3"/>
  <c r="D5" i="3"/>
  <c r="D38" i="3"/>
  <c r="D71" i="3"/>
  <c r="M67" i="3"/>
  <c r="L67" i="3"/>
  <c r="K67" i="3"/>
  <c r="J67" i="3"/>
  <c r="I67" i="3"/>
  <c r="H67" i="3"/>
  <c r="G67" i="3"/>
  <c r="F67" i="3"/>
  <c r="E67" i="3"/>
  <c r="D67" i="3"/>
  <c r="M66" i="3"/>
  <c r="L66" i="3"/>
  <c r="K66" i="3"/>
  <c r="J66" i="3"/>
  <c r="I66" i="3"/>
  <c r="H66" i="3"/>
  <c r="G66" i="3"/>
  <c r="F66" i="3"/>
  <c r="E66" i="3"/>
  <c r="D66" i="3"/>
  <c r="M65" i="3"/>
  <c r="L65" i="3"/>
  <c r="K65" i="3"/>
  <c r="J65" i="3"/>
  <c r="I65" i="3"/>
  <c r="H65" i="3"/>
  <c r="G65" i="3"/>
  <c r="F65" i="3"/>
  <c r="E65" i="3"/>
  <c r="D65" i="3"/>
  <c r="M64" i="3"/>
  <c r="L64" i="3"/>
  <c r="K64" i="3"/>
  <c r="J64" i="3"/>
  <c r="I64" i="3"/>
  <c r="H64" i="3"/>
  <c r="G64" i="3"/>
  <c r="F64" i="3"/>
  <c r="E64" i="3"/>
  <c r="D64" i="3"/>
  <c r="G38" i="3"/>
  <c r="M34" i="3"/>
  <c r="L34" i="3"/>
  <c r="K34" i="3"/>
  <c r="J34" i="3"/>
  <c r="I34" i="3"/>
  <c r="H34" i="3"/>
  <c r="G34" i="3"/>
  <c r="F34" i="3"/>
  <c r="E34" i="3"/>
  <c r="D34" i="3"/>
  <c r="M33" i="3"/>
  <c r="L33" i="3"/>
  <c r="K33" i="3"/>
  <c r="J33" i="3"/>
  <c r="I33" i="3"/>
  <c r="H33" i="3"/>
  <c r="G33" i="3"/>
  <c r="F33" i="3"/>
  <c r="E33" i="3"/>
  <c r="D33" i="3"/>
  <c r="M32" i="3"/>
  <c r="L32" i="3"/>
  <c r="K32" i="3"/>
  <c r="J32" i="3"/>
  <c r="I32" i="3"/>
  <c r="H32" i="3"/>
  <c r="G32" i="3"/>
  <c r="F32" i="3"/>
  <c r="E32" i="3"/>
  <c r="D32" i="3"/>
  <c r="M31" i="3"/>
  <c r="L31" i="3"/>
  <c r="K31" i="3"/>
  <c r="J31" i="3"/>
  <c r="I31" i="3"/>
  <c r="H31" i="3"/>
  <c r="G31" i="3"/>
  <c r="F31" i="3"/>
  <c r="E31" i="3"/>
  <c r="D31" i="3"/>
  <c r="M26" i="3"/>
  <c r="L26" i="3"/>
  <c r="K26" i="3"/>
  <c r="J26" i="3"/>
  <c r="I26" i="3"/>
  <c r="H26" i="3"/>
  <c r="G26" i="3"/>
  <c r="F26" i="3"/>
  <c r="E26" i="3"/>
  <c r="D26" i="3"/>
  <c r="M25" i="3"/>
  <c r="L25" i="3"/>
  <c r="K25" i="3"/>
  <c r="J25" i="3"/>
  <c r="I25" i="3"/>
  <c r="H25" i="3"/>
  <c r="G25" i="3"/>
  <c r="F25" i="3"/>
  <c r="E25" i="3"/>
  <c r="D25" i="3"/>
  <c r="M24" i="3"/>
  <c r="L24" i="3"/>
  <c r="K24" i="3"/>
  <c r="J24" i="3"/>
  <c r="I24" i="3"/>
  <c r="H24" i="3"/>
  <c r="G24" i="3"/>
  <c r="F24" i="3"/>
  <c r="E24" i="3"/>
  <c r="D24" i="3"/>
  <c r="M23" i="3"/>
  <c r="L23" i="3"/>
  <c r="K23" i="3"/>
  <c r="J23" i="3"/>
  <c r="I23" i="3"/>
  <c r="H23" i="3"/>
  <c r="G23" i="3"/>
  <c r="F23" i="3"/>
  <c r="E23" i="3"/>
  <c r="D23" i="3"/>
  <c r="M22" i="3"/>
  <c r="L22" i="3"/>
  <c r="K22" i="3"/>
  <c r="J22" i="3"/>
  <c r="I22" i="3"/>
  <c r="H22" i="3"/>
  <c r="G22" i="3"/>
  <c r="F22" i="3"/>
  <c r="E22" i="3"/>
  <c r="D22" i="3"/>
  <c r="M21" i="3"/>
  <c r="L21" i="3"/>
  <c r="K21" i="3"/>
  <c r="J21" i="3"/>
  <c r="I21" i="3"/>
  <c r="H21" i="3"/>
  <c r="G21" i="3"/>
  <c r="F21" i="3"/>
  <c r="E21" i="3"/>
  <c r="D21" i="3"/>
  <c r="M20" i="3"/>
  <c r="L20" i="3"/>
  <c r="K20" i="3"/>
  <c r="J20" i="3"/>
  <c r="I20" i="3"/>
  <c r="H20" i="3"/>
  <c r="G20" i="3"/>
  <c r="F20" i="3"/>
  <c r="E20" i="3"/>
  <c r="D20" i="3"/>
  <c r="M19" i="3"/>
  <c r="L19" i="3"/>
  <c r="K19" i="3"/>
  <c r="J19" i="3"/>
  <c r="I19" i="3"/>
  <c r="H19" i="3"/>
  <c r="G19" i="3"/>
  <c r="F19" i="3"/>
  <c r="E19" i="3"/>
  <c r="D19" i="3"/>
  <c r="M18" i="3"/>
  <c r="L18" i="3"/>
  <c r="K18" i="3"/>
  <c r="J18" i="3"/>
  <c r="I18" i="3"/>
  <c r="H18" i="3"/>
  <c r="G18" i="3"/>
  <c r="F18" i="3"/>
  <c r="E18" i="3"/>
  <c r="D18" i="3"/>
  <c r="M17" i="3"/>
  <c r="L17" i="3"/>
  <c r="K17" i="3"/>
  <c r="J17" i="3"/>
  <c r="I17" i="3"/>
  <c r="H17" i="3"/>
  <c r="G17" i="3"/>
  <c r="F17" i="3"/>
  <c r="E17" i="3"/>
  <c r="D17" i="3"/>
  <c r="M16" i="3"/>
  <c r="L16" i="3"/>
  <c r="K16" i="3"/>
  <c r="J16" i="3"/>
  <c r="I16" i="3"/>
  <c r="H16" i="3"/>
  <c r="G16" i="3"/>
  <c r="F16" i="3"/>
  <c r="E16" i="3"/>
  <c r="D16" i="3"/>
  <c r="M15" i="3"/>
  <c r="L15" i="3"/>
  <c r="K15" i="3"/>
  <c r="J15" i="3"/>
  <c r="I15" i="3"/>
  <c r="H15" i="3"/>
  <c r="G15" i="3"/>
  <c r="F15" i="3"/>
  <c r="E15" i="3"/>
  <c r="D15" i="3"/>
  <c r="M14" i="3"/>
  <c r="L14" i="3"/>
  <c r="K14" i="3"/>
  <c r="J14" i="3"/>
  <c r="I14" i="3"/>
  <c r="H14" i="3"/>
  <c r="G14" i="3"/>
  <c r="F14" i="3"/>
  <c r="E14" i="3"/>
  <c r="D14" i="3"/>
  <c r="M13" i="3"/>
  <c r="L13" i="3"/>
  <c r="K13" i="3"/>
  <c r="J13" i="3"/>
  <c r="I13" i="3"/>
  <c r="H13" i="3"/>
  <c r="G13" i="3"/>
  <c r="F13" i="3"/>
  <c r="E13" i="3"/>
  <c r="D13" i="3"/>
  <c r="M12" i="3"/>
  <c r="L12" i="3"/>
  <c r="K12" i="3"/>
  <c r="J12" i="3"/>
  <c r="I12" i="3"/>
  <c r="H12" i="3"/>
  <c r="G12" i="3"/>
  <c r="F12" i="3"/>
  <c r="E12" i="3"/>
  <c r="D12" i="3"/>
  <c r="M11" i="3"/>
  <c r="L11" i="3"/>
  <c r="K11" i="3"/>
  <c r="J11" i="3"/>
  <c r="I11" i="3"/>
  <c r="H11" i="3"/>
  <c r="G11" i="3"/>
  <c r="F11" i="3"/>
  <c r="E11" i="3"/>
  <c r="D11" i="3"/>
  <c r="M10" i="3"/>
  <c r="L10" i="3"/>
  <c r="K10" i="3"/>
  <c r="J10" i="3"/>
  <c r="I10" i="3"/>
  <c r="H10" i="3"/>
  <c r="G10" i="3"/>
  <c r="F10" i="3"/>
  <c r="E10" i="3"/>
  <c r="D10" i="3"/>
  <c r="M9" i="3"/>
  <c r="L9" i="3"/>
  <c r="K9" i="3"/>
  <c r="J9" i="3"/>
  <c r="I9" i="3"/>
  <c r="H9" i="3"/>
  <c r="G9" i="3"/>
  <c r="F9" i="3"/>
  <c r="E9" i="3"/>
  <c r="D9" i="3"/>
  <c r="M8" i="3"/>
  <c r="L8" i="3"/>
  <c r="K8" i="3"/>
  <c r="J8" i="3"/>
  <c r="I8" i="3"/>
  <c r="H8" i="3"/>
  <c r="G8" i="3"/>
  <c r="F8" i="3"/>
  <c r="E8" i="3"/>
  <c r="D8" i="3"/>
  <c r="M7" i="3"/>
  <c r="L7" i="3"/>
  <c r="K7" i="3"/>
  <c r="J7" i="3"/>
  <c r="I7" i="3"/>
  <c r="H7" i="3"/>
  <c r="G7" i="3"/>
  <c r="F7" i="3"/>
  <c r="E7" i="3"/>
  <c r="D7" i="3"/>
  <c r="M100" i="2"/>
  <c r="L100" i="2"/>
  <c r="K100" i="2"/>
  <c r="J100" i="2"/>
  <c r="I100" i="2"/>
  <c r="H100" i="2"/>
  <c r="G100" i="2"/>
  <c r="F100" i="2"/>
  <c r="E100" i="2"/>
  <c r="D100" i="2"/>
  <c r="M99" i="2"/>
  <c r="L99" i="2"/>
  <c r="K99" i="2"/>
  <c r="J99" i="2"/>
  <c r="I99" i="2"/>
  <c r="H99" i="2"/>
  <c r="G99" i="2"/>
  <c r="F99" i="2"/>
  <c r="E99" i="2"/>
  <c r="D99" i="2"/>
  <c r="M98" i="2"/>
  <c r="L98" i="2"/>
  <c r="K98" i="2"/>
  <c r="J98" i="2"/>
  <c r="I98" i="2"/>
  <c r="H98" i="2"/>
  <c r="G98" i="2"/>
  <c r="F98" i="2"/>
  <c r="E98" i="2"/>
  <c r="D98" i="2"/>
  <c r="M97" i="2"/>
  <c r="L97" i="2"/>
  <c r="K97" i="2"/>
  <c r="J97" i="2"/>
  <c r="I97" i="2"/>
  <c r="H97" i="2"/>
  <c r="G97" i="2"/>
  <c r="F97" i="2"/>
  <c r="E97" i="2"/>
  <c r="D97" i="2"/>
  <c r="M92" i="2"/>
  <c r="L92" i="2"/>
  <c r="K92" i="2"/>
  <c r="J92" i="2"/>
  <c r="I92" i="2"/>
  <c r="H92" i="2"/>
  <c r="G92" i="2"/>
  <c r="F92" i="2"/>
  <c r="E92" i="2"/>
  <c r="D92" i="2"/>
  <c r="M91" i="2"/>
  <c r="L91" i="2"/>
  <c r="K91" i="2"/>
  <c r="J91" i="2"/>
  <c r="I91" i="2"/>
  <c r="H91" i="2"/>
  <c r="G91" i="2"/>
  <c r="F91" i="2"/>
  <c r="E91" i="2"/>
  <c r="D91" i="2"/>
  <c r="M90" i="2"/>
  <c r="L90" i="2"/>
  <c r="K90" i="2"/>
  <c r="J90" i="2"/>
  <c r="I90" i="2"/>
  <c r="H90" i="2"/>
  <c r="G90" i="2"/>
  <c r="F90" i="2"/>
  <c r="E90" i="2"/>
  <c r="D90" i="2"/>
  <c r="M89" i="2"/>
  <c r="L89" i="2"/>
  <c r="K89" i="2"/>
  <c r="J89" i="2"/>
  <c r="I89" i="2"/>
  <c r="H89" i="2"/>
  <c r="G89" i="2"/>
  <c r="F89" i="2"/>
  <c r="E89" i="2"/>
  <c r="D89" i="2"/>
  <c r="M88" i="2"/>
  <c r="L88" i="2"/>
  <c r="K88" i="2"/>
  <c r="J88" i="2"/>
  <c r="I88" i="2"/>
  <c r="H88" i="2"/>
  <c r="G88" i="2"/>
  <c r="F88" i="2"/>
  <c r="E88" i="2"/>
  <c r="D88" i="2"/>
  <c r="M87" i="2"/>
  <c r="L87" i="2"/>
  <c r="K87" i="2"/>
  <c r="J87" i="2"/>
  <c r="I87" i="2"/>
  <c r="H87" i="2"/>
  <c r="G87" i="2"/>
  <c r="F87" i="2"/>
  <c r="E87" i="2"/>
  <c r="D87" i="2"/>
  <c r="M86" i="2"/>
  <c r="L86" i="2"/>
  <c r="K86" i="2"/>
  <c r="J86" i="2"/>
  <c r="I86" i="2"/>
  <c r="H86" i="2"/>
  <c r="G86" i="2"/>
  <c r="F86" i="2"/>
  <c r="E86" i="2"/>
  <c r="D86" i="2"/>
  <c r="M85" i="2"/>
  <c r="L85" i="2"/>
  <c r="K85" i="2"/>
  <c r="J85" i="2"/>
  <c r="I85" i="2"/>
  <c r="H85" i="2"/>
  <c r="G85" i="2"/>
  <c r="F85" i="2"/>
  <c r="E85" i="2"/>
  <c r="D85" i="2"/>
  <c r="M84" i="2"/>
  <c r="L84" i="2"/>
  <c r="K84" i="2"/>
  <c r="J84" i="2"/>
  <c r="I84" i="2"/>
  <c r="H84" i="2"/>
  <c r="G84" i="2"/>
  <c r="F84" i="2"/>
  <c r="E84" i="2"/>
  <c r="D84" i="2"/>
  <c r="M83" i="2"/>
  <c r="L83" i="2"/>
  <c r="K83" i="2"/>
  <c r="J83" i="2"/>
  <c r="I83" i="2"/>
  <c r="H83" i="2"/>
  <c r="G83" i="2"/>
  <c r="F83" i="2"/>
  <c r="E83" i="2"/>
  <c r="D83" i="2"/>
  <c r="M82" i="2"/>
  <c r="L82" i="2"/>
  <c r="K82" i="2"/>
  <c r="J82" i="2"/>
  <c r="I82" i="2"/>
  <c r="H82" i="2"/>
  <c r="G82" i="2"/>
  <c r="F82" i="2"/>
  <c r="E82" i="2"/>
  <c r="D82" i="2"/>
  <c r="M81" i="2"/>
  <c r="L81" i="2"/>
  <c r="K81" i="2"/>
  <c r="J81" i="2"/>
  <c r="I81" i="2"/>
  <c r="H81" i="2"/>
  <c r="G81" i="2"/>
  <c r="F81" i="2"/>
  <c r="E81" i="2"/>
  <c r="D81" i="2"/>
  <c r="M80" i="2"/>
  <c r="L80" i="2"/>
  <c r="K80" i="2"/>
  <c r="J80" i="2"/>
  <c r="I80" i="2"/>
  <c r="H80" i="2"/>
  <c r="G80" i="2"/>
  <c r="F80" i="2"/>
  <c r="E80" i="2"/>
  <c r="D80" i="2"/>
  <c r="M79" i="2"/>
  <c r="L79" i="2"/>
  <c r="K79" i="2"/>
  <c r="J79" i="2"/>
  <c r="I79" i="2"/>
  <c r="H79" i="2"/>
  <c r="G79" i="2"/>
  <c r="F79" i="2"/>
  <c r="E79" i="2"/>
  <c r="D79" i="2"/>
  <c r="M78" i="2"/>
  <c r="L78" i="2"/>
  <c r="K78" i="2"/>
  <c r="J78" i="2"/>
  <c r="I78" i="2"/>
  <c r="H78" i="2"/>
  <c r="G78" i="2"/>
  <c r="F78" i="2"/>
  <c r="E78" i="2"/>
  <c r="D78" i="2"/>
  <c r="M77" i="2"/>
  <c r="L77" i="2"/>
  <c r="K77" i="2"/>
  <c r="J77" i="2"/>
  <c r="I77" i="2"/>
  <c r="H77" i="2"/>
  <c r="G77" i="2"/>
  <c r="F77" i="2"/>
  <c r="E77" i="2"/>
  <c r="D77" i="2"/>
  <c r="M76" i="2"/>
  <c r="L76" i="2"/>
  <c r="K76" i="2"/>
  <c r="J76" i="2"/>
  <c r="I76" i="2"/>
  <c r="H76" i="2"/>
  <c r="G76" i="2"/>
  <c r="F76" i="2"/>
  <c r="E76" i="2"/>
  <c r="D76" i="2"/>
  <c r="M75" i="2"/>
  <c r="L75" i="2"/>
  <c r="K75" i="2"/>
  <c r="J75" i="2"/>
  <c r="I75" i="2"/>
  <c r="H75" i="2"/>
  <c r="G75" i="2"/>
  <c r="F75" i="2"/>
  <c r="E75" i="2"/>
  <c r="D75" i="2"/>
  <c r="M74" i="2"/>
  <c r="L74" i="2"/>
  <c r="K74" i="2"/>
  <c r="J74" i="2"/>
  <c r="I74" i="2"/>
  <c r="H74" i="2"/>
  <c r="G74" i="2"/>
  <c r="F74" i="2"/>
  <c r="E74" i="2"/>
  <c r="D74" i="2"/>
  <c r="M73" i="2"/>
  <c r="L73" i="2"/>
  <c r="K73" i="2"/>
  <c r="J73" i="2"/>
  <c r="I73" i="2"/>
  <c r="H73" i="2"/>
  <c r="G73" i="2"/>
  <c r="F73" i="2"/>
  <c r="E73" i="2"/>
  <c r="D73" i="2"/>
  <c r="L5" i="2"/>
  <c r="L38" i="2"/>
  <c r="L71" i="2"/>
  <c r="J5" i="2"/>
  <c r="J38" i="2"/>
  <c r="J71" i="2"/>
  <c r="I5" i="2"/>
  <c r="I38" i="2"/>
  <c r="I71" i="2"/>
  <c r="H5" i="2"/>
  <c r="H38" i="2"/>
  <c r="H71" i="2"/>
  <c r="G5" i="2"/>
  <c r="G71" i="2"/>
  <c r="E5" i="2"/>
  <c r="E38" i="2"/>
  <c r="E71" i="2"/>
  <c r="D5" i="2"/>
  <c r="D38" i="2"/>
  <c r="D71" i="2"/>
  <c r="M67" i="2"/>
  <c r="L67" i="2"/>
  <c r="K67" i="2"/>
  <c r="J67" i="2"/>
  <c r="I67" i="2"/>
  <c r="H67" i="2"/>
  <c r="G67" i="2"/>
  <c r="F67" i="2"/>
  <c r="E67" i="2"/>
  <c r="D67" i="2"/>
  <c r="M66" i="2"/>
  <c r="L66" i="2"/>
  <c r="K66" i="2"/>
  <c r="J66" i="2"/>
  <c r="I66" i="2"/>
  <c r="H66" i="2"/>
  <c r="G66" i="2"/>
  <c r="F66" i="2"/>
  <c r="E66" i="2"/>
  <c r="D66" i="2"/>
  <c r="M65" i="2"/>
  <c r="L65" i="2"/>
  <c r="K65" i="2"/>
  <c r="J65" i="2"/>
  <c r="I65" i="2"/>
  <c r="H65" i="2"/>
  <c r="G65" i="2"/>
  <c r="F65" i="2"/>
  <c r="E65" i="2"/>
  <c r="D65" i="2"/>
  <c r="M64" i="2"/>
  <c r="L64" i="2"/>
  <c r="K64" i="2"/>
  <c r="J64" i="2"/>
  <c r="I64" i="2"/>
  <c r="H64" i="2"/>
  <c r="G64" i="2"/>
  <c r="F64" i="2"/>
  <c r="E64" i="2"/>
  <c r="D64" i="2"/>
  <c r="M59" i="2"/>
  <c r="L59" i="2"/>
  <c r="K59" i="2"/>
  <c r="J59" i="2"/>
  <c r="I59" i="2"/>
  <c r="H59" i="2"/>
  <c r="G59" i="2"/>
  <c r="F59" i="2"/>
  <c r="E59" i="2"/>
  <c r="D59" i="2"/>
  <c r="M58" i="2"/>
  <c r="L58" i="2"/>
  <c r="K58" i="2"/>
  <c r="J58" i="2"/>
  <c r="I58" i="2"/>
  <c r="H58" i="2"/>
  <c r="G58" i="2"/>
  <c r="F58" i="2"/>
  <c r="E58" i="2"/>
  <c r="D58" i="2"/>
  <c r="M57" i="2"/>
  <c r="L57" i="2"/>
  <c r="K57" i="2"/>
  <c r="J57" i="2"/>
  <c r="I57" i="2"/>
  <c r="H57" i="2"/>
  <c r="G57" i="2"/>
  <c r="F57" i="2"/>
  <c r="E57" i="2"/>
  <c r="D57" i="2"/>
  <c r="M56" i="2"/>
  <c r="L56" i="2"/>
  <c r="K56" i="2"/>
  <c r="J56" i="2"/>
  <c r="I56" i="2"/>
  <c r="H56" i="2"/>
  <c r="G56" i="2"/>
  <c r="F56" i="2"/>
  <c r="E56" i="2"/>
  <c r="D56" i="2"/>
  <c r="M55" i="2"/>
  <c r="L55" i="2"/>
  <c r="K55" i="2"/>
  <c r="J55" i="2"/>
  <c r="I55" i="2"/>
  <c r="H55" i="2"/>
  <c r="G55" i="2"/>
  <c r="F55" i="2"/>
  <c r="E55" i="2"/>
  <c r="D55" i="2"/>
  <c r="M54" i="2"/>
  <c r="L54" i="2"/>
  <c r="K54" i="2"/>
  <c r="J54" i="2"/>
  <c r="I54" i="2"/>
  <c r="H54" i="2"/>
  <c r="G54" i="2"/>
  <c r="F54" i="2"/>
  <c r="E54" i="2"/>
  <c r="D54" i="2"/>
  <c r="M53" i="2"/>
  <c r="L53" i="2"/>
  <c r="K53" i="2"/>
  <c r="J53" i="2"/>
  <c r="I53" i="2"/>
  <c r="H53" i="2"/>
  <c r="G53" i="2"/>
  <c r="F53" i="2"/>
  <c r="E53" i="2"/>
  <c r="D53" i="2"/>
  <c r="M52" i="2"/>
  <c r="L52" i="2"/>
  <c r="K52" i="2"/>
  <c r="J52" i="2"/>
  <c r="I52" i="2"/>
  <c r="H52" i="2"/>
  <c r="G52" i="2"/>
  <c r="F52" i="2"/>
  <c r="E52" i="2"/>
  <c r="D52" i="2"/>
  <c r="M51" i="2"/>
  <c r="L51" i="2"/>
  <c r="K51" i="2"/>
  <c r="J51" i="2"/>
  <c r="I51" i="2"/>
  <c r="H51" i="2"/>
  <c r="G51" i="2"/>
  <c r="F51" i="2"/>
  <c r="E51" i="2"/>
  <c r="D51" i="2"/>
  <c r="M50" i="2"/>
  <c r="L50" i="2"/>
  <c r="K50" i="2"/>
  <c r="J50" i="2"/>
  <c r="I50" i="2"/>
  <c r="H50" i="2"/>
  <c r="G50" i="2"/>
  <c r="F50" i="2"/>
  <c r="E50" i="2"/>
  <c r="D50" i="2"/>
  <c r="M49" i="2"/>
  <c r="L49" i="2"/>
  <c r="K49" i="2"/>
  <c r="J49" i="2"/>
  <c r="I49" i="2"/>
  <c r="H49" i="2"/>
  <c r="G49" i="2"/>
  <c r="F49" i="2"/>
  <c r="E49" i="2"/>
  <c r="D49" i="2"/>
  <c r="M48" i="2"/>
  <c r="L48" i="2"/>
  <c r="K48" i="2"/>
  <c r="J48" i="2"/>
  <c r="I48" i="2"/>
  <c r="H48" i="2"/>
  <c r="G48" i="2"/>
  <c r="F48" i="2"/>
  <c r="E48" i="2"/>
  <c r="D48" i="2"/>
  <c r="M47" i="2"/>
  <c r="L47" i="2"/>
  <c r="K47" i="2"/>
  <c r="J47" i="2"/>
  <c r="I47" i="2"/>
  <c r="H47" i="2"/>
  <c r="G47" i="2"/>
  <c r="F47" i="2"/>
  <c r="E47" i="2"/>
  <c r="D47" i="2"/>
  <c r="M46" i="2"/>
  <c r="L46" i="2"/>
  <c r="K46" i="2"/>
  <c r="J46" i="2"/>
  <c r="I46" i="2"/>
  <c r="H46" i="2"/>
  <c r="G46" i="2"/>
  <c r="F46" i="2"/>
  <c r="E46" i="2"/>
  <c r="D46" i="2"/>
  <c r="M45" i="2"/>
  <c r="L45" i="2"/>
  <c r="K45" i="2"/>
  <c r="J45" i="2"/>
  <c r="I45" i="2"/>
  <c r="H45" i="2"/>
  <c r="G45" i="2"/>
  <c r="F45" i="2"/>
  <c r="E45" i="2"/>
  <c r="D45" i="2"/>
  <c r="M44" i="2"/>
  <c r="L44" i="2"/>
  <c r="K44" i="2"/>
  <c r="J44" i="2"/>
  <c r="I44" i="2"/>
  <c r="H44" i="2"/>
  <c r="G44" i="2"/>
  <c r="F44" i="2"/>
  <c r="E44" i="2"/>
  <c r="D44" i="2"/>
  <c r="M43" i="2"/>
  <c r="L43" i="2"/>
  <c r="K43" i="2"/>
  <c r="J43" i="2"/>
  <c r="I43" i="2"/>
  <c r="H43" i="2"/>
  <c r="G43" i="2"/>
  <c r="F43" i="2"/>
  <c r="E43" i="2"/>
  <c r="D43" i="2"/>
  <c r="M42" i="2"/>
  <c r="L42" i="2"/>
  <c r="K42" i="2"/>
  <c r="J42" i="2"/>
  <c r="I42" i="2"/>
  <c r="H42" i="2"/>
  <c r="G42" i="2"/>
  <c r="F42" i="2"/>
  <c r="E42" i="2"/>
  <c r="D42" i="2"/>
  <c r="M41" i="2"/>
  <c r="L41" i="2"/>
  <c r="K41" i="2"/>
  <c r="J41" i="2"/>
  <c r="I41" i="2"/>
  <c r="H41" i="2"/>
  <c r="G41" i="2"/>
  <c r="F41" i="2"/>
  <c r="E41" i="2"/>
  <c r="D41" i="2"/>
  <c r="M40" i="2"/>
  <c r="L40" i="2"/>
  <c r="K40" i="2"/>
  <c r="J40" i="2"/>
  <c r="I40" i="2"/>
  <c r="H40" i="2"/>
  <c r="G40" i="2"/>
  <c r="F40" i="2"/>
  <c r="E40" i="2"/>
  <c r="D40" i="2"/>
  <c r="G38" i="2"/>
  <c r="M34" i="2"/>
  <c r="L34" i="2"/>
  <c r="K34" i="2"/>
  <c r="J34" i="2"/>
  <c r="I34" i="2"/>
  <c r="H34" i="2"/>
  <c r="G34" i="2"/>
  <c r="F34" i="2"/>
  <c r="E34" i="2"/>
  <c r="D34" i="2"/>
  <c r="M33" i="2"/>
  <c r="L33" i="2"/>
  <c r="K33" i="2"/>
  <c r="J33" i="2"/>
  <c r="I33" i="2"/>
  <c r="H33" i="2"/>
  <c r="G33" i="2"/>
  <c r="F33" i="2"/>
  <c r="E33" i="2"/>
  <c r="D33" i="2"/>
  <c r="M32" i="2"/>
  <c r="L32" i="2"/>
  <c r="K32" i="2"/>
  <c r="J32" i="2"/>
  <c r="I32" i="2"/>
  <c r="H32" i="2"/>
  <c r="G32" i="2"/>
  <c r="F32" i="2"/>
  <c r="E32" i="2"/>
  <c r="D32" i="2"/>
  <c r="M31" i="2"/>
  <c r="L31" i="2"/>
  <c r="K31" i="2"/>
  <c r="J31" i="2"/>
  <c r="I31" i="2"/>
  <c r="H31" i="2"/>
  <c r="G31" i="2"/>
  <c r="F31" i="2"/>
  <c r="E31" i="2"/>
  <c r="D31" i="2"/>
  <c r="M26" i="2"/>
  <c r="L26" i="2"/>
  <c r="K26" i="2"/>
  <c r="J26" i="2"/>
  <c r="I26" i="2"/>
  <c r="H26" i="2"/>
  <c r="G26" i="2"/>
  <c r="F26" i="2"/>
  <c r="E26" i="2"/>
  <c r="D26" i="2"/>
  <c r="M25" i="2"/>
  <c r="L25" i="2"/>
  <c r="K25" i="2"/>
  <c r="J25" i="2"/>
  <c r="I25" i="2"/>
  <c r="H25" i="2"/>
  <c r="G25" i="2"/>
  <c r="F25" i="2"/>
  <c r="E25" i="2"/>
  <c r="D25" i="2"/>
  <c r="M24" i="2"/>
  <c r="L24" i="2"/>
  <c r="K24" i="2"/>
  <c r="J24" i="2"/>
  <c r="I24" i="2"/>
  <c r="H24" i="2"/>
  <c r="G24" i="2"/>
  <c r="F24" i="2"/>
  <c r="E24" i="2"/>
  <c r="D24" i="2"/>
  <c r="M23" i="2"/>
  <c r="L23" i="2"/>
  <c r="K23" i="2"/>
  <c r="J23" i="2"/>
  <c r="I23" i="2"/>
  <c r="H23" i="2"/>
  <c r="G23" i="2"/>
  <c r="F23" i="2"/>
  <c r="E23" i="2"/>
  <c r="D23" i="2"/>
  <c r="M22" i="2"/>
  <c r="L22" i="2"/>
  <c r="K22" i="2"/>
  <c r="J22" i="2"/>
  <c r="I22" i="2"/>
  <c r="H22" i="2"/>
  <c r="G22" i="2"/>
  <c r="F22" i="2"/>
  <c r="E22" i="2"/>
  <c r="D22" i="2"/>
  <c r="M21" i="2"/>
  <c r="L21" i="2"/>
  <c r="K21" i="2"/>
  <c r="J21" i="2"/>
  <c r="I21" i="2"/>
  <c r="H21" i="2"/>
  <c r="G21" i="2"/>
  <c r="F21" i="2"/>
  <c r="E21" i="2"/>
  <c r="D21" i="2"/>
  <c r="M20" i="2"/>
  <c r="L20" i="2"/>
  <c r="K20" i="2"/>
  <c r="J20" i="2"/>
  <c r="I20" i="2"/>
  <c r="H20" i="2"/>
  <c r="G20" i="2"/>
  <c r="F20" i="2"/>
  <c r="E20" i="2"/>
  <c r="D20" i="2"/>
  <c r="M19" i="2"/>
  <c r="L19" i="2"/>
  <c r="K19" i="2"/>
  <c r="J19" i="2"/>
  <c r="I19" i="2"/>
  <c r="H19" i="2"/>
  <c r="G19" i="2"/>
  <c r="F19" i="2"/>
  <c r="E19" i="2"/>
  <c r="D19" i="2"/>
  <c r="M18" i="2"/>
  <c r="L18" i="2"/>
  <c r="K18" i="2"/>
  <c r="J18" i="2"/>
  <c r="I18" i="2"/>
  <c r="H18" i="2"/>
  <c r="G18" i="2"/>
  <c r="F18" i="2"/>
  <c r="E18" i="2"/>
  <c r="D18" i="2"/>
  <c r="M17" i="2"/>
  <c r="L17" i="2"/>
  <c r="K17" i="2"/>
  <c r="J17" i="2"/>
  <c r="I17" i="2"/>
  <c r="H17" i="2"/>
  <c r="G17" i="2"/>
  <c r="F17" i="2"/>
  <c r="E17" i="2"/>
  <c r="D17" i="2"/>
  <c r="M16" i="2"/>
  <c r="L16" i="2"/>
  <c r="K16" i="2"/>
  <c r="J16" i="2"/>
  <c r="I16" i="2"/>
  <c r="H16" i="2"/>
  <c r="G16" i="2"/>
  <c r="F16" i="2"/>
  <c r="E16" i="2"/>
  <c r="D16" i="2"/>
  <c r="M15" i="2"/>
  <c r="L15" i="2"/>
  <c r="K15" i="2"/>
  <c r="J15" i="2"/>
  <c r="I15" i="2"/>
  <c r="H15" i="2"/>
  <c r="G15" i="2"/>
  <c r="F15" i="2"/>
  <c r="E15" i="2"/>
  <c r="D15" i="2"/>
  <c r="M14" i="2"/>
  <c r="L14" i="2"/>
  <c r="K14" i="2"/>
  <c r="J14" i="2"/>
  <c r="I14" i="2"/>
  <c r="H14" i="2"/>
  <c r="G14" i="2"/>
  <c r="F14" i="2"/>
  <c r="E14" i="2"/>
  <c r="D14" i="2"/>
  <c r="M13" i="2"/>
  <c r="L13" i="2"/>
  <c r="K13" i="2"/>
  <c r="J13" i="2"/>
  <c r="I13" i="2"/>
  <c r="H13" i="2"/>
  <c r="G13" i="2"/>
  <c r="F13" i="2"/>
  <c r="E13" i="2"/>
  <c r="D13" i="2"/>
  <c r="M12" i="2"/>
  <c r="L12" i="2"/>
  <c r="K12" i="2"/>
  <c r="J12" i="2"/>
  <c r="I12" i="2"/>
  <c r="H12" i="2"/>
  <c r="G12" i="2"/>
  <c r="F12" i="2"/>
  <c r="E12" i="2"/>
  <c r="D12" i="2"/>
  <c r="M11" i="2"/>
  <c r="L11" i="2"/>
  <c r="K11" i="2"/>
  <c r="J11" i="2"/>
  <c r="I11" i="2"/>
  <c r="H11" i="2"/>
  <c r="G11" i="2"/>
  <c r="F11" i="2"/>
  <c r="E11" i="2"/>
  <c r="D11" i="2"/>
  <c r="M10" i="2"/>
  <c r="L10" i="2"/>
  <c r="K10" i="2"/>
  <c r="J10" i="2"/>
  <c r="I10" i="2"/>
  <c r="H10" i="2"/>
  <c r="G10" i="2"/>
  <c r="F10" i="2"/>
  <c r="E10" i="2"/>
  <c r="D10" i="2"/>
  <c r="M9" i="2"/>
  <c r="L9" i="2"/>
  <c r="K9" i="2"/>
  <c r="J9" i="2"/>
  <c r="I9" i="2"/>
  <c r="H9" i="2"/>
  <c r="G9" i="2"/>
  <c r="F9" i="2"/>
  <c r="E9" i="2"/>
  <c r="D9" i="2"/>
  <c r="M8" i="2"/>
  <c r="L8" i="2"/>
  <c r="K8" i="2"/>
  <c r="J8" i="2"/>
  <c r="I8" i="2"/>
  <c r="H8" i="2"/>
  <c r="G8" i="2"/>
  <c r="F8" i="2"/>
  <c r="E8" i="2"/>
  <c r="D8" i="2"/>
  <c r="M7" i="2"/>
  <c r="L7" i="2"/>
  <c r="K7" i="2"/>
  <c r="J7" i="2"/>
  <c r="I7" i="2"/>
  <c r="H7" i="2"/>
  <c r="G7" i="2"/>
  <c r="F7" i="2"/>
  <c r="E7" i="2"/>
  <c r="D7" i="2"/>
  <c r="A198" i="1"/>
  <c r="A183" i="1"/>
  <c r="A169" i="1"/>
  <c r="A154" i="1"/>
  <c r="A139" i="1"/>
  <c r="A124" i="1"/>
  <c r="A109" i="1"/>
  <c r="A94" i="1"/>
  <c r="A79" i="1"/>
  <c r="A64" i="1"/>
  <c r="A49" i="1"/>
  <c r="A34" i="1"/>
  <c r="A19" i="1"/>
  <c r="A4" i="1"/>
</calcChain>
</file>

<file path=xl/sharedStrings.xml><?xml version="1.0" encoding="utf-8"?>
<sst xmlns="http://schemas.openxmlformats.org/spreadsheetml/2006/main" count="257" uniqueCount="79">
  <si>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</si>
  <si>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</si>
  <si>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</si>
  <si>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</si>
  <si>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</si>
  <si>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</si>
  <si>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</si>
  <si>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</si>
  <si>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</si>
  <si>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</si>
  <si>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</si>
  <si>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</si>
  <si>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</si>
  <si>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</si>
  <si>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</si>
  <si>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</si>
  <si>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</si>
  <si>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</si>
  <si>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</si>
  <si>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</si>
  <si>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</si>
  <si>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</si>
  <si>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</si>
  <si>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</si>
  <si>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</si>
  <si>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</si>
  <si>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</si>
  <si>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</si>
  <si>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</si>
  <si>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</si>
  <si>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</si>
  <si>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</si>
  <si>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</si>
  <si>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</si>
  <si>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</si>
  <si>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</si>
  <si>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</si>
  <si>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</si>
  <si>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</si>
  <si>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</si>
  <si>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</si>
  <si>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</si>
  <si>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</si>
  <si>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</si>
  <si>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</si>
  <si>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</si>
  <si>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2022</t>
  </si>
  <si>
    <t>Cumul 2023</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</si>
  <si>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</si>
  <si>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</si>
  <si>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</si>
  <si>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</si>
  <si>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</si>
  <si>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</si>
  <si>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</si>
  <si>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</si>
  <si>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</si>
  <si>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</si>
  <si>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</si>
  <si>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</si>
  <si>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</si>
  <si>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</si>
  <si>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</si>
  <si>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</si>
  <si>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</si>
  <si>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</si>
  <si>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</si>
  <si>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</si>
  <si>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en date de soins selon les données liquidées jusqu'en février 2025</t>
  </si>
  <si>
    <t>Date de révision (montants en millions d'euros)</t>
  </si>
  <si>
    <t>Date de soins</t>
  </si>
  <si>
    <t>Référence</t>
  </si>
  <si>
    <t>2022</t>
  </si>
  <si>
    <t>2023</t>
  </si>
  <si>
    <t>2024</t>
  </si>
  <si>
    <t>2025</t>
  </si>
  <si>
    <t>TOTAL</t>
  </si>
  <si>
    <t>Total 2022</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</si>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</sst>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2" x14ac:knownFonts="1">
    <font>
      <sz val="10"/>
      <name val="Arial"/>
    </font>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10"/>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7">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2" fillId="0" borderId="0"/>
    <xf numFmtId="0" fontId="2"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22" fillId="0" borderId="0"/>
    <xf numFmtId="0" fontId="1" fillId="0" borderId="0"/>
    <xf numFmtId="0" fontId="1" fillId="0" borderId="0"/>
    <xf numFmtId="9" fontId="3" fillId="0" borderId="0" applyFont="0" applyFill="0" applyBorder="0" applyAlignment="0" applyProtection="0"/>
  </cellStyleXfs>
  <cellXfs count="258">
    <xf numFmtId="0" fontId="0" fillId="0" borderId="0" xfId="0"/>
    <xf numFmtId="0" fontId="4" fillId="2" borderId="0" xfId="2" applyFont="1" applyFill="1" applyAlignment="1">
      <alignment horizontal="center" vertical="center"/>
    </xf>
    <xf numFmtId="0" fontId="4" fillId="2" borderId="0" xfId="2" applyFont="1" applyFill="1" applyAlignment="1">
      <alignment vertical="center"/>
    </xf>
    <xf numFmtId="0" fontId="4" fillId="2" borderId="0" xfId="2" applyFont="1" applyFill="1" applyAlignment="1">
      <alignment horizontal="left" vertical="center"/>
    </xf>
    <xf numFmtId="0" fontId="6" fillId="2" borderId="0" xfId="2" applyFont="1" applyFill="1" applyAlignment="1">
      <alignment horizontal="centerContinuous" vertical="center"/>
    </xf>
    <xf numFmtId="0" fontId="6" fillId="2" borderId="0" xfId="2" applyFont="1" applyFill="1" applyAlignment="1">
      <alignment vertical="center"/>
    </xf>
    <xf numFmtId="0" fontId="6" fillId="2" borderId="0" xfId="2" applyFont="1" applyFill="1" applyAlignment="1">
      <alignment horizontal="left" vertical="center"/>
    </xf>
    <xf numFmtId="0" fontId="6" fillId="2" borderId="0" xfId="2" applyFont="1" applyFill="1" applyAlignment="1">
      <alignment horizontal="center" vertical="center"/>
    </xf>
    <xf numFmtId="0" fontId="7" fillId="2" borderId="0" xfId="2" applyFont="1" applyFill="1" applyAlignment="1">
      <alignment vertical="center"/>
    </xf>
    <xf numFmtId="0" fontId="6" fillId="2" borderId="0" xfId="2" applyFont="1" applyFill="1" applyAlignment="1">
      <alignment horizontal="right" vertical="center"/>
    </xf>
    <xf numFmtId="0" fontId="8" fillId="2" borderId="0" xfId="2" applyFont="1" applyFill="1" applyAlignment="1">
      <alignment vertical="center"/>
    </xf>
    <xf numFmtId="0" fontId="9" fillId="2" borderId="0" xfId="2" applyFont="1" applyFill="1" applyAlignment="1">
      <alignment vertical="center"/>
    </xf>
    <xf numFmtId="0" fontId="6" fillId="0" borderId="0" xfId="2" applyFont="1"/>
    <xf numFmtId="0" fontId="10" fillId="2" borderId="0" xfId="2" applyFont="1" applyFill="1" applyAlignment="1">
      <alignment vertical="center"/>
    </xf>
    <xf numFmtId="0" fontId="6" fillId="0" borderId="0" xfId="2" applyFont="1" applyAlignment="1">
      <alignment vertical="center"/>
    </xf>
    <xf numFmtId="2" fontId="6" fillId="2" borderId="0" xfId="1" applyNumberFormat="1" applyFont="1" applyFill="1" applyBorder="1" applyAlignment="1">
      <alignment horizontal="right" vertical="center" wrapText="1"/>
    </xf>
    <xf numFmtId="164" fontId="6" fillId="2" borderId="0" xfId="1" applyNumberFormat="1" applyFont="1" applyFill="1" applyBorder="1" applyAlignment="1">
      <alignment horizontal="right" vertical="center" wrapText="1"/>
    </xf>
    <xf numFmtId="9" fontId="11" fillId="2" borderId="0" xfId="1" applyFont="1" applyFill="1" applyAlignment="1">
      <alignment vertical="center"/>
    </xf>
    <xf numFmtId="9" fontId="11" fillId="2" borderId="0" xfId="1" applyFont="1" applyFill="1" applyBorder="1" applyAlignment="1">
      <alignment vertical="center"/>
    </xf>
    <xf numFmtId="0" fontId="6" fillId="2" borderId="0" xfId="2" applyFont="1" applyFill="1"/>
    <xf numFmtId="165" fontId="6" fillId="2" borderId="0" xfId="3" applyFont="1" applyFill="1" applyBorder="1" applyAlignment="1">
      <alignment horizontal="right" vertical="center" wrapText="1"/>
    </xf>
    <xf numFmtId="0" fontId="10" fillId="2" borderId="0" xfId="4" applyFont="1" applyFill="1"/>
    <xf numFmtId="0" fontId="10" fillId="3" borderId="0" xfId="4" applyFont="1" applyFill="1"/>
    <xf numFmtId="166" fontId="12" fillId="2" borderId="0" xfId="4" applyNumberFormat="1" applyFont="1" applyFill="1" applyAlignment="1">
      <alignment vertical="center"/>
    </xf>
    <xf numFmtId="0" fontId="10" fillId="4" borderId="0" xfId="4" applyFont="1" applyFill="1"/>
    <xf numFmtId="0" fontId="10" fillId="3" borderId="0" xfId="4" applyFont="1" applyFill="1" applyAlignment="1">
      <alignment horizontal="center"/>
    </xf>
    <xf numFmtId="0" fontId="10" fillId="4" borderId="0" xfId="4" applyFont="1" applyFill="1" applyAlignment="1">
      <alignment horizontal="center"/>
    </xf>
    <xf numFmtId="0" fontId="13" fillId="5" borderId="1" xfId="5" applyFont="1" applyFill="1" applyBorder="1" applyAlignment="1">
      <alignment horizontal="center" vertical="center" wrapText="1"/>
    </xf>
    <xf numFmtId="0" fontId="13" fillId="5" borderId="2" xfId="6" applyFont="1" applyFill="1" applyBorder="1" applyAlignment="1">
      <alignment horizontal="center" vertical="center"/>
    </xf>
    <xf numFmtId="0" fontId="13" fillId="5" borderId="3" xfId="6" applyFont="1" applyFill="1" applyBorder="1" applyAlignment="1">
      <alignment horizontal="center" vertical="center"/>
    </xf>
    <xf numFmtId="0" fontId="13" fillId="5" borderId="4" xfId="6" applyFont="1" applyFill="1" applyBorder="1" applyAlignment="1">
      <alignment horizontal="center" vertical="center"/>
    </xf>
    <xf numFmtId="0" fontId="13" fillId="5" borderId="5" xfId="5" applyFont="1" applyFill="1" applyBorder="1" applyAlignment="1">
      <alignment horizontal="center" vertical="center" wrapText="1"/>
    </xf>
    <xf numFmtId="0" fontId="8" fillId="5" borderId="6"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14" fillId="5" borderId="3" xfId="5" applyFont="1" applyFill="1" applyBorder="1" applyAlignment="1">
      <alignment horizontal="center" vertical="center" wrapText="1"/>
    </xf>
    <xf numFmtId="0" fontId="8" fillId="5" borderId="7" xfId="5" applyFont="1" applyFill="1" applyBorder="1" applyAlignment="1">
      <alignment horizontal="center" vertical="center" wrapText="1"/>
    </xf>
    <xf numFmtId="0" fontId="8" fillId="5" borderId="8" xfId="5" applyFont="1" applyFill="1" applyBorder="1" applyAlignment="1">
      <alignment horizontal="center" vertical="center" wrapText="1"/>
    </xf>
    <xf numFmtId="0" fontId="8" fillId="5" borderId="9" xfId="5" applyFont="1" applyFill="1" applyBorder="1" applyAlignment="1">
      <alignment horizontal="center" vertical="center" wrapText="1"/>
    </xf>
    <xf numFmtId="0" fontId="9" fillId="0" borderId="4" xfId="0" applyFont="1" applyBorder="1" applyAlignment="1">
      <alignment horizontal="center" vertical="center" wrapText="1"/>
    </xf>
    <xf numFmtId="0" fontId="8" fillId="5" borderId="4" xfId="5" applyFont="1" applyFill="1" applyBorder="1" applyAlignment="1">
      <alignment horizontal="center" vertical="center" wrapText="1"/>
    </xf>
    <xf numFmtId="0" fontId="13" fillId="5" borderId="10" xfId="5" applyFont="1" applyFill="1" applyBorder="1" applyAlignment="1">
      <alignment horizontal="center" vertical="center" wrapText="1"/>
    </xf>
    <xf numFmtId="0" fontId="8" fillId="5" borderId="11"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8" fillId="5" borderId="12" xfId="5" applyFont="1" applyFill="1" applyBorder="1" applyAlignment="1">
      <alignment horizontal="center" vertical="center" wrapText="1"/>
    </xf>
    <xf numFmtId="0" fontId="8" fillId="5" borderId="13" xfId="5" applyFont="1" applyFill="1" applyBorder="1" applyAlignment="1">
      <alignment horizontal="center" vertical="center" wrapText="1"/>
    </xf>
    <xf numFmtId="0" fontId="15" fillId="6" borderId="7" xfId="5" applyFont="1" applyFill="1" applyBorder="1" applyAlignment="1">
      <alignment horizontal="left" vertical="center"/>
    </xf>
    <xf numFmtId="167" fontId="15" fillId="6" borderId="7" xfId="7" applyNumberFormat="1" applyFont="1" applyFill="1" applyBorder="1" applyAlignment="1">
      <alignment horizontal="right" vertical="center" indent="1"/>
    </xf>
    <xf numFmtId="164" fontId="15" fillId="6" borderId="7" xfId="8" applyNumberFormat="1" applyFont="1" applyFill="1" applyBorder="1" applyAlignment="1">
      <alignment horizontal="center" vertical="center"/>
    </xf>
    <xf numFmtId="164" fontId="15" fillId="6" borderId="2" xfId="1" applyNumberFormat="1" applyFont="1" applyFill="1" applyBorder="1" applyAlignment="1">
      <alignment horizontal="center" vertical="center"/>
    </xf>
    <xf numFmtId="164" fontId="15" fillId="6" borderId="7" xfId="1" applyNumberFormat="1" applyFont="1" applyFill="1" applyBorder="1" applyAlignment="1">
      <alignment horizontal="center" vertical="center"/>
    </xf>
    <xf numFmtId="164" fontId="15" fillId="6" borderId="4" xfId="8" applyNumberFormat="1" applyFont="1" applyFill="1" applyBorder="1" applyAlignment="1">
      <alignment horizontal="center" vertical="center"/>
    </xf>
    <xf numFmtId="167" fontId="15" fillId="6" borderId="4" xfId="7" applyNumberFormat="1" applyFont="1" applyFill="1" applyBorder="1" applyAlignment="1">
      <alignment horizontal="center" vertical="center"/>
    </xf>
    <xf numFmtId="0" fontId="16" fillId="4" borderId="14" xfId="4" applyFont="1" applyFill="1" applyBorder="1" applyAlignment="1">
      <alignment vertical="center"/>
    </xf>
    <xf numFmtId="166" fontId="16" fillId="2" borderId="5" xfId="4" applyNumberFormat="1" applyFont="1" applyFill="1" applyBorder="1" applyAlignment="1">
      <alignment horizontal="right" vertical="center" indent="1"/>
    </xf>
    <xf numFmtId="164" fontId="16" fillId="2" borderId="15" xfId="4" applyNumberFormat="1" applyFont="1" applyFill="1" applyBorder="1" applyAlignment="1">
      <alignment horizontal="right" vertical="center" indent="1"/>
    </xf>
    <xf numFmtId="164" fontId="16" fillId="2" borderId="0" xfId="4" applyNumberFormat="1" applyFont="1" applyFill="1" applyAlignment="1">
      <alignment horizontal="right" vertical="center" indent="1"/>
    </xf>
    <xf numFmtId="164" fontId="16" fillId="2" borderId="5" xfId="4" applyNumberFormat="1" applyFont="1" applyFill="1" applyBorder="1" applyAlignment="1">
      <alignment horizontal="right" vertical="center" indent="1"/>
    </xf>
    <xf numFmtId="164" fontId="16" fillId="2" borderId="8" xfId="4" applyNumberFormat="1" applyFont="1" applyFill="1" applyBorder="1" applyAlignment="1">
      <alignment horizontal="center" vertical="center"/>
    </xf>
    <xf numFmtId="166" fontId="16" fillId="2" borderId="0" xfId="4" applyNumberFormat="1" applyFont="1" applyFill="1" applyAlignment="1">
      <alignment horizontal="right" vertical="center" indent="1"/>
    </xf>
    <xf numFmtId="0" fontId="10" fillId="4" borderId="14" xfId="4" applyFont="1" applyFill="1" applyBorder="1" applyAlignment="1">
      <alignment horizontal="left" vertical="center" indent="1"/>
    </xf>
    <xf numFmtId="166"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right" vertical="center" indent="1"/>
    </xf>
    <xf numFmtId="164" fontId="10" fillId="2" borderId="0" xfId="4" applyNumberFormat="1" applyFont="1" applyFill="1" applyAlignment="1">
      <alignment horizontal="right" vertical="center" indent="1"/>
    </xf>
    <xf numFmtId="164"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center" vertical="center"/>
    </xf>
    <xf numFmtId="166" fontId="10" fillId="2" borderId="0" xfId="4" applyNumberFormat="1" applyFont="1" applyFill="1" applyAlignment="1">
      <alignment horizontal="right" vertical="center" indent="1"/>
    </xf>
    <xf numFmtId="49" fontId="10" fillId="4" borderId="14" xfId="4" applyNumberFormat="1" applyFont="1" applyFill="1" applyBorder="1" applyAlignment="1">
      <alignment horizontal="left" vertical="center" indent="3"/>
    </xf>
    <xf numFmtId="0" fontId="9" fillId="4" borderId="0" xfId="4" applyFont="1" applyFill="1"/>
    <xf numFmtId="49" fontId="10" fillId="4" borderId="14" xfId="4" applyNumberFormat="1" applyFont="1" applyFill="1" applyBorder="1" applyAlignment="1">
      <alignment horizontal="left" indent="1"/>
    </xf>
    <xf numFmtId="49" fontId="10" fillId="4" borderId="14" xfId="4" applyNumberFormat="1" applyFont="1" applyFill="1" applyBorder="1" applyAlignment="1">
      <alignment horizontal="left" indent="3"/>
    </xf>
    <xf numFmtId="0" fontId="10" fillId="4" borderId="14" xfId="4" applyFont="1" applyFill="1" applyBorder="1" applyAlignment="1">
      <alignment horizontal="left" indent="1"/>
    </xf>
    <xf numFmtId="164" fontId="17" fillId="2" borderId="15" xfId="4" applyNumberFormat="1" applyFont="1" applyFill="1" applyBorder="1" applyAlignment="1">
      <alignment horizontal="center" vertical="center"/>
    </xf>
    <xf numFmtId="164" fontId="17" fillId="2" borderId="5" xfId="4" applyNumberFormat="1" applyFont="1" applyFill="1" applyBorder="1" applyAlignment="1">
      <alignment horizontal="right" vertical="center" indent="1"/>
    </xf>
    <xf numFmtId="0" fontId="16" fillId="4" borderId="5" xfId="4" applyFont="1" applyFill="1" applyBorder="1" applyAlignment="1">
      <alignment vertical="center"/>
    </xf>
    <xf numFmtId="164" fontId="16" fillId="2" borderId="15" xfId="4" applyNumberFormat="1" applyFont="1" applyFill="1" applyBorder="1" applyAlignment="1">
      <alignment horizontal="center" vertical="center"/>
    </xf>
    <xf numFmtId="0" fontId="10" fillId="4" borderId="5" xfId="4" applyFont="1" applyFill="1" applyBorder="1" applyAlignment="1">
      <alignment horizontal="left" vertical="center" indent="1"/>
    </xf>
    <xf numFmtId="49" fontId="10" fillId="4" borderId="5" xfId="4" applyNumberFormat="1" applyFont="1" applyFill="1" applyBorder="1" applyAlignment="1">
      <alignment horizontal="left" indent="3"/>
    </xf>
    <xf numFmtId="166" fontId="9" fillId="2" borderId="5" xfId="4" applyNumberFormat="1" applyFont="1" applyFill="1" applyBorder="1" applyAlignment="1">
      <alignment horizontal="right" vertical="center" indent="1"/>
    </xf>
    <xf numFmtId="0" fontId="16" fillId="4" borderId="16" xfId="4" applyFont="1" applyFill="1" applyBorder="1" applyAlignment="1">
      <alignment vertical="center"/>
    </xf>
    <xf numFmtId="166" fontId="10" fillId="2" borderId="17" xfId="4" applyNumberFormat="1" applyFont="1" applyFill="1" applyBorder="1" applyAlignment="1">
      <alignment horizontal="right" vertical="center" indent="1"/>
    </xf>
    <xf numFmtId="164" fontId="10" fillId="2" borderId="18" xfId="4" applyNumberFormat="1" applyFont="1" applyFill="1" applyBorder="1" applyAlignment="1">
      <alignment horizontal="right" vertical="center" indent="1"/>
    </xf>
    <xf numFmtId="164" fontId="10" fillId="2" borderId="19" xfId="4" applyNumberFormat="1" applyFont="1" applyFill="1" applyBorder="1" applyAlignment="1">
      <alignment horizontal="right" vertical="center" indent="1"/>
    </xf>
    <xf numFmtId="164" fontId="10" fillId="2" borderId="17" xfId="4" applyNumberFormat="1" applyFont="1" applyFill="1" applyBorder="1" applyAlignment="1">
      <alignment horizontal="right" vertical="center" indent="1"/>
    </xf>
    <xf numFmtId="164" fontId="10" fillId="2" borderId="20" xfId="4" applyNumberFormat="1" applyFont="1" applyFill="1" applyBorder="1" applyAlignment="1">
      <alignment horizontal="center" vertical="center"/>
    </xf>
    <xf numFmtId="166" fontId="10" fillId="2" borderId="19" xfId="4" applyNumberFormat="1" applyFont="1" applyFill="1" applyBorder="1" applyAlignment="1">
      <alignment horizontal="right" vertical="center" indent="1"/>
    </xf>
    <xf numFmtId="164" fontId="10" fillId="3" borderId="12" xfId="4" applyNumberFormat="1" applyFont="1" applyFill="1" applyBorder="1" applyAlignment="1">
      <alignment horizontal="center" vertical="center"/>
    </xf>
    <xf numFmtId="166" fontId="10" fillId="3" borderId="0" xfId="4" applyNumberFormat="1" applyFont="1" applyFill="1" applyAlignment="1">
      <alignment horizontal="right" vertical="center" indent="1"/>
    </xf>
    <xf numFmtId="164" fontId="10" fillId="3" borderId="5" xfId="4" applyNumberFormat="1" applyFont="1" applyFill="1" applyBorder="1" applyAlignment="1">
      <alignment horizontal="right" vertical="center" indent="1"/>
    </xf>
    <xf numFmtId="164" fontId="10" fillId="3" borderId="0" xfId="4" applyNumberFormat="1" applyFont="1" applyFill="1" applyAlignment="1">
      <alignment horizontal="right" vertical="center" indent="1"/>
    </xf>
    <xf numFmtId="0" fontId="15" fillId="6" borderId="2" xfId="5" applyFont="1" applyFill="1" applyBorder="1" applyAlignment="1">
      <alignment horizontal="left" vertical="center"/>
    </xf>
    <xf numFmtId="164" fontId="15" fillId="6" borderId="2" xfId="8" applyNumberFormat="1" applyFont="1" applyFill="1" applyBorder="1" applyAlignment="1">
      <alignment horizontal="center" vertical="center"/>
    </xf>
    <xf numFmtId="167" fontId="15" fillId="6" borderId="4" xfId="7" applyNumberFormat="1" applyFont="1" applyFill="1" applyBorder="1" applyAlignment="1">
      <alignment horizontal="right" vertical="center" indent="1"/>
    </xf>
    <xf numFmtId="164" fontId="15" fillId="6" borderId="3" xfId="8" applyNumberFormat="1" applyFont="1" applyFill="1" applyBorder="1" applyAlignment="1">
      <alignment horizontal="center" vertical="center"/>
    </xf>
    <xf numFmtId="0" fontId="10" fillId="2" borderId="5" xfId="4" applyFont="1" applyFill="1" applyBorder="1" applyAlignment="1">
      <alignment horizontal="left" vertical="center" indent="1"/>
    </xf>
    <xf numFmtId="166" fontId="10" fillId="2" borderId="1" xfId="4" applyNumberFormat="1" applyFont="1" applyFill="1" applyBorder="1" applyAlignment="1">
      <alignment horizontal="right" vertical="center" indent="1"/>
    </xf>
    <xf numFmtId="164" fontId="10" fillId="2" borderId="14" xfId="4" applyNumberFormat="1" applyFont="1" applyFill="1" applyBorder="1" applyAlignment="1">
      <alignment horizontal="right" vertical="center" indent="1"/>
    </xf>
    <xf numFmtId="164" fontId="10" fillId="2" borderId="1" xfId="4" applyNumberFormat="1" applyFont="1" applyFill="1" applyBorder="1" applyAlignment="1">
      <alignment horizontal="right" vertical="center" indent="1"/>
    </xf>
    <xf numFmtId="166" fontId="10" fillId="2" borderId="15" xfId="4" applyNumberFormat="1" applyFont="1" applyFill="1" applyBorder="1" applyAlignment="1">
      <alignment horizontal="right" vertical="center" indent="1"/>
    </xf>
    <xf numFmtId="166" fontId="10" fillId="4" borderId="0" xfId="4" applyNumberFormat="1" applyFont="1" applyFill="1"/>
    <xf numFmtId="0" fontId="10" fillId="2" borderId="14" xfId="2" applyFont="1" applyFill="1" applyBorder="1" applyAlignment="1">
      <alignment horizontal="left" vertical="center" indent="3"/>
    </xf>
    <xf numFmtId="0" fontId="10" fillId="2" borderId="11" xfId="2" applyFont="1" applyFill="1" applyBorder="1" applyAlignment="1">
      <alignment horizontal="left" vertical="center" indent="3"/>
    </xf>
    <xf numFmtId="166" fontId="10" fillId="2" borderId="10" xfId="4" applyNumberFormat="1" applyFont="1" applyFill="1" applyBorder="1" applyAlignment="1">
      <alignment horizontal="right" vertical="center" indent="1"/>
    </xf>
    <xf numFmtId="164" fontId="10" fillId="2" borderId="10" xfId="4" applyNumberFormat="1" applyFont="1" applyFill="1" applyBorder="1" applyAlignment="1">
      <alignment horizontal="right" vertical="center" indent="1"/>
    </xf>
    <xf numFmtId="164" fontId="10" fillId="2" borderId="11" xfId="4" applyNumberFormat="1" applyFont="1" applyFill="1" applyBorder="1" applyAlignment="1">
      <alignment horizontal="right" vertical="center" indent="1"/>
    </xf>
    <xf numFmtId="164" fontId="10" fillId="2" borderId="12" xfId="4" applyNumberFormat="1" applyFont="1" applyFill="1" applyBorder="1" applyAlignment="1">
      <alignment horizontal="right" vertical="center" indent="1"/>
    </xf>
    <xf numFmtId="166" fontId="10" fillId="2" borderId="12" xfId="4" applyNumberFormat="1" applyFont="1" applyFill="1" applyBorder="1" applyAlignment="1">
      <alignment horizontal="right" vertical="center" indent="1"/>
    </xf>
    <xf numFmtId="0" fontId="10" fillId="4" borderId="0" xfId="4" applyFont="1" applyFill="1" applyAlignment="1">
      <alignment horizontal="left" vertical="center" indent="1"/>
    </xf>
    <xf numFmtId="0" fontId="10" fillId="4" borderId="0" xfId="4" applyFont="1" applyFill="1" applyAlignment="1">
      <alignment horizontal="left" indent="1"/>
    </xf>
    <xf numFmtId="164" fontId="10" fillId="4" borderId="0" xfId="4" applyNumberFormat="1" applyFont="1" applyFill="1" applyAlignment="1">
      <alignment horizontal="center" vertical="center"/>
    </xf>
    <xf numFmtId="166" fontId="10" fillId="4" borderId="0" xfId="4" applyNumberFormat="1" applyFont="1" applyFill="1" applyAlignment="1">
      <alignment horizontal="center" vertical="center"/>
    </xf>
    <xf numFmtId="0" fontId="8" fillId="7" borderId="2" xfId="5" applyFont="1" applyFill="1" applyBorder="1" applyAlignment="1">
      <alignment horizontal="center" vertical="center" wrapText="1"/>
    </xf>
    <xf numFmtId="0" fontId="8" fillId="7" borderId="3" xfId="5" applyFont="1" applyFill="1" applyBorder="1" applyAlignment="1">
      <alignment horizontal="center" vertical="center" wrapText="1"/>
    </xf>
    <xf numFmtId="0" fontId="8" fillId="7" borderId="4" xfId="5" applyFont="1" applyFill="1" applyBorder="1" applyAlignment="1">
      <alignment horizontal="center" vertical="center" wrapText="1"/>
    </xf>
    <xf numFmtId="167" fontId="18" fillId="6" borderId="4" xfId="7" applyNumberFormat="1" applyFont="1" applyFill="1" applyBorder="1" applyAlignment="1">
      <alignment horizontal="right" vertical="center" indent="1"/>
    </xf>
    <xf numFmtId="166" fontId="9" fillId="4" borderId="0" xfId="4" applyNumberFormat="1" applyFont="1" applyFill="1" applyAlignment="1">
      <alignment horizontal="center" vertical="center"/>
    </xf>
    <xf numFmtId="0" fontId="8" fillId="5" borderId="3" xfId="5" applyFont="1" applyFill="1" applyBorder="1" applyAlignment="1">
      <alignment horizontal="center" vertical="center" wrapText="1"/>
    </xf>
    <xf numFmtId="164" fontId="10" fillId="4" borderId="0" xfId="4" applyNumberFormat="1" applyFont="1" applyFill="1" applyAlignment="1">
      <alignment horizontal="right" vertical="center"/>
    </xf>
    <xf numFmtId="0" fontId="19" fillId="0" borderId="0" xfId="0" applyFont="1" applyAlignment="1">
      <alignment vertical="center"/>
    </xf>
    <xf numFmtId="0" fontId="20" fillId="2" borderId="0" xfId="0" applyFont="1" applyFill="1" applyAlignment="1">
      <alignment horizontal="left" vertical="center" wrapText="1"/>
    </xf>
    <xf numFmtId="0" fontId="10" fillId="3" borderId="15" xfId="4" applyFont="1" applyFill="1" applyBorder="1"/>
    <xf numFmtId="0" fontId="16" fillId="2" borderId="0" xfId="4" applyFont="1" applyFill="1"/>
    <xf numFmtId="0" fontId="13" fillId="5" borderId="1" xfId="9" applyFont="1" applyFill="1" applyBorder="1" applyAlignment="1">
      <alignment horizontal="center" vertical="center" wrapText="1"/>
    </xf>
    <xf numFmtId="0" fontId="13" fillId="5" borderId="2" xfId="10" applyFont="1" applyFill="1" applyBorder="1" applyAlignment="1">
      <alignment horizontal="center" vertical="center"/>
    </xf>
    <xf numFmtId="0" fontId="13" fillId="5" borderId="3" xfId="10" applyFont="1" applyFill="1" applyBorder="1" applyAlignment="1">
      <alignment horizontal="center" vertical="center"/>
    </xf>
    <xf numFmtId="0" fontId="13" fillId="5" borderId="4" xfId="10" applyFont="1" applyFill="1" applyBorder="1" applyAlignment="1">
      <alignment horizontal="center" vertical="center"/>
    </xf>
    <xf numFmtId="0" fontId="13" fillId="5" borderId="5" xfId="9" applyFont="1" applyFill="1" applyBorder="1" applyAlignment="1">
      <alignment horizontal="center" vertical="center" wrapText="1"/>
    </xf>
    <xf numFmtId="0" fontId="8" fillId="5" borderId="6" xfId="9" applyFont="1" applyFill="1" applyBorder="1" applyAlignment="1">
      <alignment horizontal="center" vertical="center" wrapText="1"/>
    </xf>
    <xf numFmtId="0" fontId="8" fillId="5" borderId="2" xfId="9" applyFont="1" applyFill="1" applyBorder="1" applyAlignment="1">
      <alignment horizontal="center" vertical="center" wrapText="1"/>
    </xf>
    <xf numFmtId="0" fontId="14" fillId="5" borderId="3" xfId="9" applyFont="1" applyFill="1" applyBorder="1" applyAlignment="1">
      <alignment horizontal="center" vertical="center" wrapText="1"/>
    </xf>
    <xf numFmtId="0" fontId="8" fillId="5" borderId="7" xfId="9" applyFont="1" applyFill="1" applyBorder="1" applyAlignment="1">
      <alignment horizontal="center" vertical="center" wrapText="1"/>
    </xf>
    <xf numFmtId="0" fontId="8" fillId="5" borderId="8" xfId="9" applyFont="1" applyFill="1" applyBorder="1" applyAlignment="1">
      <alignment horizontal="center" vertical="center" wrapText="1"/>
    </xf>
    <xf numFmtId="0" fontId="8" fillId="5" borderId="9" xfId="9" applyFont="1" applyFill="1" applyBorder="1" applyAlignment="1">
      <alignment horizontal="center" vertical="center" wrapText="1"/>
    </xf>
    <xf numFmtId="0" fontId="9" fillId="0" borderId="4" xfId="4" applyFont="1" applyBorder="1" applyAlignment="1">
      <alignment horizontal="center" vertical="center" wrapText="1"/>
    </xf>
    <xf numFmtId="0" fontId="8" fillId="5" borderId="4" xfId="9" applyFont="1" applyFill="1" applyBorder="1" applyAlignment="1">
      <alignment horizontal="center" vertical="center" wrapText="1"/>
    </xf>
    <xf numFmtId="0" fontId="16" fillId="2" borderId="0" xfId="4" applyFont="1" applyFill="1" applyAlignment="1">
      <alignment wrapText="1"/>
    </xf>
    <xf numFmtId="0" fontId="13" fillId="5" borderId="10" xfId="9" applyFont="1" applyFill="1" applyBorder="1" applyAlignment="1">
      <alignment horizontal="center" vertical="center" wrapText="1"/>
    </xf>
    <xf numFmtId="0" fontId="8" fillId="5" borderId="11" xfId="9" applyFont="1" applyFill="1" applyBorder="1" applyAlignment="1">
      <alignment horizontal="center" vertical="center" wrapText="1"/>
    </xf>
    <xf numFmtId="0" fontId="8" fillId="5" borderId="2" xfId="9" applyFont="1" applyFill="1" applyBorder="1" applyAlignment="1">
      <alignment horizontal="center" vertical="center" wrapText="1"/>
    </xf>
    <xf numFmtId="0" fontId="8" fillId="5" borderId="12" xfId="9" applyFont="1" applyFill="1" applyBorder="1" applyAlignment="1">
      <alignment horizontal="center" vertical="center" wrapText="1"/>
    </xf>
    <xf numFmtId="0" fontId="8" fillId="5" borderId="13" xfId="9" applyFont="1" applyFill="1" applyBorder="1" applyAlignment="1">
      <alignment horizontal="center" vertical="center" wrapText="1"/>
    </xf>
    <xf numFmtId="0" fontId="15" fillId="6" borderId="7" xfId="9" applyFont="1" applyFill="1" applyBorder="1" applyAlignment="1">
      <alignment horizontal="left" vertical="center"/>
    </xf>
    <xf numFmtId="167" fontId="15" fillId="6" borderId="7" xfId="11" applyNumberFormat="1" applyFont="1" applyFill="1" applyBorder="1" applyAlignment="1">
      <alignment horizontal="right" vertical="center" indent="1"/>
    </xf>
    <xf numFmtId="164" fontId="15" fillId="6" borderId="7" xfId="12" applyNumberFormat="1" applyFont="1" applyFill="1" applyBorder="1" applyAlignment="1">
      <alignment horizontal="center" vertical="center"/>
    </xf>
    <xf numFmtId="164" fontId="15" fillId="6" borderId="4" xfId="12" applyNumberFormat="1" applyFont="1" applyFill="1" applyBorder="1" applyAlignment="1">
      <alignment horizontal="center" vertical="center"/>
    </xf>
    <xf numFmtId="167" fontId="18" fillId="6" borderId="4" xfId="11" applyNumberFormat="1" applyFont="1" applyFill="1" applyBorder="1" applyAlignment="1">
      <alignment horizontal="right" vertical="center" indent="1"/>
    </xf>
    <xf numFmtId="164" fontId="16" fillId="3" borderId="8" xfId="4" applyNumberFormat="1" applyFont="1" applyFill="1" applyBorder="1" applyAlignment="1">
      <alignment horizontal="center" vertical="center"/>
    </xf>
    <xf numFmtId="166" fontId="16" fillId="3" borderId="0" xfId="4" applyNumberFormat="1" applyFont="1" applyFill="1" applyAlignment="1">
      <alignment horizontal="right" vertical="center" indent="1"/>
    </xf>
    <xf numFmtId="164" fontId="16" fillId="3" borderId="5" xfId="4" applyNumberFormat="1" applyFont="1" applyFill="1" applyBorder="1" applyAlignment="1">
      <alignment horizontal="right" vertical="center" indent="1"/>
    </xf>
    <xf numFmtId="164" fontId="16" fillId="3" borderId="0" xfId="4" applyNumberFormat="1" applyFont="1" applyFill="1" applyAlignment="1">
      <alignment horizontal="right" vertical="center" indent="1"/>
    </xf>
    <xf numFmtId="164" fontId="10" fillId="3" borderId="15" xfId="4" applyNumberFormat="1" applyFont="1" applyFill="1" applyBorder="1" applyAlignment="1">
      <alignment horizontal="center" vertical="center"/>
    </xf>
    <xf numFmtId="0" fontId="9" fillId="2" borderId="0" xfId="4" applyFont="1" applyFill="1" applyAlignment="1">
      <alignment wrapText="1"/>
    </xf>
    <xf numFmtId="49" fontId="10" fillId="4" borderId="6" xfId="4" applyNumberFormat="1" applyFont="1" applyFill="1" applyBorder="1" applyAlignment="1">
      <alignment horizontal="left" indent="1"/>
    </xf>
    <xf numFmtId="164" fontId="10" fillId="2" borderId="8" xfId="4" applyNumberFormat="1" applyFont="1" applyFill="1" applyBorder="1" applyAlignment="1">
      <alignment horizontal="right" vertical="center" indent="1"/>
    </xf>
    <xf numFmtId="164" fontId="10" fillId="2" borderId="9" xfId="4" applyNumberFormat="1" applyFont="1" applyFill="1" applyBorder="1" applyAlignment="1">
      <alignment horizontal="right" vertical="center" indent="1"/>
    </xf>
    <xf numFmtId="164" fontId="10" fillId="3" borderId="8" xfId="4" applyNumberFormat="1" applyFont="1" applyFill="1" applyBorder="1" applyAlignment="1">
      <alignment horizontal="center" vertical="center"/>
    </xf>
    <xf numFmtId="166" fontId="10" fillId="3" borderId="9" xfId="4" applyNumberFormat="1" applyFont="1" applyFill="1" applyBorder="1" applyAlignment="1">
      <alignment horizontal="right" vertical="center" indent="1"/>
    </xf>
    <xf numFmtId="164" fontId="10" fillId="3" borderId="1" xfId="4" applyNumberFormat="1" applyFont="1" applyFill="1" applyBorder="1" applyAlignment="1">
      <alignment horizontal="right" vertical="center" indent="1"/>
    </xf>
    <xf numFmtId="164" fontId="10" fillId="3" borderId="9" xfId="4" applyNumberFormat="1" applyFont="1" applyFill="1" applyBorder="1" applyAlignment="1">
      <alignment horizontal="right" vertical="center" indent="1"/>
    </xf>
    <xf numFmtId="0" fontId="6" fillId="2" borderId="0" xfId="4" applyFont="1" applyFill="1" applyAlignment="1">
      <alignment wrapText="1"/>
    </xf>
    <xf numFmtId="49" fontId="10" fillId="4" borderId="11" xfId="4" applyNumberFormat="1" applyFont="1" applyFill="1" applyBorder="1" applyAlignment="1">
      <alignment horizontal="left" indent="3"/>
    </xf>
    <xf numFmtId="164" fontId="10" fillId="2" borderId="13" xfId="4" applyNumberFormat="1" applyFont="1" applyFill="1" applyBorder="1" applyAlignment="1">
      <alignment horizontal="right" vertical="center" indent="1"/>
    </xf>
    <xf numFmtId="166" fontId="10" fillId="3" borderId="13" xfId="4" applyNumberFormat="1" applyFont="1" applyFill="1" applyBorder="1" applyAlignment="1">
      <alignment horizontal="right" vertical="center" indent="1"/>
    </xf>
    <xf numFmtId="164" fontId="10" fillId="3" borderId="10" xfId="4" applyNumberFormat="1" applyFont="1" applyFill="1" applyBorder="1" applyAlignment="1">
      <alignment horizontal="right" vertical="center" indent="1"/>
    </xf>
    <xf numFmtId="164" fontId="10" fillId="3" borderId="13" xfId="4" applyNumberFormat="1" applyFont="1" applyFill="1" applyBorder="1" applyAlignment="1">
      <alignment horizontal="right" vertical="center" indent="1"/>
    </xf>
    <xf numFmtId="0" fontId="10" fillId="4" borderId="6" xfId="4" applyFont="1" applyFill="1" applyBorder="1" applyAlignment="1">
      <alignment horizontal="left" indent="1"/>
    </xf>
    <xf numFmtId="0" fontId="10" fillId="4" borderId="11" xfId="4" applyFont="1" applyFill="1" applyBorder="1" applyAlignment="1">
      <alignment horizontal="left" vertical="center" indent="1"/>
    </xf>
    <xf numFmtId="164" fontId="17" fillId="3" borderId="12" xfId="4" applyNumberFormat="1" applyFont="1" applyFill="1" applyBorder="1" applyAlignment="1">
      <alignment horizontal="center" vertical="center"/>
    </xf>
    <xf numFmtId="164" fontId="17" fillId="3" borderId="10" xfId="4" applyNumberFormat="1" applyFont="1" applyFill="1" applyBorder="1" applyAlignment="1">
      <alignment horizontal="right" vertical="center" indent="1"/>
    </xf>
    <xf numFmtId="0" fontId="16" fillId="4" borderId="1" xfId="4" applyFont="1" applyFill="1" applyBorder="1" applyAlignment="1">
      <alignment vertical="center"/>
    </xf>
    <xf numFmtId="166" fontId="16" fillId="2" borderId="1" xfId="4" applyNumberFormat="1" applyFont="1" applyFill="1" applyBorder="1" applyAlignment="1">
      <alignment horizontal="right" vertical="center" indent="1"/>
    </xf>
    <xf numFmtId="164" fontId="16" fillId="2" borderId="8" xfId="4" applyNumberFormat="1" applyFont="1" applyFill="1" applyBorder="1" applyAlignment="1">
      <alignment horizontal="right" vertical="center" indent="1"/>
    </xf>
    <xf numFmtId="164" fontId="16" fillId="2" borderId="9" xfId="4" applyNumberFormat="1" applyFont="1" applyFill="1" applyBorder="1" applyAlignment="1">
      <alignment horizontal="right" vertical="center" indent="1"/>
    </xf>
    <xf numFmtId="164" fontId="16" fillId="2" borderId="1" xfId="4" applyNumberFormat="1" applyFont="1" applyFill="1" applyBorder="1" applyAlignment="1">
      <alignment horizontal="right" vertical="center" indent="1"/>
    </xf>
    <xf numFmtId="166" fontId="16" fillId="3" borderId="9" xfId="4" applyNumberFormat="1" applyFont="1" applyFill="1" applyBorder="1" applyAlignment="1">
      <alignment horizontal="right" vertical="center" indent="1"/>
    </xf>
    <xf numFmtId="164" fontId="16" fillId="3" borderId="1" xfId="4" applyNumberFormat="1" applyFont="1" applyFill="1" applyBorder="1" applyAlignment="1">
      <alignment horizontal="right" vertical="center" indent="1"/>
    </xf>
    <xf numFmtId="164" fontId="16" fillId="3" borderId="9" xfId="4" applyNumberFormat="1" applyFont="1" applyFill="1" applyBorder="1" applyAlignment="1">
      <alignment horizontal="right" vertical="center" indent="1"/>
    </xf>
    <xf numFmtId="0" fontId="10" fillId="4" borderId="10" xfId="4" applyFont="1" applyFill="1" applyBorder="1" applyAlignment="1">
      <alignment horizontal="left" vertical="center" indent="1"/>
    </xf>
    <xf numFmtId="0" fontId="10" fillId="2" borderId="0" xfId="4" applyFont="1" applyFill="1" applyAlignment="1">
      <alignment horizontal="left" vertical="center" indent="1"/>
    </xf>
    <xf numFmtId="0" fontId="8" fillId="2" borderId="0" xfId="9" applyFont="1" applyFill="1" applyAlignment="1">
      <alignment horizontal="center" vertical="center" wrapText="1"/>
    </xf>
    <xf numFmtId="0" fontId="8" fillId="2" borderId="5" xfId="9" applyFont="1" applyFill="1" applyBorder="1" applyAlignment="1">
      <alignment horizontal="center" vertical="center" wrapText="1"/>
    </xf>
    <xf numFmtId="0" fontId="15" fillId="6" borderId="2" xfId="9" applyFont="1" applyFill="1" applyBorder="1" applyAlignment="1">
      <alignment horizontal="left" vertical="center"/>
    </xf>
    <xf numFmtId="164" fontId="15" fillId="6" borderId="2" xfId="12" applyNumberFormat="1" applyFont="1" applyFill="1" applyBorder="1" applyAlignment="1">
      <alignment horizontal="center" vertical="center"/>
    </xf>
    <xf numFmtId="167" fontId="15" fillId="6" borderId="4" xfId="11" applyNumberFormat="1" applyFont="1" applyFill="1" applyBorder="1" applyAlignment="1">
      <alignment horizontal="right" vertical="center" indent="1"/>
    </xf>
    <xf numFmtId="164" fontId="15" fillId="6" borderId="3" xfId="12" applyNumberFormat="1" applyFont="1" applyFill="1" applyBorder="1" applyAlignment="1">
      <alignment horizontal="center" vertical="center"/>
    </xf>
    <xf numFmtId="164" fontId="10" fillId="2" borderId="6" xfId="4" applyNumberFormat="1" applyFont="1" applyFill="1" applyBorder="1" applyAlignment="1">
      <alignment horizontal="right" vertical="center" indent="1"/>
    </xf>
    <xf numFmtId="0" fontId="10" fillId="2" borderId="0" xfId="2" applyFont="1" applyFill="1" applyAlignment="1">
      <alignment horizontal="left" vertical="center" indent="3"/>
    </xf>
    <xf numFmtId="0" fontId="8" fillId="5" borderId="3" xfId="9" applyFont="1" applyFill="1" applyBorder="1" applyAlignment="1">
      <alignment horizontal="center" vertical="center" wrapText="1"/>
    </xf>
    <xf numFmtId="0" fontId="10" fillId="2" borderId="2" xfId="2" applyFont="1" applyFill="1" applyBorder="1" applyAlignment="1">
      <alignment horizontal="left" vertical="center" indent="3"/>
    </xf>
    <xf numFmtId="166" fontId="10" fillId="2" borderId="7" xfId="4" applyNumberFormat="1" applyFont="1" applyFill="1" applyBorder="1" applyAlignment="1">
      <alignment horizontal="right" vertical="center" indent="1"/>
    </xf>
    <xf numFmtId="164" fontId="10" fillId="2" borderId="3" xfId="4" applyNumberFormat="1" applyFont="1" applyFill="1" applyBorder="1" applyAlignment="1">
      <alignment horizontal="right" vertical="center" indent="1"/>
    </xf>
    <xf numFmtId="164" fontId="10" fillId="2" borderId="2" xfId="4" applyNumberFormat="1" applyFont="1" applyFill="1" applyBorder="1" applyAlignment="1">
      <alignment horizontal="right" vertical="center" indent="1"/>
    </xf>
    <xf numFmtId="164" fontId="10" fillId="2" borderId="7" xfId="4" applyNumberFormat="1" applyFont="1" applyFill="1" applyBorder="1" applyAlignment="1">
      <alignment horizontal="right" vertical="center" indent="1"/>
    </xf>
    <xf numFmtId="0" fontId="15" fillId="2" borderId="9" xfId="9" applyFont="1" applyFill="1" applyBorder="1" applyAlignment="1">
      <alignment horizontal="left" vertical="center"/>
    </xf>
    <xf numFmtId="168" fontId="15" fillId="2" borderId="9" xfId="11" applyNumberFormat="1" applyFont="1" applyFill="1" applyBorder="1" applyAlignment="1">
      <alignment horizontal="center" vertical="center"/>
    </xf>
    <xf numFmtId="164" fontId="15" fillId="2" borderId="9" xfId="12" applyNumberFormat="1" applyFont="1" applyFill="1" applyBorder="1" applyAlignment="1">
      <alignment horizontal="center" vertical="center"/>
    </xf>
    <xf numFmtId="0" fontId="19" fillId="0" borderId="0" xfId="4" applyFont="1" applyAlignment="1">
      <alignment vertical="center"/>
    </xf>
    <xf numFmtId="0" fontId="20" fillId="2" borderId="0" xfId="4" applyFont="1" applyFill="1" applyAlignment="1">
      <alignment horizontal="left" vertical="center" wrapText="1"/>
    </xf>
    <xf numFmtId="0" fontId="21" fillId="6" borderId="0" xfId="2" applyFont="1" applyFill="1" applyAlignment="1">
      <alignment horizontal="left" vertical="center" indent="1"/>
    </xf>
    <xf numFmtId="0" fontId="23" fillId="6" borderId="0" xfId="13" applyFont="1" applyFill="1"/>
    <xf numFmtId="0" fontId="23" fillId="0" borderId="0" xfId="13" applyFont="1"/>
    <xf numFmtId="17" fontId="24" fillId="2" borderId="13" xfId="14" applyNumberFormat="1" applyFont="1" applyFill="1" applyBorder="1" applyAlignment="1">
      <alignment horizontal="center" vertical="center" wrapText="1"/>
    </xf>
    <xf numFmtId="0" fontId="24" fillId="5" borderId="1" xfId="13" applyFont="1" applyFill="1" applyBorder="1" applyAlignment="1">
      <alignment horizontal="center" vertical="center" wrapText="1"/>
    </xf>
    <xf numFmtId="17" fontId="24" fillId="5" borderId="1" xfId="14" applyNumberFormat="1" applyFont="1" applyFill="1" applyBorder="1" applyAlignment="1">
      <alignment horizontal="center" vertical="center" wrapText="1"/>
    </xf>
    <xf numFmtId="0" fontId="24" fillId="5" borderId="10" xfId="13" applyFont="1" applyFill="1" applyBorder="1" applyAlignment="1">
      <alignment horizontal="center" vertical="center" wrapText="1"/>
    </xf>
    <xf numFmtId="0" fontId="26" fillId="6" borderId="2" xfId="15" applyFont="1" applyFill="1" applyBorder="1" applyAlignment="1">
      <alignment horizontal="left" vertical="center"/>
    </xf>
    <xf numFmtId="0" fontId="26" fillId="6" borderId="4" xfId="15" applyFont="1" applyFill="1" applyBorder="1" applyAlignment="1">
      <alignment horizontal="left" vertical="center"/>
    </xf>
    <xf numFmtId="164" fontId="26" fillId="6" borderId="7" xfId="16" applyNumberFormat="1" applyFont="1" applyFill="1" applyBorder="1" applyAlignment="1">
      <alignment horizontal="center" vertical="center"/>
    </xf>
    <xf numFmtId="4" fontId="24" fillId="2" borderId="7" xfId="13" applyNumberFormat="1" applyFont="1" applyFill="1" applyBorder="1" applyAlignment="1">
      <alignment horizontal="center"/>
    </xf>
    <xf numFmtId="0" fontId="27" fillId="2" borderId="14" xfId="15" applyFont="1" applyFill="1" applyBorder="1"/>
    <xf numFmtId="0" fontId="28" fillId="2" borderId="15" xfId="15" applyFont="1" applyFill="1" applyBorder="1"/>
    <xf numFmtId="164" fontId="29" fillId="2" borderId="5" xfId="16" applyNumberFormat="1" applyFont="1" applyFill="1" applyBorder="1" applyAlignment="1">
      <alignment horizontal="center" vertical="center"/>
    </xf>
    <xf numFmtId="4" fontId="24" fillId="2" borderId="5" xfId="13" applyNumberFormat="1" applyFont="1" applyFill="1" applyBorder="1" applyAlignment="1">
      <alignment horizontal="center"/>
    </xf>
    <xf numFmtId="0" fontId="30" fillId="0" borderId="14" xfId="14" applyFont="1" applyBorder="1"/>
    <xf numFmtId="0" fontId="30" fillId="0" borderId="15" xfId="14" applyFont="1" applyBorder="1"/>
    <xf numFmtId="164" fontId="30" fillId="0" borderId="5" xfId="16" applyNumberFormat="1" applyFont="1" applyFill="1" applyBorder="1" applyAlignment="1">
      <alignment horizontal="center" vertical="center"/>
    </xf>
    <xf numFmtId="4" fontId="23" fillId="2" borderId="5" xfId="13" applyNumberFormat="1" applyFont="1" applyFill="1" applyBorder="1" applyAlignment="1">
      <alignment horizontal="center"/>
    </xf>
    <xf numFmtId="0" fontId="23" fillId="0" borderId="14" xfId="14" applyFont="1" applyBorder="1"/>
    <xf numFmtId="0" fontId="23" fillId="0" borderId="15" xfId="14" applyFont="1" applyBorder="1"/>
    <xf numFmtId="164" fontId="30" fillId="0" borderId="21" xfId="16" applyNumberFormat="1" applyFont="1" applyFill="1" applyBorder="1" applyAlignment="1">
      <alignment horizontal="center" vertical="center"/>
    </xf>
    <xf numFmtId="0" fontId="27" fillId="0" borderId="22" xfId="15" applyFont="1" applyBorder="1"/>
    <xf numFmtId="0" fontId="28" fillId="0" borderId="23" xfId="15" applyFont="1" applyBorder="1"/>
    <xf numFmtId="164" fontId="29" fillId="0" borderId="5" xfId="16" applyNumberFormat="1" applyFont="1" applyFill="1" applyBorder="1" applyAlignment="1">
      <alignment horizontal="center" vertical="center"/>
    </xf>
    <xf numFmtId="4" fontId="24" fillId="2" borderId="1" xfId="13" applyNumberFormat="1" applyFont="1" applyFill="1" applyBorder="1" applyAlignment="1">
      <alignment horizontal="center"/>
    </xf>
    <xf numFmtId="0" fontId="23" fillId="0" borderId="11" xfId="14" applyFont="1" applyBorder="1"/>
    <xf numFmtId="0" fontId="23" fillId="0" borderId="12" xfId="14" applyFont="1" applyBorder="1"/>
    <xf numFmtId="164" fontId="30" fillId="0" borderId="10" xfId="16" applyNumberFormat="1" applyFont="1" applyFill="1" applyBorder="1" applyAlignment="1">
      <alignment horizontal="center" vertical="center"/>
    </xf>
    <xf numFmtId="4" fontId="23" fillId="2" borderId="10" xfId="13" applyNumberFormat="1" applyFont="1" applyFill="1" applyBorder="1" applyAlignment="1">
      <alignment horizontal="center"/>
    </xf>
    <xf numFmtId="0" fontId="23" fillId="0" borderId="0" xfId="14" applyFont="1"/>
    <xf numFmtId="164" fontId="30" fillId="0" borderId="0" xfId="16" applyNumberFormat="1" applyFont="1" applyFill="1" applyBorder="1" applyAlignment="1">
      <alignment horizontal="center" vertical="center"/>
    </xf>
    <xf numFmtId="0" fontId="23" fillId="2" borderId="0" xfId="13" applyFont="1" applyFill="1"/>
    <xf numFmtId="166" fontId="23" fillId="0" borderId="0" xfId="13" applyNumberFormat="1" applyFont="1"/>
    <xf numFmtId="0" fontId="23" fillId="0" borderId="0" xfId="13" applyFont="1" applyAlignment="1">
      <alignment horizontal="right"/>
    </xf>
    <xf numFmtId="0" fontId="24" fillId="2" borderId="0" xfId="13" applyFont="1" applyFill="1"/>
    <xf numFmtId="0" fontId="24" fillId="0" borderId="0" xfId="13" applyFont="1"/>
    <xf numFmtId="0" fontId="24" fillId="5" borderId="24" xfId="13" applyFont="1" applyFill="1" applyBorder="1" applyAlignment="1">
      <alignment horizontal="center" vertical="center"/>
    </xf>
    <xf numFmtId="0" fontId="24" fillId="5" borderId="25" xfId="13" applyFont="1" applyFill="1" applyBorder="1" applyAlignment="1">
      <alignment horizontal="center" vertical="center"/>
    </xf>
    <xf numFmtId="0" fontId="24" fillId="5" borderId="26" xfId="13" applyFont="1" applyFill="1" applyBorder="1" applyAlignment="1">
      <alignment horizontal="center" vertical="center"/>
    </xf>
    <xf numFmtId="0" fontId="24" fillId="2" borderId="0" xfId="13" applyFont="1" applyFill="1" applyAlignment="1">
      <alignment vertical="center"/>
    </xf>
    <xf numFmtId="3" fontId="23" fillId="0" borderId="0" xfId="13" applyNumberFormat="1" applyFont="1"/>
    <xf numFmtId="0" fontId="24" fillId="5" borderId="24" xfId="13" applyFont="1" applyFill="1" applyBorder="1" applyAlignment="1">
      <alignment horizontal="center" vertical="center"/>
    </xf>
    <xf numFmtId="0" fontId="23" fillId="2" borderId="27" xfId="13" applyFont="1" applyFill="1" applyBorder="1" applyAlignment="1">
      <alignment horizontal="center" vertical="center"/>
    </xf>
    <xf numFmtId="169" fontId="24" fillId="5" borderId="28" xfId="13" quotePrefix="1" applyNumberFormat="1" applyFont="1" applyFill="1" applyBorder="1" applyAlignment="1">
      <alignment horizontal="center" vertical="center"/>
    </xf>
    <xf numFmtId="169" fontId="23" fillId="5" borderId="29" xfId="13" applyNumberFormat="1" applyFont="1" applyFill="1" applyBorder="1" applyAlignment="1">
      <alignment horizontal="center" vertical="center"/>
    </xf>
    <xf numFmtId="169" fontId="24" fillId="5" borderId="30" xfId="13" quotePrefix="1" applyNumberFormat="1" applyFont="1" applyFill="1" applyBorder="1" applyAlignment="1">
      <alignment horizontal="center" vertical="center"/>
    </xf>
    <xf numFmtId="3" fontId="23" fillId="2" borderId="0" xfId="13" applyNumberFormat="1" applyFont="1" applyFill="1"/>
    <xf numFmtId="170" fontId="31" fillId="5" borderId="31" xfId="13" applyNumberFormat="1" applyFont="1" applyFill="1" applyBorder="1" applyAlignment="1">
      <alignment horizontal="right"/>
    </xf>
    <xf numFmtId="2" fontId="23" fillId="0" borderId="32" xfId="13" applyNumberFormat="1" applyFont="1" applyBorder="1" applyAlignment="1">
      <alignment horizontal="center"/>
    </xf>
    <xf numFmtId="2" fontId="23" fillId="0" borderId="33" xfId="13" applyNumberFormat="1" applyFont="1" applyBorder="1"/>
    <xf numFmtId="2" fontId="23" fillId="0" borderId="11" xfId="13" applyNumberFormat="1" applyFont="1" applyBorder="1"/>
    <xf numFmtId="2" fontId="23" fillId="0" borderId="34" xfId="13" applyNumberFormat="1" applyFont="1" applyBorder="1"/>
    <xf numFmtId="2" fontId="23" fillId="0" borderId="33" xfId="13" applyNumberFormat="1" applyFont="1" applyBorder="1" applyAlignment="1">
      <alignment horizontal="center"/>
    </xf>
    <xf numFmtId="2" fontId="24" fillId="0" borderId="27" xfId="13" applyNumberFormat="1" applyFont="1" applyBorder="1" applyAlignment="1">
      <alignment vertical="center"/>
    </xf>
    <xf numFmtId="2" fontId="24" fillId="0" borderId="35" xfId="13" applyNumberFormat="1" applyFont="1" applyBorder="1" applyAlignment="1">
      <alignment vertical="center"/>
    </xf>
    <xf numFmtId="2" fontId="24" fillId="0" borderId="26" xfId="13" applyNumberFormat="1" applyFont="1" applyBorder="1" applyAlignment="1">
      <alignment vertical="center"/>
    </xf>
    <xf numFmtId="0" fontId="24" fillId="0" borderId="0" xfId="13" applyFont="1" applyAlignment="1">
      <alignment vertical="center"/>
    </xf>
    <xf numFmtId="2" fontId="23" fillId="0" borderId="28" xfId="13" applyNumberFormat="1" applyFont="1" applyBorder="1" applyAlignment="1">
      <alignment horizontal="center"/>
    </xf>
    <xf numFmtId="0" fontId="24" fillId="5" borderId="36" xfId="13" applyFont="1" applyFill="1" applyBorder="1" applyAlignment="1">
      <alignment horizontal="center" vertical="center"/>
    </xf>
    <xf numFmtId="0" fontId="23" fillId="0" borderId="0" xfId="13" applyFont="1" applyAlignment="1">
      <alignment vertical="center"/>
    </xf>
  </cellXfs>
  <cellStyles count="17">
    <cellStyle name="Milliers 3 19 2 2 2 2" xfId="11" xr:uid="{7AC38A66-EFFA-4613-8ED6-04346841A630}"/>
    <cellStyle name="Milliers 3 19 2 2 3" xfId="7" xr:uid="{96F3E8D8-A934-4200-9124-573A47600E0A}"/>
    <cellStyle name="Milliers 4" xfId="3" xr:uid="{1F3B8B6F-7F97-47F5-BB7A-59FD692CEBE0}"/>
    <cellStyle name="Normal" xfId="0" builtinId="0"/>
    <cellStyle name="Normal 11 114" xfId="14" xr:uid="{BDE8B4A6-2D6B-4E49-BE67-11A314ACA966}"/>
    <cellStyle name="Normal 11 19 3 2 2 2" xfId="10" xr:uid="{0A0FCFDC-EB34-478E-9F6B-F56398752AA9}"/>
    <cellStyle name="Normal 11 19 3 2 3" xfId="6" xr:uid="{F57E217C-3D8F-4602-AF81-1E428D2F5302}"/>
    <cellStyle name="Normal 11 26 28 2 2 2" xfId="9" xr:uid="{B680DBB7-BFD8-410D-8F2F-758605B5FFA4}"/>
    <cellStyle name="Normal 11 26 28 2 3" xfId="5" xr:uid="{582D229E-812E-4D8D-BAF1-44EA99C58AE6}"/>
    <cellStyle name="Normal 11 26 91" xfId="15" xr:uid="{C2509342-9D0B-47AF-9549-391CD18F15E1}"/>
    <cellStyle name="Normal 12 10 4" xfId="13" xr:uid="{5E9C0020-1775-4A99-BE9E-643F09385820}"/>
    <cellStyle name="Normal 2" xfId="2" xr:uid="{2439335D-9BEB-4EB3-8BEF-6000EC28AF5A}"/>
    <cellStyle name="Normal 3" xfId="4" xr:uid="{C93D9365-C798-46FD-B1D2-9D8EA118585E}"/>
    <cellStyle name="Pourcentage" xfId="1" builtinId="5"/>
    <cellStyle name="Pourcentage 2" xfId="16" xr:uid="{3377C81E-0D56-4A5A-97F9-E5F5B6CEFDB1}"/>
    <cellStyle name="Pourcentage 4 19 2 2 2 2 2" xfId="12" xr:uid="{7B928DBD-2B99-4451-A790-F57C843FA0F9}"/>
    <cellStyle name="Pourcentage 4 19 2 2 2 3" xfId="8" xr:uid="{70787751-51EF-4C8C-9EA1-4191202A0A72}"/>
  </cellStyles>
  <dxfs count="78">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[1]NSA_INDICES!$BZ$134:$DV$134</c:f>
              <c:numCache>
                <c:formatCode>General</c:formatCode>
                <c:ptCount val="49"/>
                <c:pt idx="0">
                  <c:v>96.027315171916328</c:v>
                </c:pt>
                <c:pt idx="1">
                  <c:v>95.465785919212848</c:v>
                </c:pt>
                <c:pt idx="2">
                  <c:v>97.091982886818656</c:v>
                </c:pt>
                <c:pt idx="3">
                  <c:v>96.236722232208251</c:v>
                </c:pt>
                <c:pt idx="4">
                  <c:v>94.592576158635225</c:v>
                </c:pt>
                <c:pt idx="5">
                  <c:v>94.17461307494321</c:v>
                </c:pt>
                <c:pt idx="6">
                  <c:v>94.101595595747114</c:v>
                </c:pt>
                <c:pt idx="7">
                  <c:v>95.001212059401325</c:v>
                </c:pt>
                <c:pt idx="8">
                  <c:v>95.101764845452237</c:v>
                </c:pt>
                <c:pt idx="9">
                  <c:v>94.122629744132809</c:v>
                </c:pt>
                <c:pt idx="10">
                  <c:v>94.10049513123397</c:v>
                </c:pt>
                <c:pt idx="11">
                  <c:v>97.134333286133071</c:v>
                </c:pt>
                <c:pt idx="12">
                  <c:v>95.682165743882692</c:v>
                </c:pt>
                <c:pt idx="13">
                  <c:v>94.696458339958511</c:v>
                </c:pt>
                <c:pt idx="14">
                  <c:v>93.851508059666273</c:v>
                </c:pt>
                <c:pt idx="15">
                  <c:v>95.780763818398881</c:v>
                </c:pt>
                <c:pt idx="16">
                  <c:v>94.487079131957998</c:v>
                </c:pt>
                <c:pt idx="17">
                  <c:v>94.933007480618429</c:v>
                </c:pt>
                <c:pt idx="18">
                  <c:v>95.52507992606246</c:v>
                </c:pt>
                <c:pt idx="19">
                  <c:v>94.148719850902168</c:v>
                </c:pt>
                <c:pt idx="20">
                  <c:v>94.738125172538872</c:v>
                </c:pt>
                <c:pt idx="21">
                  <c:v>93.803622873186342</c:v>
                </c:pt>
                <c:pt idx="22">
                  <c:v>93.240972491264856</c:v>
                </c:pt>
                <c:pt idx="23">
                  <c:v>94.592036188056412</c:v>
                </c:pt>
                <c:pt idx="24">
                  <c:v>92.784569696138476</c:v>
                </c:pt>
                <c:pt idx="25">
                  <c:v>93.962493140287961</c:v>
                </c:pt>
                <c:pt idx="26">
                  <c:v>92.610190782712721</c:v>
                </c:pt>
                <c:pt idx="27">
                  <c:v>92.035155960250265</c:v>
                </c:pt>
                <c:pt idx="28">
                  <c:v>95.798535447777638</c:v>
                </c:pt>
                <c:pt idx="29">
                  <c:v>94.072177226239745</c:v>
                </c:pt>
                <c:pt idx="30">
                  <c:v>92.537609641184588</c:v>
                </c:pt>
                <c:pt idx="31">
                  <c:v>92.970759362353547</c:v>
                </c:pt>
                <c:pt idx="32">
                  <c:v>93.784103844454805</c:v>
                </c:pt>
                <c:pt idx="33">
                  <c:v>92.984546976381125</c:v>
                </c:pt>
                <c:pt idx="34">
                  <c:v>96.955022409910399</c:v>
                </c:pt>
                <c:pt idx="35">
                  <c:v>90.86729754503699</c:v>
                </c:pt>
                <c:pt idx="36">
                  <c:v>94.311509968818754</c:v>
                </c:pt>
                <c:pt idx="37">
                  <c:v>92.076217635235651</c:v>
                </c:pt>
                <c:pt idx="38">
                  <c:v>91.089961543623602</c:v>
                </c:pt>
                <c:pt idx="39">
                  <c:v>94.682797105396062</c:v>
                </c:pt>
                <c:pt idx="40">
                  <c:v>92.460604978237953</c:v>
                </c:pt>
                <c:pt idx="41">
                  <c:v>93.206715933223109</c:v>
                </c:pt>
                <c:pt idx="42">
                  <c:v>92.629306373129367</c:v>
                </c:pt>
                <c:pt idx="43">
                  <c:v>92.530611438673077</c:v>
                </c:pt>
                <c:pt idx="44">
                  <c:v>92.050387760854221</c:v>
                </c:pt>
                <c:pt idx="45">
                  <c:v>92.801790433439791</c:v>
                </c:pt>
                <c:pt idx="46">
                  <c:v>92.747170926183756</c:v>
                </c:pt>
                <c:pt idx="47">
                  <c:v>93.057868184362007</c:v>
                </c:pt>
                <c:pt idx="48">
                  <c:v>93.323088601293477</c:v>
                </c:pt>
              </c:numCache>
            </c:numRef>
          </c:val>
          <c:smooth val="0"/>
          <c:extLst>
            <c:ext xmlns:c16="http://schemas.microsoft.com/office/drawing/2014/chart" uri="{C3380CC4-5D6E-409C-BE32-E72D297353CC}">
              <c16:uniqueId val="{00000001-93BA-464C-A19C-C90BF427A739}"/>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[1]RA_INDICES!$BZ$83:$DV$83</c:f>
              <c:numCache>
                <c:formatCode>General</c:formatCode>
                <c:ptCount val="49"/>
                <c:pt idx="0">
                  <c:v>157.65124624148729</c:v>
                </c:pt>
                <c:pt idx="1">
                  <c:v>155.04821426118315</c:v>
                </c:pt>
                <c:pt idx="2">
                  <c:v>158.28788638664332</c:v>
                </c:pt>
                <c:pt idx="3">
                  <c:v>144.88211820693769</c:v>
                </c:pt>
                <c:pt idx="4">
                  <c:v>129.3215573167563</c:v>
                </c:pt>
                <c:pt idx="5">
                  <c:v>124.16290530827585</c:v>
                </c:pt>
                <c:pt idx="6">
                  <c:v>140.51231560342293</c:v>
                </c:pt>
                <c:pt idx="7">
                  <c:v>126.98402075911017</c:v>
                </c:pt>
                <c:pt idx="8">
                  <c:v>120.27828451670486</c:v>
                </c:pt>
                <c:pt idx="9">
                  <c:v>120.28580583461724</c:v>
                </c:pt>
                <c:pt idx="10">
                  <c:v>134.95543908630631</c:v>
                </c:pt>
                <c:pt idx="11">
                  <c:v>157.90363356697583</c:v>
                </c:pt>
                <c:pt idx="12">
                  <c:v>143.66097639523733</c:v>
                </c:pt>
                <c:pt idx="13">
                  <c:v>128.1756316165077</c:v>
                </c:pt>
                <c:pt idx="14">
                  <c:v>126.20586981202915</c:v>
                </c:pt>
                <c:pt idx="15">
                  <c:v>119.2245635996406</c:v>
                </c:pt>
                <c:pt idx="16">
                  <c:v>112.66088098946676</c:v>
                </c:pt>
                <c:pt idx="17">
                  <c:v>119.56069254234581</c:v>
                </c:pt>
                <c:pt idx="18">
                  <c:v>112.4467161945782</c:v>
                </c:pt>
                <c:pt idx="19">
                  <c:v>103.80969478975832</c:v>
                </c:pt>
                <c:pt idx="20">
                  <c:v>107.05942930527661</c:v>
                </c:pt>
                <c:pt idx="21">
                  <c:v>99.58085737158801</c:v>
                </c:pt>
                <c:pt idx="22">
                  <c:v>99.316898952626858</c:v>
                </c:pt>
                <c:pt idx="23">
                  <c:v>98.111943089164114</c:v>
                </c:pt>
                <c:pt idx="24">
                  <c:v>92.30234031191516</c:v>
                </c:pt>
                <c:pt idx="25">
                  <c:v>91.083444904269101</c:v>
                </c:pt>
                <c:pt idx="26">
                  <c:v>86.553635117693489</c:v>
                </c:pt>
                <c:pt idx="27">
                  <c:v>86.149834503702991</c:v>
                </c:pt>
                <c:pt idx="28">
                  <c:v>89.977666656200071</c:v>
                </c:pt>
                <c:pt idx="29">
                  <c:v>87.143368913264624</c:v>
                </c:pt>
                <c:pt idx="30">
                  <c:v>87.622742294036001</c:v>
                </c:pt>
                <c:pt idx="31">
                  <c:v>87.249297684742771</c:v>
                </c:pt>
                <c:pt idx="32">
                  <c:v>86.609670602768261</c:v>
                </c:pt>
                <c:pt idx="33">
                  <c:v>83.92132857214925</c:v>
                </c:pt>
                <c:pt idx="34">
                  <c:v>84.911859778029921</c:v>
                </c:pt>
                <c:pt idx="35">
                  <c:v>84.050513427426338</c:v>
                </c:pt>
                <c:pt idx="36">
                  <c:v>84.909153826334204</c:v>
                </c:pt>
                <c:pt idx="37">
                  <c:v>80.668276141801428</c:v>
                </c:pt>
                <c:pt idx="38">
                  <c:v>80.978953853060602</c:v>
                </c:pt>
                <c:pt idx="39">
                  <c:v>80.95101570090992</c:v>
                </c:pt>
                <c:pt idx="40">
                  <c:v>80.430485689833588</c:v>
                </c:pt>
                <c:pt idx="41">
                  <c:v>80.879332629308053</c:v>
                </c:pt>
                <c:pt idx="42">
                  <c:v>74.772547064590555</c:v>
                </c:pt>
                <c:pt idx="43">
                  <c:v>75.298295814573436</c:v>
                </c:pt>
                <c:pt idx="44">
                  <c:v>72.587108197102808</c:v>
                </c:pt>
                <c:pt idx="45">
                  <c:v>76.30225533395533</c:v>
                </c:pt>
                <c:pt idx="46">
                  <c:v>74.141519773859514</c:v>
                </c:pt>
                <c:pt idx="47">
                  <c:v>69.893757237656885</c:v>
                </c:pt>
                <c:pt idx="48">
                  <c:v>71.28302886340245</c:v>
                </c:pt>
              </c:numCache>
            </c:numRef>
          </c:val>
          <c:smooth val="0"/>
          <c:extLst>
            <c:ext xmlns:c16="http://schemas.microsoft.com/office/drawing/2014/chart" uri="{C3380CC4-5D6E-409C-BE32-E72D297353CC}">
              <c16:uniqueId val="{00000001-BE3C-4444-BAD6-CB2C9125769E}"/>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[1]NSA_INDICES!$BZ$83:$DV$83</c:f>
              <c:numCache>
                <c:formatCode>General</c:formatCode>
                <c:ptCount val="49"/>
                <c:pt idx="0">
                  <c:v>128.23417252683458</c:v>
                </c:pt>
                <c:pt idx="1">
                  <c:v>121.05465610152177</c:v>
                </c:pt>
                <c:pt idx="2">
                  <c:v>123.22273405795796</c:v>
                </c:pt>
                <c:pt idx="3">
                  <c:v>110.7341825759277</c:v>
                </c:pt>
                <c:pt idx="4">
                  <c:v>99.059892649480901</c:v>
                </c:pt>
                <c:pt idx="5">
                  <c:v>98.450980822019247</c:v>
                </c:pt>
                <c:pt idx="6">
                  <c:v>102.32162920326826</c:v>
                </c:pt>
                <c:pt idx="7">
                  <c:v>100.66041541625256</c:v>
                </c:pt>
                <c:pt idx="8">
                  <c:v>96.049420151662588</c:v>
                </c:pt>
                <c:pt idx="9">
                  <c:v>97.643383149748956</c:v>
                </c:pt>
                <c:pt idx="10">
                  <c:v>100.06094316996577</c:v>
                </c:pt>
                <c:pt idx="11">
                  <c:v>114.89598728657614</c:v>
                </c:pt>
                <c:pt idx="12">
                  <c:v>107.10901383926812</c:v>
                </c:pt>
                <c:pt idx="13">
                  <c:v>99.464166851612831</c:v>
                </c:pt>
                <c:pt idx="14">
                  <c:v>98.899995983129514</c:v>
                </c:pt>
                <c:pt idx="15">
                  <c:v>96.022309189262202</c:v>
                </c:pt>
                <c:pt idx="16">
                  <c:v>90.143422618446976</c:v>
                </c:pt>
                <c:pt idx="17">
                  <c:v>94.599633035673108</c:v>
                </c:pt>
                <c:pt idx="18">
                  <c:v>90.334754260505278</c:v>
                </c:pt>
                <c:pt idx="19">
                  <c:v>85.482447919008848</c:v>
                </c:pt>
                <c:pt idx="20">
                  <c:v>88.154893042546448</c:v>
                </c:pt>
                <c:pt idx="21">
                  <c:v>81.740526945125396</c:v>
                </c:pt>
                <c:pt idx="22">
                  <c:v>81.511361234438567</c:v>
                </c:pt>
                <c:pt idx="23">
                  <c:v>80.271800556008984</c:v>
                </c:pt>
                <c:pt idx="24">
                  <c:v>75.586714324644106</c:v>
                </c:pt>
                <c:pt idx="25">
                  <c:v>75.46447349561376</c:v>
                </c:pt>
                <c:pt idx="26">
                  <c:v>72.988414811041508</c:v>
                </c:pt>
                <c:pt idx="27">
                  <c:v>70.691154331328249</c:v>
                </c:pt>
                <c:pt idx="28">
                  <c:v>73.943150809191238</c:v>
                </c:pt>
                <c:pt idx="29">
                  <c:v>71.792013600970833</c:v>
                </c:pt>
                <c:pt idx="30">
                  <c:v>71.899891964178451</c:v>
                </c:pt>
                <c:pt idx="31">
                  <c:v>71.252307420557869</c:v>
                </c:pt>
                <c:pt idx="32">
                  <c:v>70.333255438894923</c:v>
                </c:pt>
                <c:pt idx="33">
                  <c:v>68.251949259416833</c:v>
                </c:pt>
                <c:pt idx="34">
                  <c:v>67.983104007125107</c:v>
                </c:pt>
                <c:pt idx="35">
                  <c:v>67.21862794909643</c:v>
                </c:pt>
                <c:pt idx="36">
                  <c:v>68.282646711001178</c:v>
                </c:pt>
                <c:pt idx="37">
                  <c:v>65.454128416159605</c:v>
                </c:pt>
                <c:pt idx="38">
                  <c:v>64.301285364856426</c:v>
                </c:pt>
                <c:pt idx="39">
                  <c:v>64.732871268027736</c:v>
                </c:pt>
                <c:pt idx="40">
                  <c:v>63.383719139036145</c:v>
                </c:pt>
                <c:pt idx="41">
                  <c:v>63.569887098346946</c:v>
                </c:pt>
                <c:pt idx="42">
                  <c:v>59.344153505074161</c:v>
                </c:pt>
                <c:pt idx="43">
                  <c:v>58.959069041232105</c:v>
                </c:pt>
                <c:pt idx="44">
                  <c:v>56.953545865777691</c:v>
                </c:pt>
                <c:pt idx="45">
                  <c:v>59.939156203413546</c:v>
                </c:pt>
                <c:pt idx="46">
                  <c:v>56.730650194713263</c:v>
                </c:pt>
                <c:pt idx="47">
                  <c:v>53.338165767083801</c:v>
                </c:pt>
                <c:pt idx="48">
                  <c:v>53.810052513774174</c:v>
                </c:pt>
              </c:numCache>
            </c:numRef>
          </c:val>
          <c:smooth val="0"/>
          <c:extLst>
            <c:ext xmlns:c16="http://schemas.microsoft.com/office/drawing/2014/chart" uri="{C3380CC4-5D6E-409C-BE32-E72D297353CC}">
              <c16:uniqueId val="{00000001-A203-412C-9ED2-3A608FD106C9}"/>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[1]SA_INDICES!$BZ$83:$DV$83</c:f>
              <c:numCache>
                <c:formatCode>General</c:formatCode>
                <c:ptCount val="49"/>
                <c:pt idx="0">
                  <c:v>197.38349777800352</c:v>
                </c:pt>
                <c:pt idx="1">
                  <c:v>200.96170710286248</c:v>
                </c:pt>
                <c:pt idx="2">
                  <c:v>205.64873084057763</c:v>
                </c:pt>
                <c:pt idx="3">
                  <c:v>191.00412140497309</c:v>
                </c:pt>
                <c:pt idx="4">
                  <c:v>170.19455794682892</c:v>
                </c:pt>
                <c:pt idx="5">
                  <c:v>158.89078684691449</c:v>
                </c:pt>
                <c:pt idx="6">
                  <c:v>192.09467124906055</c:v>
                </c:pt>
                <c:pt idx="7">
                  <c:v>162.53807072939793</c:v>
                </c:pt>
                <c:pt idx="8">
                  <c:v>153.00306682285546</c:v>
                </c:pt>
                <c:pt idx="9">
                  <c:v>150.86785632127723</c:v>
                </c:pt>
                <c:pt idx="10">
                  <c:v>182.08578598744606</c:v>
                </c:pt>
                <c:pt idx="11">
                  <c:v>215.99202932590563</c:v>
                </c:pt>
                <c:pt idx="12">
                  <c:v>193.02998517273863</c:v>
                </c:pt>
                <c:pt idx="13">
                  <c:v>166.95485048396441</c:v>
                </c:pt>
                <c:pt idx="14">
                  <c:v>163.08662341512508</c:v>
                </c:pt>
                <c:pt idx="15">
                  <c:v>150.56275234640938</c:v>
                </c:pt>
                <c:pt idx="16">
                  <c:v>143.0741480818613</c:v>
                </c:pt>
                <c:pt idx="17">
                  <c:v>153.27441623074495</c:v>
                </c:pt>
                <c:pt idx="18">
                  <c:v>142.31229840892487</c:v>
                </c:pt>
                <c:pt idx="19">
                  <c:v>128.56344119240407</c:v>
                </c:pt>
                <c:pt idx="20">
                  <c:v>132.59289321327415</c:v>
                </c:pt>
                <c:pt idx="21">
                  <c:v>123.67694873929275</c:v>
                </c:pt>
                <c:pt idx="22">
                  <c:v>123.36599745318915</c:v>
                </c:pt>
                <c:pt idx="23">
                  <c:v>122.20778067825621</c:v>
                </c:pt>
                <c:pt idx="24">
                  <c:v>114.87934653486134</c:v>
                </c:pt>
                <c:pt idx="25">
                  <c:v>112.17925160380631</c:v>
                </c:pt>
                <c:pt idx="26">
                  <c:v>104.87553724161853</c:v>
                </c:pt>
                <c:pt idx="27">
                  <c:v>107.02914340401051</c:v>
                </c:pt>
                <c:pt idx="28">
                  <c:v>111.63472959452614</c:v>
                </c:pt>
                <c:pt idx="29">
                  <c:v>107.8777191960624</c:v>
                </c:pt>
                <c:pt idx="30">
                  <c:v>108.85885334425687</c:v>
                </c:pt>
                <c:pt idx="31">
                  <c:v>108.85567659139809</c:v>
                </c:pt>
                <c:pt idx="32">
                  <c:v>108.59345551886142</c:v>
                </c:pt>
                <c:pt idx="33">
                  <c:v>105.08521884599591</c:v>
                </c:pt>
                <c:pt idx="34">
                  <c:v>107.77673032954263</c:v>
                </c:pt>
                <c:pt idx="35">
                  <c:v>106.78454585179099</c:v>
                </c:pt>
                <c:pt idx="36">
                  <c:v>107.36579139973901</c:v>
                </c:pt>
                <c:pt idx="37">
                  <c:v>101.21730662024153</c:v>
                </c:pt>
                <c:pt idx="38">
                  <c:v>103.5046926754743</c:v>
                </c:pt>
                <c:pt idx="39">
                  <c:v>102.85609709389216</c:v>
                </c:pt>
                <c:pt idx="40">
                  <c:v>103.45474782584571</c:v>
                </c:pt>
                <c:pt idx="41">
                  <c:v>104.25838285248537</c:v>
                </c:pt>
                <c:pt idx="42">
                  <c:v>95.610949267925065</c:v>
                </c:pt>
                <c:pt idx="43">
                  <c:v>97.366917403783845</c:v>
                </c:pt>
                <c:pt idx="44">
                  <c:v>93.702622166482257</c:v>
                </c:pt>
                <c:pt idx="45">
                  <c:v>98.403120188089304</c:v>
                </c:pt>
                <c:pt idx="46">
                  <c:v>97.6575586667268</c:v>
                </c:pt>
                <c:pt idx="47">
                  <c:v>92.254612400383905</c:v>
                </c:pt>
                <c:pt idx="48">
                  <c:v>94.88295243667163</c:v>
                </c:pt>
              </c:numCache>
            </c:numRef>
          </c:val>
          <c:smooth val="0"/>
          <c:extLst>
            <c:ext xmlns:c16="http://schemas.microsoft.com/office/drawing/2014/chart" uri="{C3380CC4-5D6E-409C-BE32-E72D297353CC}">
              <c16:uniqueId val="{00000001-91B8-4795-BDA4-8CDB8EBEE4B5}"/>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[1]RA_INDICES!$BZ$90:$DV$90</c:f>
              <c:numCache>
                <c:formatCode>General</c:formatCode>
                <c:ptCount val="49"/>
                <c:pt idx="0">
                  <c:v>124.24448887615624</c:v>
                </c:pt>
                <c:pt idx="1">
                  <c:v>124.75943318441875</c:v>
                </c:pt>
                <c:pt idx="2">
                  <c:v>126.52687038628866</c:v>
                </c:pt>
                <c:pt idx="3">
                  <c:v>127.30035672684615</c:v>
                </c:pt>
                <c:pt idx="4">
                  <c:v>125.31569362530126</c:v>
                </c:pt>
                <c:pt idx="5">
                  <c:v>126.45872929789566</c:v>
                </c:pt>
                <c:pt idx="6">
                  <c:v>121.77372494102741</c:v>
                </c:pt>
                <c:pt idx="7">
                  <c:v>125.38655688146025</c:v>
                </c:pt>
                <c:pt idx="8">
                  <c:v>129.07977258212642</c:v>
                </c:pt>
                <c:pt idx="9">
                  <c:v>129.97909073079109</c:v>
                </c:pt>
                <c:pt idx="10">
                  <c:v>128.6554121196034</c:v>
                </c:pt>
                <c:pt idx="11">
                  <c:v>132.94127764751241</c:v>
                </c:pt>
                <c:pt idx="12">
                  <c:v>152.36445235188725</c:v>
                </c:pt>
                <c:pt idx="13">
                  <c:v>143.95708012846873</c:v>
                </c:pt>
                <c:pt idx="14">
                  <c:v>142.90953892684703</c:v>
                </c:pt>
                <c:pt idx="15">
                  <c:v>136.21748131378956</c:v>
                </c:pt>
                <c:pt idx="16">
                  <c:v>140.33770762292582</c:v>
                </c:pt>
                <c:pt idx="17">
                  <c:v>136.43682289891882</c:v>
                </c:pt>
                <c:pt idx="18">
                  <c:v>139.66224121109127</c:v>
                </c:pt>
                <c:pt idx="19">
                  <c:v>143.08937619760769</c:v>
                </c:pt>
                <c:pt idx="20">
                  <c:v>142.16419191298445</c:v>
                </c:pt>
                <c:pt idx="21">
                  <c:v>139.03315545127415</c:v>
                </c:pt>
                <c:pt idx="22">
                  <c:v>137.3517961207113</c:v>
                </c:pt>
                <c:pt idx="23">
                  <c:v>133.15629885457892</c:v>
                </c:pt>
                <c:pt idx="24">
                  <c:v>134.04546560222445</c:v>
                </c:pt>
                <c:pt idx="25">
                  <c:v>134.97924552916962</c:v>
                </c:pt>
                <c:pt idx="26">
                  <c:v>128.33894956973657</c:v>
                </c:pt>
                <c:pt idx="27">
                  <c:v>137.00739637912974</c:v>
                </c:pt>
                <c:pt idx="28">
                  <c:v>134.05322474262462</c:v>
                </c:pt>
                <c:pt idx="29">
                  <c:v>134.95036366672983</c:v>
                </c:pt>
                <c:pt idx="30">
                  <c:v>139.40503782576198</c:v>
                </c:pt>
                <c:pt idx="31">
                  <c:v>134.12939892888386</c:v>
                </c:pt>
                <c:pt idx="32">
                  <c:v>134.05710801843929</c:v>
                </c:pt>
                <c:pt idx="33">
                  <c:v>132.6132528864444</c:v>
                </c:pt>
                <c:pt idx="34">
                  <c:v>140.7491924172505</c:v>
                </c:pt>
                <c:pt idx="35">
                  <c:v>138.7642644102356</c:v>
                </c:pt>
                <c:pt idx="36">
                  <c:v>137.84144745038407</c:v>
                </c:pt>
                <c:pt idx="37">
                  <c:v>136.87764725196348</c:v>
                </c:pt>
                <c:pt idx="38">
                  <c:v>140.41602844643987</c:v>
                </c:pt>
                <c:pt idx="39">
                  <c:v>140.10104518877694</c:v>
                </c:pt>
                <c:pt idx="40">
                  <c:v>137.67620720150032</c:v>
                </c:pt>
                <c:pt idx="41">
                  <c:v>141.36368140086086</c:v>
                </c:pt>
                <c:pt idx="42">
                  <c:v>143.07722816987348</c:v>
                </c:pt>
                <c:pt idx="43">
                  <c:v>142.81951861789977</c:v>
                </c:pt>
                <c:pt idx="44">
                  <c:v>137.73090215452845</c:v>
                </c:pt>
                <c:pt idx="45">
                  <c:v>143.85116922062369</c:v>
                </c:pt>
                <c:pt idx="46">
                  <c:v>146.60053689104339</c:v>
                </c:pt>
                <c:pt idx="47">
                  <c:v>146.05639572164614</c:v>
                </c:pt>
                <c:pt idx="48">
                  <c:v>149.69384202984918</c:v>
                </c:pt>
              </c:numCache>
            </c:numRef>
          </c:val>
          <c:smooth val="0"/>
          <c:extLst>
            <c:ext xmlns:c16="http://schemas.microsoft.com/office/drawing/2014/chart" uri="{C3380CC4-5D6E-409C-BE32-E72D297353CC}">
              <c16:uniqueId val="{00000001-496B-4D04-872F-A013364A5FAA}"/>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[1]NSA_INDICES!$BZ$90:$DV$90</c:f>
              <c:numCache>
                <c:formatCode>General</c:formatCode>
                <c:ptCount val="49"/>
                <c:pt idx="0">
                  <c:v>101.87344259135469</c:v>
                </c:pt>
                <c:pt idx="1">
                  <c:v>97.921868293617123</c:v>
                </c:pt>
                <c:pt idx="2">
                  <c:v>106.45854588184545</c:v>
                </c:pt>
                <c:pt idx="3">
                  <c:v>101.22125390846371</c:v>
                </c:pt>
                <c:pt idx="4">
                  <c:v>100.31946872632159</c:v>
                </c:pt>
                <c:pt idx="5">
                  <c:v>97.411819248101992</c:v>
                </c:pt>
                <c:pt idx="6">
                  <c:v>91.938338305423713</c:v>
                </c:pt>
                <c:pt idx="7">
                  <c:v>99.272355904265169</c:v>
                </c:pt>
                <c:pt idx="8">
                  <c:v>98.881023749208779</c:v>
                </c:pt>
                <c:pt idx="9">
                  <c:v>100.03807223233147</c:v>
                </c:pt>
                <c:pt idx="10">
                  <c:v>97.156557298841278</c:v>
                </c:pt>
                <c:pt idx="11">
                  <c:v>100.6112062428614</c:v>
                </c:pt>
                <c:pt idx="12">
                  <c:v>107.43138902318697</c:v>
                </c:pt>
                <c:pt idx="13">
                  <c:v>102.84642473670678</c:v>
                </c:pt>
                <c:pt idx="14">
                  <c:v>102.55283267373569</c:v>
                </c:pt>
                <c:pt idx="15">
                  <c:v>101.93515946156251</c:v>
                </c:pt>
                <c:pt idx="16">
                  <c:v>106.14388916295039</c:v>
                </c:pt>
                <c:pt idx="17">
                  <c:v>98.134136380270036</c:v>
                </c:pt>
                <c:pt idx="18">
                  <c:v>105.11455961443144</c:v>
                </c:pt>
                <c:pt idx="19">
                  <c:v>107.17176168048333</c:v>
                </c:pt>
                <c:pt idx="20">
                  <c:v>111.90048174341464</c:v>
                </c:pt>
                <c:pt idx="21">
                  <c:v>104.48722278311209</c:v>
                </c:pt>
                <c:pt idx="22">
                  <c:v>105.86336210421938</c:v>
                </c:pt>
                <c:pt idx="23">
                  <c:v>104.11100544032857</c:v>
                </c:pt>
                <c:pt idx="24">
                  <c:v>105.93494195409643</c:v>
                </c:pt>
                <c:pt idx="25">
                  <c:v>103.13838670034983</c:v>
                </c:pt>
                <c:pt idx="26">
                  <c:v>101.18985684994084</c:v>
                </c:pt>
                <c:pt idx="27">
                  <c:v>110.70563318444002</c:v>
                </c:pt>
                <c:pt idx="28">
                  <c:v>104.5534813836138</c:v>
                </c:pt>
                <c:pt idx="29">
                  <c:v>110.73249723777366</c:v>
                </c:pt>
                <c:pt idx="30">
                  <c:v>107.89219294558798</c:v>
                </c:pt>
                <c:pt idx="31">
                  <c:v>107.6065682553438</c:v>
                </c:pt>
                <c:pt idx="32">
                  <c:v>108.98303188836758</c:v>
                </c:pt>
                <c:pt idx="33">
                  <c:v>105.50751942014512</c:v>
                </c:pt>
                <c:pt idx="34">
                  <c:v>111.99051914239804</c:v>
                </c:pt>
                <c:pt idx="35">
                  <c:v>115.04074736279514</c:v>
                </c:pt>
                <c:pt idx="36">
                  <c:v>108.62348271322713</c:v>
                </c:pt>
                <c:pt idx="37">
                  <c:v>112.20154570499128</c:v>
                </c:pt>
                <c:pt idx="38">
                  <c:v>114.08726005525401</c:v>
                </c:pt>
                <c:pt idx="39">
                  <c:v>112.7960272712194</c:v>
                </c:pt>
                <c:pt idx="40">
                  <c:v>108.59301766175248</c:v>
                </c:pt>
                <c:pt idx="41">
                  <c:v>112.62220928863719</c:v>
                </c:pt>
                <c:pt idx="42">
                  <c:v>113.37737101985759</c:v>
                </c:pt>
                <c:pt idx="43">
                  <c:v>116.22777542297553</c:v>
                </c:pt>
                <c:pt idx="44">
                  <c:v>112.83801815805215</c:v>
                </c:pt>
                <c:pt idx="45">
                  <c:v>121.71159592804209</c:v>
                </c:pt>
                <c:pt idx="46">
                  <c:v>122.64185808590832</c:v>
                </c:pt>
                <c:pt idx="47">
                  <c:v>120.31532864599819</c:v>
                </c:pt>
                <c:pt idx="48">
                  <c:v>118.12768296449603</c:v>
                </c:pt>
              </c:numCache>
            </c:numRef>
          </c:val>
          <c:smooth val="0"/>
          <c:extLst>
            <c:ext xmlns:c16="http://schemas.microsoft.com/office/drawing/2014/chart" uri="{C3380CC4-5D6E-409C-BE32-E72D297353CC}">
              <c16:uniqueId val="{00000001-B3D2-49AC-85A5-EF6EBA2359E8}"/>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[1]SA_INDICES!$BZ$90:$DV$90</c:f>
              <c:numCache>
                <c:formatCode>General</c:formatCode>
                <c:ptCount val="49"/>
                <c:pt idx="0">
                  <c:v>129.80699927875341</c:v>
                </c:pt>
                <c:pt idx="1">
                  <c:v>131.43253340445102</c:v>
                </c:pt>
                <c:pt idx="2">
                  <c:v>131.51681419121931</c:v>
                </c:pt>
                <c:pt idx="3">
                  <c:v>133.78486705644158</c:v>
                </c:pt>
                <c:pt idx="4">
                  <c:v>131.53094879290134</c:v>
                </c:pt>
                <c:pt idx="5">
                  <c:v>133.68117822846051</c:v>
                </c:pt>
                <c:pt idx="6">
                  <c:v>129.1922268033567</c:v>
                </c:pt>
                <c:pt idx="7">
                  <c:v>131.87979428939715</c:v>
                </c:pt>
                <c:pt idx="8">
                  <c:v>136.58862363853171</c:v>
                </c:pt>
                <c:pt idx="9">
                  <c:v>137.42385771851954</c:v>
                </c:pt>
                <c:pt idx="10">
                  <c:v>136.48753160922348</c:v>
                </c:pt>
                <c:pt idx="11">
                  <c:v>140.98007727340465</c:v>
                </c:pt>
                <c:pt idx="12">
                  <c:v>163.53695760731904</c:v>
                </c:pt>
                <c:pt idx="13">
                  <c:v>154.17915223734559</c:v>
                </c:pt>
                <c:pt idx="14">
                  <c:v>152.94414327613046</c:v>
                </c:pt>
                <c:pt idx="15">
                  <c:v>144.74170362777912</c:v>
                </c:pt>
                <c:pt idx="16">
                  <c:v>148.83992376725311</c:v>
                </c:pt>
                <c:pt idx="17">
                  <c:v>145.9606998555434</c:v>
                </c:pt>
                <c:pt idx="18">
                  <c:v>148.25244462940853</c:v>
                </c:pt>
                <c:pt idx="19">
                  <c:v>152.02021035907086</c:v>
                </c:pt>
                <c:pt idx="20">
                  <c:v>149.68919545981393</c:v>
                </c:pt>
                <c:pt idx="21">
                  <c:v>147.62292400244937</c:v>
                </c:pt>
                <c:pt idx="22">
                  <c:v>145.18132450075976</c:v>
                </c:pt>
                <c:pt idx="23">
                  <c:v>140.3783458123477</c:v>
                </c:pt>
                <c:pt idx="24">
                  <c:v>141.03508415758895</c:v>
                </c:pt>
                <c:pt idx="25">
                  <c:v>142.89640354708794</c:v>
                </c:pt>
                <c:pt idx="26">
                  <c:v>135.08951048460702</c:v>
                </c:pt>
                <c:pt idx="27">
                  <c:v>143.54727071109187</c:v>
                </c:pt>
                <c:pt idx="28">
                  <c:v>141.38826965824515</c:v>
                </c:pt>
                <c:pt idx="29">
                  <c:v>140.9720817493257</c:v>
                </c:pt>
                <c:pt idx="30">
                  <c:v>147.24063591222648</c:v>
                </c:pt>
                <c:pt idx="31">
                  <c:v>140.72424119283829</c:v>
                </c:pt>
                <c:pt idx="32">
                  <c:v>140.29172071975913</c:v>
                </c:pt>
                <c:pt idx="33">
                  <c:v>139.35303262033867</c:v>
                </c:pt>
                <c:pt idx="34">
                  <c:v>147.89997192124451</c:v>
                </c:pt>
                <c:pt idx="35">
                  <c:v>144.66306362966381</c:v>
                </c:pt>
                <c:pt idx="36">
                  <c:v>145.10642874469082</c:v>
                </c:pt>
                <c:pt idx="37">
                  <c:v>143.01330446723773</c:v>
                </c:pt>
                <c:pt idx="38">
                  <c:v>146.96261755984409</c:v>
                </c:pt>
                <c:pt idx="39">
                  <c:v>146.89037655378797</c:v>
                </c:pt>
                <c:pt idx="40">
                  <c:v>144.90767694574112</c:v>
                </c:pt>
                <c:pt idx="41">
                  <c:v>148.51018387440934</c:v>
                </c:pt>
                <c:pt idx="42">
                  <c:v>150.46203093007568</c:v>
                </c:pt>
                <c:pt idx="43">
                  <c:v>149.4314958254858</c:v>
                </c:pt>
                <c:pt idx="44">
                  <c:v>143.92046183887442</c:v>
                </c:pt>
                <c:pt idx="45">
                  <c:v>149.35612438370498</c:v>
                </c:pt>
                <c:pt idx="46">
                  <c:v>152.55780855323607</c:v>
                </c:pt>
                <c:pt idx="47">
                  <c:v>152.45685422320136</c:v>
                </c:pt>
                <c:pt idx="48">
                  <c:v>157.54269656868919</c:v>
                </c:pt>
              </c:numCache>
            </c:numRef>
          </c:val>
          <c:smooth val="0"/>
          <c:extLst>
            <c:ext xmlns:c16="http://schemas.microsoft.com/office/drawing/2014/chart" uri="{C3380CC4-5D6E-409C-BE32-E72D297353CC}">
              <c16:uniqueId val="{00000001-4632-4B90-9A55-8506CDFD8C0C}"/>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[1]RA_INDICES!$BZ$107:$DV$107</c:f>
              <c:numCache>
                <c:formatCode>General</c:formatCode>
                <c:ptCount val="49"/>
                <c:pt idx="0">
                  <c:v>106.84429539528604</c:v>
                </c:pt>
                <c:pt idx="1">
                  <c:v>109.44291622165896</c:v>
                </c:pt>
                <c:pt idx="2">
                  <c:v>109.43634937223135</c:v>
                </c:pt>
                <c:pt idx="3">
                  <c:v>109.56420731988213</c:v>
                </c:pt>
                <c:pt idx="4">
                  <c:v>110.06181478064698</c:v>
                </c:pt>
                <c:pt idx="5">
                  <c:v>112.41773822643736</c:v>
                </c:pt>
                <c:pt idx="6">
                  <c:v>118.8808740293628</c:v>
                </c:pt>
                <c:pt idx="7">
                  <c:v>117.6691826850257</c:v>
                </c:pt>
                <c:pt idx="8">
                  <c:v>114.43026921828645</c:v>
                </c:pt>
                <c:pt idx="9">
                  <c:v>115.72973734017691</c:v>
                </c:pt>
                <c:pt idx="10">
                  <c:v>117.05598835546454</c:v>
                </c:pt>
                <c:pt idx="11">
                  <c:v>133.62014029330433</c:v>
                </c:pt>
                <c:pt idx="12">
                  <c:v>125.65219495499187</c:v>
                </c:pt>
                <c:pt idx="13">
                  <c:v>120.03367239646909</c:v>
                </c:pt>
                <c:pt idx="14">
                  <c:v>120.09503277658702</c:v>
                </c:pt>
                <c:pt idx="15">
                  <c:v>119.90421544108207</c:v>
                </c:pt>
                <c:pt idx="16">
                  <c:v>118.51556462858926</c:v>
                </c:pt>
                <c:pt idx="17">
                  <c:v>118.0869524252043</c:v>
                </c:pt>
                <c:pt idx="18">
                  <c:v>120.08001028700268</c:v>
                </c:pt>
                <c:pt idx="19">
                  <c:v>117.46103648004247</c:v>
                </c:pt>
                <c:pt idx="20">
                  <c:v>119.582624661357</c:v>
                </c:pt>
                <c:pt idx="21">
                  <c:v>118.26722304946212</c:v>
                </c:pt>
                <c:pt idx="22">
                  <c:v>118.40970396665294</c:v>
                </c:pt>
                <c:pt idx="23">
                  <c:v>120.84274274354047</c:v>
                </c:pt>
                <c:pt idx="24">
                  <c:v>119.68585834285845</c:v>
                </c:pt>
                <c:pt idx="25">
                  <c:v>121.99663734309674</c:v>
                </c:pt>
                <c:pt idx="26">
                  <c:v>120.17219581143037</c:v>
                </c:pt>
                <c:pt idx="27">
                  <c:v>120.94948977507876</c:v>
                </c:pt>
                <c:pt idx="28">
                  <c:v>128.61347697436645</c:v>
                </c:pt>
                <c:pt idx="29">
                  <c:v>123.28518378689965</c:v>
                </c:pt>
                <c:pt idx="30">
                  <c:v>123.04073818305159</c:v>
                </c:pt>
                <c:pt idx="31">
                  <c:v>123.81279560529428</c:v>
                </c:pt>
                <c:pt idx="32">
                  <c:v>124.1673450539635</c:v>
                </c:pt>
                <c:pt idx="33">
                  <c:v>124.4210266034042</c:v>
                </c:pt>
                <c:pt idx="34">
                  <c:v>128.23835165386743</c:v>
                </c:pt>
                <c:pt idx="35">
                  <c:v>123.76432143253298</c:v>
                </c:pt>
                <c:pt idx="36">
                  <c:v>126.92977509519277</c:v>
                </c:pt>
                <c:pt idx="37">
                  <c:v>125.3137892023296</c:v>
                </c:pt>
                <c:pt idx="38">
                  <c:v>127.78967032079993</c:v>
                </c:pt>
                <c:pt idx="39">
                  <c:v>126.48859285396257</c:v>
                </c:pt>
                <c:pt idx="40">
                  <c:v>126.33624701727717</c:v>
                </c:pt>
                <c:pt idx="41">
                  <c:v>127.97661500079865</c:v>
                </c:pt>
                <c:pt idx="42">
                  <c:v>127.30820837257619</c:v>
                </c:pt>
                <c:pt idx="43">
                  <c:v>128.67110636846283</c:v>
                </c:pt>
                <c:pt idx="44">
                  <c:v>126.92268380715103</c:v>
                </c:pt>
                <c:pt idx="45">
                  <c:v>130.92403694474575</c:v>
                </c:pt>
                <c:pt idx="46">
                  <c:v>128.33823926901457</c:v>
                </c:pt>
                <c:pt idx="47">
                  <c:v>129.64058312292224</c:v>
                </c:pt>
                <c:pt idx="48">
                  <c:v>131.06407708113323</c:v>
                </c:pt>
              </c:numCache>
            </c:numRef>
          </c:val>
          <c:smooth val="0"/>
          <c:extLst>
            <c:ext xmlns:c16="http://schemas.microsoft.com/office/drawing/2014/chart" uri="{C3380CC4-5D6E-409C-BE32-E72D297353CC}">
              <c16:uniqueId val="{00000001-86BF-4339-B452-0AD30E6A55A4}"/>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[1]NSA_INDICES!$BZ$107:$DV$107</c:f>
              <c:numCache>
                <c:formatCode>General</c:formatCode>
                <c:ptCount val="49"/>
                <c:pt idx="0">
                  <c:v>97.931987178877009</c:v>
                </c:pt>
                <c:pt idx="1">
                  <c:v>99.021280557313247</c:v>
                </c:pt>
                <c:pt idx="2">
                  <c:v>99.260459758115374</c:v>
                </c:pt>
                <c:pt idx="3">
                  <c:v>100.87368008879632</c:v>
                </c:pt>
                <c:pt idx="4">
                  <c:v>100.75779751690095</c:v>
                </c:pt>
                <c:pt idx="5">
                  <c:v>101.60520263847638</c:v>
                </c:pt>
                <c:pt idx="6">
                  <c:v>103.52321801659279</c:v>
                </c:pt>
                <c:pt idx="7">
                  <c:v>104.31832688387502</c:v>
                </c:pt>
                <c:pt idx="8">
                  <c:v>103.66273404878984</c:v>
                </c:pt>
                <c:pt idx="9">
                  <c:v>103.91575072044836</c:v>
                </c:pt>
                <c:pt idx="10">
                  <c:v>105.23444829265971</c:v>
                </c:pt>
                <c:pt idx="11">
                  <c:v>112.46382899720612</c:v>
                </c:pt>
                <c:pt idx="12">
                  <c:v>109.61025902807361</c:v>
                </c:pt>
                <c:pt idx="13">
                  <c:v>107.5873908838976</c:v>
                </c:pt>
                <c:pt idx="14">
                  <c:v>108.06292418890892</c:v>
                </c:pt>
                <c:pt idx="15">
                  <c:v>108.84703401585803</c:v>
                </c:pt>
                <c:pt idx="16">
                  <c:v>106.33574561449046</c:v>
                </c:pt>
                <c:pt idx="17">
                  <c:v>106.10368315155621</c:v>
                </c:pt>
                <c:pt idx="18">
                  <c:v>106.67692796037494</c:v>
                </c:pt>
                <c:pt idx="19">
                  <c:v>105.09782470840972</c:v>
                </c:pt>
                <c:pt idx="20">
                  <c:v>106.56477437347269</c:v>
                </c:pt>
                <c:pt idx="21">
                  <c:v>105.6335957094187</c:v>
                </c:pt>
                <c:pt idx="22">
                  <c:v>106.78491453710967</c:v>
                </c:pt>
                <c:pt idx="23">
                  <c:v>108.46524328227478</c:v>
                </c:pt>
                <c:pt idx="24">
                  <c:v>106.79060494158246</c:v>
                </c:pt>
                <c:pt idx="25">
                  <c:v>108.58134558953445</c:v>
                </c:pt>
                <c:pt idx="26">
                  <c:v>107.82502006071778</c:v>
                </c:pt>
                <c:pt idx="27">
                  <c:v>106.46606385234453</c:v>
                </c:pt>
                <c:pt idx="28">
                  <c:v>114.1643838821827</c:v>
                </c:pt>
                <c:pt idx="29">
                  <c:v>109.65952196780684</c:v>
                </c:pt>
                <c:pt idx="30">
                  <c:v>109.14969878089325</c:v>
                </c:pt>
                <c:pt idx="31">
                  <c:v>110.11498860563403</c:v>
                </c:pt>
                <c:pt idx="32">
                  <c:v>109.94579950311811</c:v>
                </c:pt>
                <c:pt idx="33">
                  <c:v>110.71668782564292</c:v>
                </c:pt>
                <c:pt idx="34">
                  <c:v>113.88422561792831</c:v>
                </c:pt>
                <c:pt idx="35">
                  <c:v>109.71717780264339</c:v>
                </c:pt>
                <c:pt idx="36">
                  <c:v>112.07257196483391</c:v>
                </c:pt>
                <c:pt idx="37">
                  <c:v>111.21651590439674</c:v>
                </c:pt>
                <c:pt idx="38">
                  <c:v>112.14731614273734</c:v>
                </c:pt>
                <c:pt idx="39">
                  <c:v>110.27397882083673</c:v>
                </c:pt>
                <c:pt idx="40">
                  <c:v>111.83047831230881</c:v>
                </c:pt>
                <c:pt idx="41">
                  <c:v>112.58442351295115</c:v>
                </c:pt>
                <c:pt idx="42">
                  <c:v>112.17708623944553</c:v>
                </c:pt>
                <c:pt idx="43">
                  <c:v>111.90485678270772</c:v>
                </c:pt>
                <c:pt idx="44">
                  <c:v>111.85210973832494</c:v>
                </c:pt>
                <c:pt idx="45">
                  <c:v>112.86797661233503</c:v>
                </c:pt>
                <c:pt idx="46">
                  <c:v>111.22927224702211</c:v>
                </c:pt>
                <c:pt idx="47">
                  <c:v>112.4374318267958</c:v>
                </c:pt>
                <c:pt idx="48">
                  <c:v>114.18201790695952</c:v>
                </c:pt>
              </c:numCache>
            </c:numRef>
          </c:val>
          <c:smooth val="0"/>
          <c:extLst>
            <c:ext xmlns:c16="http://schemas.microsoft.com/office/drawing/2014/chart" uri="{C3380CC4-5D6E-409C-BE32-E72D297353CC}">
              <c16:uniqueId val="{00000001-BDBF-40B6-8D11-6B7A47D306F1}"/>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[1]SA_INDICES!$BZ$107:$DV$107</c:f>
              <c:numCache>
                <c:formatCode>General</c:formatCode>
                <c:ptCount val="49"/>
                <c:pt idx="0">
                  <c:v>119.18101531993166</c:v>
                </c:pt>
                <c:pt idx="1">
                  <c:v>123.86889849536604</c:v>
                </c:pt>
                <c:pt idx="2">
                  <c:v>123.52216161134628</c:v>
                </c:pt>
                <c:pt idx="3">
                  <c:v>121.59393046724985</c:v>
                </c:pt>
                <c:pt idx="4">
                  <c:v>122.9407516811428</c:v>
                </c:pt>
                <c:pt idx="5">
                  <c:v>127.3848174594404</c:v>
                </c:pt>
                <c:pt idx="6">
                  <c:v>140.13946342371969</c:v>
                </c:pt>
                <c:pt idx="7">
                  <c:v>136.14989102384592</c:v>
                </c:pt>
                <c:pt idx="8">
                  <c:v>129.33505734267808</c:v>
                </c:pt>
                <c:pt idx="9">
                  <c:v>132.08305912641848</c:v>
                </c:pt>
                <c:pt idx="10">
                  <c:v>133.41976587432177</c:v>
                </c:pt>
                <c:pt idx="11">
                  <c:v>162.90542540250158</c:v>
                </c:pt>
                <c:pt idx="12">
                  <c:v>147.85798786227991</c:v>
                </c:pt>
                <c:pt idx="13">
                  <c:v>137.26223826240104</c:v>
                </c:pt>
                <c:pt idx="14">
                  <c:v>136.7502864039034</c:v>
                </c:pt>
                <c:pt idx="15">
                  <c:v>135.20994175649724</c:v>
                </c:pt>
                <c:pt idx="16">
                  <c:v>135.37528404820696</c:v>
                </c:pt>
                <c:pt idx="17">
                  <c:v>134.67460101419954</c:v>
                </c:pt>
                <c:pt idx="18">
                  <c:v>138.63301235734593</c:v>
                </c:pt>
                <c:pt idx="19">
                  <c:v>134.5746143873794</c:v>
                </c:pt>
                <c:pt idx="20">
                  <c:v>137.60237545127126</c:v>
                </c:pt>
                <c:pt idx="21">
                  <c:v>135.7551193768694</c:v>
                </c:pt>
                <c:pt idx="22">
                  <c:v>134.50113257223137</c:v>
                </c:pt>
                <c:pt idx="23">
                  <c:v>137.97609815644523</c:v>
                </c:pt>
                <c:pt idx="24">
                  <c:v>137.53590635578215</c:v>
                </c:pt>
                <c:pt idx="25">
                  <c:v>140.56654011714932</c:v>
                </c:pt>
                <c:pt idx="26">
                  <c:v>137.2635761136134</c:v>
                </c:pt>
                <c:pt idx="27">
                  <c:v>140.99794016744153</c:v>
                </c:pt>
                <c:pt idx="28">
                  <c:v>148.61440269585427</c:v>
                </c:pt>
                <c:pt idx="29">
                  <c:v>142.14628795524439</c:v>
                </c:pt>
                <c:pt idx="30">
                  <c:v>142.26918702093218</c:v>
                </c:pt>
                <c:pt idx="31">
                  <c:v>142.77376558448867</c:v>
                </c:pt>
                <c:pt idx="32">
                  <c:v>143.85329173535652</c:v>
                </c:pt>
                <c:pt idx="33">
                  <c:v>143.39103809183334</c:v>
                </c:pt>
                <c:pt idx="34">
                  <c:v>148.10782074857465</c:v>
                </c:pt>
                <c:pt idx="35">
                  <c:v>143.20885504775868</c:v>
                </c:pt>
                <c:pt idx="36">
                  <c:v>147.49562060144888</c:v>
                </c:pt>
                <c:pt idx="37">
                  <c:v>144.82771400775522</c:v>
                </c:pt>
                <c:pt idx="38">
                  <c:v>149.44234859123594</c:v>
                </c:pt>
                <c:pt idx="39">
                  <c:v>148.93341266445833</c:v>
                </c:pt>
                <c:pt idx="40">
                  <c:v>146.4156250481447</c:v>
                </c:pt>
                <c:pt idx="41">
                  <c:v>149.2830095734719</c:v>
                </c:pt>
                <c:pt idx="42">
                  <c:v>148.25322187181214</c:v>
                </c:pt>
                <c:pt idx="43">
                  <c:v>151.87951885865689</c:v>
                </c:pt>
                <c:pt idx="44">
                  <c:v>147.78388461800523</c:v>
                </c:pt>
                <c:pt idx="45">
                  <c:v>155.91784930564793</c:v>
                </c:pt>
                <c:pt idx="46">
                  <c:v>152.0210528819579</c:v>
                </c:pt>
                <c:pt idx="47">
                  <c:v>153.45376980904521</c:v>
                </c:pt>
                <c:pt idx="48">
                  <c:v>154.43279713949215</c:v>
                </c:pt>
              </c:numCache>
            </c:numRef>
          </c:val>
          <c:smooth val="0"/>
          <c:extLst>
            <c:ext xmlns:c16="http://schemas.microsoft.com/office/drawing/2014/chart" uri="{C3380CC4-5D6E-409C-BE32-E72D297353CC}">
              <c16:uniqueId val="{00000001-F6F9-40A3-BAF1-4490A944F59C}"/>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[1]RA_INDICES!$BZ$118:$DV$118</c:f>
              <c:numCache>
                <c:formatCode>General</c:formatCode>
                <c:ptCount val="49"/>
                <c:pt idx="0">
                  <c:v>106.26783276262559</c:v>
                </c:pt>
                <c:pt idx="1">
                  <c:v>108.61423934464389</c:v>
                </c:pt>
                <c:pt idx="2">
                  <c:v>109.03316229188052</c:v>
                </c:pt>
                <c:pt idx="3">
                  <c:v>109.68151238452297</c:v>
                </c:pt>
                <c:pt idx="4">
                  <c:v>109.534436582707</c:v>
                </c:pt>
                <c:pt idx="5">
                  <c:v>111.47827292009487</c:v>
                </c:pt>
                <c:pt idx="6">
                  <c:v>116.78567709227762</c:v>
                </c:pt>
                <c:pt idx="7">
                  <c:v>115.3057615306366</c:v>
                </c:pt>
                <c:pt idx="8">
                  <c:v>113.20824716912166</c:v>
                </c:pt>
                <c:pt idx="9">
                  <c:v>113.38922799217963</c:v>
                </c:pt>
                <c:pt idx="10">
                  <c:v>115.735618565737</c:v>
                </c:pt>
                <c:pt idx="11">
                  <c:v>129.63792981020271</c:v>
                </c:pt>
                <c:pt idx="12">
                  <c:v>121.06419380606212</c:v>
                </c:pt>
                <c:pt idx="13">
                  <c:v>117.81926173047349</c:v>
                </c:pt>
                <c:pt idx="14">
                  <c:v>118.17696965670075</c:v>
                </c:pt>
                <c:pt idx="15">
                  <c:v>116.52042143589216</c:v>
                </c:pt>
                <c:pt idx="16">
                  <c:v>115.55324663341804</c:v>
                </c:pt>
                <c:pt idx="17">
                  <c:v>114.64902266204811</c:v>
                </c:pt>
                <c:pt idx="18">
                  <c:v>116.47753669518788</c:v>
                </c:pt>
                <c:pt idx="19">
                  <c:v>114.39684720487131</c:v>
                </c:pt>
                <c:pt idx="20">
                  <c:v>116.07012435163941</c:v>
                </c:pt>
                <c:pt idx="21">
                  <c:v>115.57375130987162</c:v>
                </c:pt>
                <c:pt idx="22">
                  <c:v>114.6028444850725</c:v>
                </c:pt>
                <c:pt idx="23">
                  <c:v>117.4822843026937</c:v>
                </c:pt>
                <c:pt idx="24">
                  <c:v>116.32880189514634</c:v>
                </c:pt>
                <c:pt idx="25">
                  <c:v>118.42819318389355</c:v>
                </c:pt>
                <c:pt idx="26">
                  <c:v>115.76789086240954</c:v>
                </c:pt>
                <c:pt idx="27">
                  <c:v>116.54435489704704</c:v>
                </c:pt>
                <c:pt idx="28">
                  <c:v>124.25330522617249</c:v>
                </c:pt>
                <c:pt idx="29">
                  <c:v>119.2438470957273</c:v>
                </c:pt>
                <c:pt idx="30">
                  <c:v>119.35897657097219</c:v>
                </c:pt>
                <c:pt idx="31">
                  <c:v>119.94111197618315</c:v>
                </c:pt>
                <c:pt idx="32">
                  <c:v>119.4082018878581</c:v>
                </c:pt>
                <c:pt idx="33">
                  <c:v>120.58475619382838</c:v>
                </c:pt>
                <c:pt idx="34">
                  <c:v>123.29364937512646</c:v>
                </c:pt>
                <c:pt idx="35">
                  <c:v>119.2447521261131</c:v>
                </c:pt>
                <c:pt idx="36">
                  <c:v>123.26365387363398</c:v>
                </c:pt>
                <c:pt idx="37">
                  <c:v>120.47063585759214</c:v>
                </c:pt>
                <c:pt idx="38">
                  <c:v>122.97551647252855</c:v>
                </c:pt>
                <c:pt idx="39">
                  <c:v>122.10256749248998</c:v>
                </c:pt>
                <c:pt idx="40">
                  <c:v>121.58501513348996</c:v>
                </c:pt>
                <c:pt idx="41">
                  <c:v>123.34498375290512</c:v>
                </c:pt>
                <c:pt idx="42">
                  <c:v>122.30100035190259</c:v>
                </c:pt>
                <c:pt idx="43">
                  <c:v>123.86423393765591</c:v>
                </c:pt>
                <c:pt idx="44">
                  <c:v>121.75325145873839</c:v>
                </c:pt>
                <c:pt idx="45">
                  <c:v>125.21546306336329</c:v>
                </c:pt>
                <c:pt idx="46">
                  <c:v>123.06867038926643</c:v>
                </c:pt>
                <c:pt idx="47">
                  <c:v>124.39408625502708</c:v>
                </c:pt>
                <c:pt idx="48">
                  <c:v>125.06271962959563</c:v>
                </c:pt>
              </c:numCache>
            </c:numRef>
          </c:val>
          <c:smooth val="0"/>
          <c:extLst>
            <c:ext xmlns:c16="http://schemas.microsoft.com/office/drawing/2014/chart" uri="{C3380CC4-5D6E-409C-BE32-E72D297353CC}">
              <c16:uniqueId val="{00000001-F698-4A9B-9C7B-EBCFD71CE5DD}"/>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[1]SA_INDICES!$BZ$134:$DV$134</c:f>
              <c:numCache>
                <c:formatCode>General</c:formatCode>
                <c:ptCount val="49"/>
                <c:pt idx="0">
                  <c:v>120.66619420912332</c:v>
                </c:pt>
                <c:pt idx="1">
                  <c:v>122.95560462042847</c:v>
                </c:pt>
                <c:pt idx="2">
                  <c:v>124.13716689484653</c:v>
                </c:pt>
                <c:pt idx="3">
                  <c:v>122.51221546762872</c:v>
                </c:pt>
                <c:pt idx="4">
                  <c:v>121.00709410224026</c:v>
                </c:pt>
                <c:pt idx="5">
                  <c:v>123.02450351080839</c:v>
                </c:pt>
                <c:pt idx="6">
                  <c:v>125.79708285090594</c:v>
                </c:pt>
                <c:pt idx="7">
                  <c:v>124.63951205638715</c:v>
                </c:pt>
                <c:pt idx="8">
                  <c:v>124.82297950888641</c:v>
                </c:pt>
                <c:pt idx="9">
                  <c:v>124.12393477245594</c:v>
                </c:pt>
                <c:pt idx="10">
                  <c:v>124.95439250609918</c:v>
                </c:pt>
                <c:pt idx="11">
                  <c:v>135.82958045023636</c:v>
                </c:pt>
                <c:pt idx="12">
                  <c:v>132.01067670972358</c:v>
                </c:pt>
                <c:pt idx="13">
                  <c:v>128.82033481321139</c:v>
                </c:pt>
                <c:pt idx="14">
                  <c:v>128.16655707171373</c:v>
                </c:pt>
                <c:pt idx="15">
                  <c:v>127.07504462702499</c:v>
                </c:pt>
                <c:pt idx="16">
                  <c:v>127.43536839733716</c:v>
                </c:pt>
                <c:pt idx="17">
                  <c:v>126.70680811082246</c:v>
                </c:pt>
                <c:pt idx="18">
                  <c:v>130.21765251752439</c:v>
                </c:pt>
                <c:pt idx="19">
                  <c:v>128.83657421382307</c:v>
                </c:pt>
                <c:pt idx="20">
                  <c:v>128.94123178851476</c:v>
                </c:pt>
                <c:pt idx="21">
                  <c:v>127.83693297278249</c:v>
                </c:pt>
                <c:pt idx="22">
                  <c:v>126.69970110337292</c:v>
                </c:pt>
                <c:pt idx="23">
                  <c:v>127.90919562146858</c:v>
                </c:pt>
                <c:pt idx="24">
                  <c:v>126.56128680540515</c:v>
                </c:pt>
                <c:pt idx="25">
                  <c:v>128.9771764838564</c:v>
                </c:pt>
                <c:pt idx="26">
                  <c:v>125.39494153752626</c:v>
                </c:pt>
                <c:pt idx="27">
                  <c:v>128.603692526646</c:v>
                </c:pt>
                <c:pt idx="28">
                  <c:v>132.72836135015652</c:v>
                </c:pt>
                <c:pt idx="29">
                  <c:v>130.62551155030712</c:v>
                </c:pt>
                <c:pt idx="30">
                  <c:v>130.09862320974258</c:v>
                </c:pt>
                <c:pt idx="31">
                  <c:v>130.00451390225922</c:v>
                </c:pt>
                <c:pt idx="32">
                  <c:v>129.72939921946934</c:v>
                </c:pt>
                <c:pt idx="33">
                  <c:v>128.84140997514473</c:v>
                </c:pt>
                <c:pt idx="34">
                  <c:v>135.23551168452781</c:v>
                </c:pt>
                <c:pt idx="35">
                  <c:v>129.94994271395493</c:v>
                </c:pt>
                <c:pt idx="36">
                  <c:v>133.93442173304874</c:v>
                </c:pt>
                <c:pt idx="37">
                  <c:v>130.55162509886881</c:v>
                </c:pt>
                <c:pt idx="38">
                  <c:v>131.89691930550995</c:v>
                </c:pt>
                <c:pt idx="39">
                  <c:v>136.40339697447749</c:v>
                </c:pt>
                <c:pt idx="40">
                  <c:v>133.16210089822221</c:v>
                </c:pt>
                <c:pt idx="41">
                  <c:v>135.82714327254953</c:v>
                </c:pt>
                <c:pt idx="42">
                  <c:v>133.93995786396144</c:v>
                </c:pt>
                <c:pt idx="43">
                  <c:v>134.92734718516732</c:v>
                </c:pt>
                <c:pt idx="44">
                  <c:v>132.88334586026835</c:v>
                </c:pt>
                <c:pt idx="45">
                  <c:v>138.26888150024575</c:v>
                </c:pt>
                <c:pt idx="46">
                  <c:v>137.53789084640843</c:v>
                </c:pt>
                <c:pt idx="47">
                  <c:v>138.64332077976385</c:v>
                </c:pt>
                <c:pt idx="48">
                  <c:v>139.62793286655494</c:v>
                </c:pt>
              </c:numCache>
            </c:numRef>
          </c:val>
          <c:smooth val="0"/>
          <c:extLst>
            <c:ext xmlns:c16="http://schemas.microsoft.com/office/drawing/2014/chart" uri="{C3380CC4-5D6E-409C-BE32-E72D297353CC}">
              <c16:uniqueId val="{00000001-BBFE-43AE-B1BF-712D64F1E4A4}"/>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50"/>
          <c:min val="10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[1]NSA_INDICES!$BZ$118:$DV$118</c:f>
              <c:numCache>
                <c:formatCode>General</c:formatCode>
                <c:ptCount val="49"/>
                <c:pt idx="0">
                  <c:v>98.543043114522817</c:v>
                </c:pt>
                <c:pt idx="1">
                  <c:v>99.343360456066151</c:v>
                </c:pt>
                <c:pt idx="2">
                  <c:v>100.15949556562677</c:v>
                </c:pt>
                <c:pt idx="3">
                  <c:v>101.84365632672285</c:v>
                </c:pt>
                <c:pt idx="4">
                  <c:v>101.75031693367809</c:v>
                </c:pt>
                <c:pt idx="5">
                  <c:v>102.23743602139092</c:v>
                </c:pt>
                <c:pt idx="6">
                  <c:v>102.93420175486467</c:v>
                </c:pt>
                <c:pt idx="7">
                  <c:v>103.10120891664612</c:v>
                </c:pt>
                <c:pt idx="8">
                  <c:v>103.14827443460845</c:v>
                </c:pt>
                <c:pt idx="9">
                  <c:v>102.2058336086077</c:v>
                </c:pt>
                <c:pt idx="10">
                  <c:v>104.68302529989136</c:v>
                </c:pt>
                <c:pt idx="11">
                  <c:v>110.20463869917046</c:v>
                </c:pt>
                <c:pt idx="12">
                  <c:v>106.74007879673147</c:v>
                </c:pt>
                <c:pt idx="13">
                  <c:v>105.80630303388124</c:v>
                </c:pt>
                <c:pt idx="14">
                  <c:v>106.33450060971671</c:v>
                </c:pt>
                <c:pt idx="15">
                  <c:v>106.06682652709299</c:v>
                </c:pt>
                <c:pt idx="16">
                  <c:v>104.13138507475239</c:v>
                </c:pt>
                <c:pt idx="17">
                  <c:v>103.77246103031604</c:v>
                </c:pt>
                <c:pt idx="18">
                  <c:v>104.3030442884745</c:v>
                </c:pt>
                <c:pt idx="19">
                  <c:v>102.71359457408202</c:v>
                </c:pt>
                <c:pt idx="20">
                  <c:v>103.96330892540837</c:v>
                </c:pt>
                <c:pt idx="21">
                  <c:v>103.59499744555076</c:v>
                </c:pt>
                <c:pt idx="22">
                  <c:v>103.91094116860975</c:v>
                </c:pt>
                <c:pt idx="23">
                  <c:v>106.13527857222115</c:v>
                </c:pt>
                <c:pt idx="24">
                  <c:v>104.44680357164967</c:v>
                </c:pt>
                <c:pt idx="25">
                  <c:v>105.71213394002763</c:v>
                </c:pt>
                <c:pt idx="26">
                  <c:v>104.54666540835422</c:v>
                </c:pt>
                <c:pt idx="27">
                  <c:v>103.35685375957264</c:v>
                </c:pt>
                <c:pt idx="28">
                  <c:v>110.54835220160051</c:v>
                </c:pt>
                <c:pt idx="29">
                  <c:v>106.68887805386409</c:v>
                </c:pt>
                <c:pt idx="30">
                  <c:v>106.33916301882493</c:v>
                </c:pt>
                <c:pt idx="31">
                  <c:v>107.03744068547448</c:v>
                </c:pt>
                <c:pt idx="32">
                  <c:v>106.74685469232553</c:v>
                </c:pt>
                <c:pt idx="33">
                  <c:v>107.65184733119841</c:v>
                </c:pt>
                <c:pt idx="34">
                  <c:v>109.51417769435653</c:v>
                </c:pt>
                <c:pt idx="35">
                  <c:v>105.77767055552468</c:v>
                </c:pt>
                <c:pt idx="36">
                  <c:v>108.80617810357774</c:v>
                </c:pt>
                <c:pt idx="37">
                  <c:v>107.38665797020856</c:v>
                </c:pt>
                <c:pt idx="38">
                  <c:v>107.9882643375127</c:v>
                </c:pt>
                <c:pt idx="39">
                  <c:v>106.73144752601846</c:v>
                </c:pt>
                <c:pt idx="40">
                  <c:v>107.83201166189656</c:v>
                </c:pt>
                <c:pt idx="41">
                  <c:v>108.56872808797957</c:v>
                </c:pt>
                <c:pt idx="42">
                  <c:v>107.87236977240046</c:v>
                </c:pt>
                <c:pt idx="43">
                  <c:v>107.93201863039428</c:v>
                </c:pt>
                <c:pt idx="44">
                  <c:v>107.16215092139517</c:v>
                </c:pt>
                <c:pt idx="45">
                  <c:v>108.19033939771512</c:v>
                </c:pt>
                <c:pt idx="46">
                  <c:v>106.84962994533056</c:v>
                </c:pt>
                <c:pt idx="47">
                  <c:v>108.00127985369252</c:v>
                </c:pt>
                <c:pt idx="48">
                  <c:v>109.57284251767543</c:v>
                </c:pt>
              </c:numCache>
            </c:numRef>
          </c:val>
          <c:smooth val="0"/>
          <c:extLst>
            <c:ext xmlns:c16="http://schemas.microsoft.com/office/drawing/2014/chart" uri="{C3380CC4-5D6E-409C-BE32-E72D297353CC}">
              <c16:uniqueId val="{00000001-7422-4B8C-8FC7-D08CB040D370}"/>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[1]SA_INDICES!$BZ$118:$DV$118</c:f>
              <c:numCache>
                <c:formatCode>General</c:formatCode>
                <c:ptCount val="49"/>
                <c:pt idx="0">
                  <c:v>116.57426481604051</c:v>
                </c:pt>
                <c:pt idx="1">
                  <c:v>120.98346720627661</c:v>
                </c:pt>
                <c:pt idx="2">
                  <c:v>120.87242877614581</c:v>
                </c:pt>
                <c:pt idx="3">
                  <c:v>120.13879790089987</c:v>
                </c:pt>
                <c:pt idx="4">
                  <c:v>119.9200268593396</c:v>
                </c:pt>
                <c:pt idx="5">
                  <c:v>123.80741868998288</c:v>
                </c:pt>
                <c:pt idx="6">
                  <c:v>135.26634723449448</c:v>
                </c:pt>
                <c:pt idx="7">
                  <c:v>131.58910360058064</c:v>
                </c:pt>
                <c:pt idx="8">
                  <c:v>126.63028584857375</c:v>
                </c:pt>
                <c:pt idx="9">
                  <c:v>128.31013841064444</c:v>
                </c:pt>
                <c:pt idx="10">
                  <c:v>130.48201383314034</c:v>
                </c:pt>
                <c:pt idx="11">
                  <c:v>155.56587135088617</c:v>
                </c:pt>
                <c:pt idx="12">
                  <c:v>140.17546088182323</c:v>
                </c:pt>
                <c:pt idx="13">
                  <c:v>133.84697875669903</c:v>
                </c:pt>
                <c:pt idx="14">
                  <c:v>133.97721900166337</c:v>
                </c:pt>
                <c:pt idx="15">
                  <c:v>130.46763172244326</c:v>
                </c:pt>
                <c:pt idx="16">
                  <c:v>130.7923205034503</c:v>
                </c:pt>
                <c:pt idx="17">
                  <c:v>129.16055611975955</c:v>
                </c:pt>
                <c:pt idx="18">
                  <c:v>132.72077236768604</c:v>
                </c:pt>
                <c:pt idx="19">
                  <c:v>129.98466964242908</c:v>
                </c:pt>
                <c:pt idx="20">
                  <c:v>132.22306524166504</c:v>
                </c:pt>
                <c:pt idx="21">
                  <c:v>131.55583217048454</c:v>
                </c:pt>
                <c:pt idx="22">
                  <c:v>128.86800639532191</c:v>
                </c:pt>
                <c:pt idx="23">
                  <c:v>132.62148535518406</c:v>
                </c:pt>
                <c:pt idx="24">
                  <c:v>132.18179129143169</c:v>
                </c:pt>
                <c:pt idx="25">
                  <c:v>135.39398857177059</c:v>
                </c:pt>
                <c:pt idx="26">
                  <c:v>130.73927558182069</c:v>
                </c:pt>
                <c:pt idx="27">
                  <c:v>134.139149139903</c:v>
                </c:pt>
                <c:pt idx="28">
                  <c:v>142.53848496277348</c:v>
                </c:pt>
                <c:pt idx="29">
                  <c:v>135.99471556687988</c:v>
                </c:pt>
                <c:pt idx="30">
                  <c:v>136.73004165315123</c:v>
                </c:pt>
                <c:pt idx="31">
                  <c:v>137.15721978695731</c:v>
                </c:pt>
                <c:pt idx="32">
                  <c:v>136.30100033545094</c:v>
                </c:pt>
                <c:pt idx="33">
                  <c:v>137.83987284007125</c:v>
                </c:pt>
                <c:pt idx="34">
                  <c:v>141.67825207362063</c:v>
                </c:pt>
                <c:pt idx="35">
                  <c:v>137.21256322361717</c:v>
                </c:pt>
                <c:pt idx="36">
                  <c:v>142.55285118201286</c:v>
                </c:pt>
                <c:pt idx="37">
                  <c:v>137.92730914290564</c:v>
                </c:pt>
                <c:pt idx="38">
                  <c:v>142.97154262126327</c:v>
                </c:pt>
                <c:pt idx="39">
                  <c:v>142.61075098176292</c:v>
                </c:pt>
                <c:pt idx="40">
                  <c:v>139.93430388663668</c:v>
                </c:pt>
                <c:pt idx="41">
                  <c:v>143.05949792764969</c:v>
                </c:pt>
                <c:pt idx="42">
                  <c:v>141.55171234093206</c:v>
                </c:pt>
                <c:pt idx="43">
                  <c:v>145.12103211661963</c:v>
                </c:pt>
                <c:pt idx="44">
                  <c:v>141.22073123789428</c:v>
                </c:pt>
                <c:pt idx="45">
                  <c:v>147.93042207898958</c:v>
                </c:pt>
                <c:pt idx="46">
                  <c:v>144.70815132297292</c:v>
                </c:pt>
                <c:pt idx="47">
                  <c:v>146.26540612735971</c:v>
                </c:pt>
                <c:pt idx="48">
                  <c:v>145.72934917451289</c:v>
                </c:pt>
              </c:numCache>
            </c:numRef>
          </c:val>
          <c:smooth val="0"/>
          <c:extLst>
            <c:ext xmlns:c16="http://schemas.microsoft.com/office/drawing/2014/chart" uri="{C3380CC4-5D6E-409C-BE32-E72D297353CC}">
              <c16:uniqueId val="{00000001-2B3D-4406-BEAD-0B2AD7F0B723}"/>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[1]NSA_INDICES!$BZ$51:$DV$51</c:f>
              <c:numCache>
                <c:formatCode>General</c:formatCode>
                <c:ptCount val="49"/>
                <c:pt idx="0">
                  <c:v>90.181843971654445</c:v>
                </c:pt>
                <c:pt idx="1">
                  <c:v>87.743392527729839</c:v>
                </c:pt>
                <c:pt idx="2">
                  <c:v>92.254179833732437</c:v>
                </c:pt>
                <c:pt idx="3">
                  <c:v>88.952494732836513</c:v>
                </c:pt>
                <c:pt idx="4">
                  <c:v>89.616844205098602</c:v>
                </c:pt>
                <c:pt idx="5">
                  <c:v>89.078599037718604</c:v>
                </c:pt>
                <c:pt idx="6">
                  <c:v>89.477552519278163</c:v>
                </c:pt>
                <c:pt idx="7">
                  <c:v>90.576877870362409</c:v>
                </c:pt>
                <c:pt idx="8">
                  <c:v>90.750855599996157</c:v>
                </c:pt>
                <c:pt idx="9">
                  <c:v>89.321549374106127</c:v>
                </c:pt>
                <c:pt idx="10">
                  <c:v>90.873345759354237</c:v>
                </c:pt>
                <c:pt idx="11">
                  <c:v>91.069782680083634</c:v>
                </c:pt>
                <c:pt idx="12">
                  <c:v>87.927845210308988</c:v>
                </c:pt>
                <c:pt idx="13">
                  <c:v>87.397829468667382</c:v>
                </c:pt>
                <c:pt idx="14">
                  <c:v>85.416717493881791</c:v>
                </c:pt>
                <c:pt idx="15">
                  <c:v>95.139529652562899</c:v>
                </c:pt>
                <c:pt idx="16">
                  <c:v>90.098077775530967</c:v>
                </c:pt>
                <c:pt idx="17">
                  <c:v>91.824078636322668</c:v>
                </c:pt>
                <c:pt idx="18">
                  <c:v>92.580519411269364</c:v>
                </c:pt>
                <c:pt idx="19">
                  <c:v>93.052049896686412</c:v>
                </c:pt>
                <c:pt idx="20">
                  <c:v>89.756245885005669</c:v>
                </c:pt>
                <c:pt idx="21">
                  <c:v>92.497312693077049</c:v>
                </c:pt>
                <c:pt idx="22">
                  <c:v>90.550601913677127</c:v>
                </c:pt>
                <c:pt idx="23">
                  <c:v>93.139587548977815</c:v>
                </c:pt>
                <c:pt idx="24">
                  <c:v>91.713476701508256</c:v>
                </c:pt>
                <c:pt idx="25">
                  <c:v>92.310848286050671</c:v>
                </c:pt>
                <c:pt idx="26">
                  <c:v>91.531086094582093</c:v>
                </c:pt>
                <c:pt idx="27">
                  <c:v>92.284106308876261</c:v>
                </c:pt>
                <c:pt idx="28">
                  <c:v>95.670560080694344</c:v>
                </c:pt>
                <c:pt idx="29">
                  <c:v>92.811174946023073</c:v>
                </c:pt>
                <c:pt idx="30">
                  <c:v>93.339738518299455</c:v>
                </c:pt>
                <c:pt idx="31">
                  <c:v>91.431916758871012</c:v>
                </c:pt>
                <c:pt idx="32">
                  <c:v>95.320975686636075</c:v>
                </c:pt>
                <c:pt idx="33">
                  <c:v>92.147994183758783</c:v>
                </c:pt>
                <c:pt idx="34">
                  <c:v>95.538852490305445</c:v>
                </c:pt>
                <c:pt idx="35">
                  <c:v>93.639056909860912</c:v>
                </c:pt>
                <c:pt idx="36">
                  <c:v>93.871536040861443</c:v>
                </c:pt>
                <c:pt idx="37">
                  <c:v>92.095418009583796</c:v>
                </c:pt>
                <c:pt idx="38">
                  <c:v>66.118116918534511</c:v>
                </c:pt>
                <c:pt idx="39">
                  <c:v>104.412087002581</c:v>
                </c:pt>
                <c:pt idx="40">
                  <c:v>96.892401315576961</c:v>
                </c:pt>
                <c:pt idx="41">
                  <c:v>96.482805198671542</c:v>
                </c:pt>
                <c:pt idx="42">
                  <c:v>90.779633632174694</c:v>
                </c:pt>
                <c:pt idx="43">
                  <c:v>92.231956060625919</c:v>
                </c:pt>
                <c:pt idx="44">
                  <c:v>91.461154039605674</c:v>
                </c:pt>
                <c:pt idx="45">
                  <c:v>94.021051865928982</c:v>
                </c:pt>
                <c:pt idx="46">
                  <c:v>93.116793248145285</c:v>
                </c:pt>
                <c:pt idx="47">
                  <c:v>92.759998267617988</c:v>
                </c:pt>
                <c:pt idx="48">
                  <c:v>93.558289817057585</c:v>
                </c:pt>
              </c:numCache>
            </c:numRef>
          </c:val>
          <c:smooth val="0"/>
          <c:extLst>
            <c:ext xmlns:c16="http://schemas.microsoft.com/office/drawing/2014/chart" uri="{C3380CC4-5D6E-409C-BE32-E72D297353CC}">
              <c16:uniqueId val="{00000001-B950-4E6F-AAAE-27403A8D92DC}"/>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[1]SA_INDICES!$BZ$51:$DV$51</c:f>
              <c:numCache>
                <c:formatCode>General</c:formatCode>
                <c:ptCount val="49"/>
                <c:pt idx="0">
                  <c:v>114.68421376293851</c:v>
                </c:pt>
                <c:pt idx="1">
                  <c:v>113.28599397443465</c:v>
                </c:pt>
                <c:pt idx="2">
                  <c:v>118.38328432995546</c:v>
                </c:pt>
                <c:pt idx="3">
                  <c:v>114.49460705239458</c:v>
                </c:pt>
                <c:pt idx="4">
                  <c:v>116.99340337941912</c:v>
                </c:pt>
                <c:pt idx="5">
                  <c:v>114.17122219371339</c:v>
                </c:pt>
                <c:pt idx="6">
                  <c:v>116.57075945587934</c:v>
                </c:pt>
                <c:pt idx="7">
                  <c:v>117.14673367770159</c:v>
                </c:pt>
                <c:pt idx="8">
                  <c:v>119.56256958002456</c:v>
                </c:pt>
                <c:pt idx="9">
                  <c:v>113.49222034742982</c:v>
                </c:pt>
                <c:pt idx="10">
                  <c:v>118.00937381374179</c:v>
                </c:pt>
                <c:pt idx="11">
                  <c:v>118.54637071967171</c:v>
                </c:pt>
                <c:pt idx="12">
                  <c:v>114.29590910700738</c:v>
                </c:pt>
                <c:pt idx="13">
                  <c:v>117.20942209552152</c:v>
                </c:pt>
                <c:pt idx="14">
                  <c:v>113.35988661044787</c:v>
                </c:pt>
                <c:pt idx="15">
                  <c:v>124.88865501806107</c:v>
                </c:pt>
                <c:pt idx="16">
                  <c:v>119.12000023350535</c:v>
                </c:pt>
                <c:pt idx="17">
                  <c:v>120.8156130513577</c:v>
                </c:pt>
                <c:pt idx="18">
                  <c:v>124.26671103083657</c:v>
                </c:pt>
                <c:pt idx="19">
                  <c:v>122.3421126753542</c:v>
                </c:pt>
                <c:pt idx="20">
                  <c:v>119.77845001726573</c:v>
                </c:pt>
                <c:pt idx="21">
                  <c:v>124.01012243269068</c:v>
                </c:pt>
                <c:pt idx="22">
                  <c:v>121.11832567762271</c:v>
                </c:pt>
                <c:pt idx="23">
                  <c:v>124.51973955258366</c:v>
                </c:pt>
                <c:pt idx="24">
                  <c:v>123.15159412226228</c:v>
                </c:pt>
                <c:pt idx="25">
                  <c:v>124.31313083792139</c:v>
                </c:pt>
                <c:pt idx="26">
                  <c:v>124.0724393754781</c:v>
                </c:pt>
                <c:pt idx="27">
                  <c:v>125.84776657474579</c:v>
                </c:pt>
                <c:pt idx="28">
                  <c:v>133.37749152222821</c:v>
                </c:pt>
                <c:pt idx="29">
                  <c:v>128.16275230691298</c:v>
                </c:pt>
                <c:pt idx="30">
                  <c:v>128.18195262039237</c:v>
                </c:pt>
                <c:pt idx="31">
                  <c:v>127.73550832541343</c:v>
                </c:pt>
                <c:pt idx="32">
                  <c:v>130.92473968904855</c:v>
                </c:pt>
                <c:pt idx="33">
                  <c:v>128.82686302188935</c:v>
                </c:pt>
                <c:pt idx="34">
                  <c:v>133.05223866319295</c:v>
                </c:pt>
                <c:pt idx="35">
                  <c:v>127.54965338557318</c:v>
                </c:pt>
                <c:pt idx="36">
                  <c:v>132.05276285324013</c:v>
                </c:pt>
                <c:pt idx="37">
                  <c:v>130.6668746419119</c:v>
                </c:pt>
                <c:pt idx="38">
                  <c:v>100.72192624547365</c:v>
                </c:pt>
                <c:pt idx="39">
                  <c:v>147.94460020773352</c:v>
                </c:pt>
                <c:pt idx="40">
                  <c:v>138.27145902732821</c:v>
                </c:pt>
                <c:pt idx="41">
                  <c:v>138.62223196824641</c:v>
                </c:pt>
                <c:pt idx="42">
                  <c:v>132.39976825310765</c:v>
                </c:pt>
                <c:pt idx="43">
                  <c:v>134.05035950898443</c:v>
                </c:pt>
                <c:pt idx="44">
                  <c:v>132.55398808863052</c:v>
                </c:pt>
                <c:pt idx="45">
                  <c:v>137.03372754073442</c:v>
                </c:pt>
                <c:pt idx="46">
                  <c:v>136.53327322104431</c:v>
                </c:pt>
                <c:pt idx="47">
                  <c:v>138.69209768614382</c:v>
                </c:pt>
                <c:pt idx="48">
                  <c:v>139.85382084689425</c:v>
                </c:pt>
              </c:numCache>
            </c:numRef>
          </c:val>
          <c:smooth val="0"/>
          <c:extLst>
            <c:ext xmlns:c16="http://schemas.microsoft.com/office/drawing/2014/chart" uri="{C3380CC4-5D6E-409C-BE32-E72D297353CC}">
              <c16:uniqueId val="{00000001-C020-4E67-9FFA-38EEF6553A97}"/>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[1]RA_INDICES!$BZ$51:$DV$51</c:f>
              <c:numCache>
                <c:formatCode>General</c:formatCode>
                <c:ptCount val="49"/>
                <c:pt idx="0">
                  <c:v>101.77330106558375</c:v>
                </c:pt>
                <c:pt idx="1">
                  <c:v>99.826957148574579</c:v>
                </c:pt>
                <c:pt idx="2">
                  <c:v>104.61520434894086</c:v>
                </c:pt>
                <c:pt idx="3">
                  <c:v>101.03582795988618</c:v>
                </c:pt>
                <c:pt idx="4">
                  <c:v>102.56800826603094</c:v>
                </c:pt>
                <c:pt idx="5">
                  <c:v>100.94929020614242</c:v>
                </c:pt>
                <c:pt idx="6">
                  <c:v>102.29466973764102</c:v>
                </c:pt>
                <c:pt idx="7">
                  <c:v>103.14641078518341</c:v>
                </c:pt>
                <c:pt idx="8">
                  <c:v>104.38095543306866</c:v>
                </c:pt>
                <c:pt idx="9">
                  <c:v>100.75608806996841</c:v>
                </c:pt>
                <c:pt idx="10">
                  <c:v>103.71072057540098</c:v>
                </c:pt>
                <c:pt idx="11">
                  <c:v>104.06826789034891</c:v>
                </c:pt>
                <c:pt idx="12">
                  <c:v>100.40191542931649</c:v>
                </c:pt>
                <c:pt idx="13">
                  <c:v>101.50094683157653</c:v>
                </c:pt>
                <c:pt idx="14">
                  <c:v>98.63593051866863</c:v>
                </c:pt>
                <c:pt idx="15">
                  <c:v>109.21309531961769</c:v>
                </c:pt>
                <c:pt idx="16">
                  <c:v>103.82762197148129</c:v>
                </c:pt>
                <c:pt idx="17">
                  <c:v>105.53924701071371</c:v>
                </c:pt>
                <c:pt idx="18">
                  <c:v>107.57046257827218</c:v>
                </c:pt>
                <c:pt idx="19">
                  <c:v>106.90844455848743</c:v>
                </c:pt>
                <c:pt idx="20">
                  <c:v>103.95899827298368</c:v>
                </c:pt>
                <c:pt idx="21">
                  <c:v>107.40523323780027</c:v>
                </c:pt>
                <c:pt idx="22">
                  <c:v>105.01142596812826</c:v>
                </c:pt>
                <c:pt idx="23">
                  <c:v>107.98475104333365</c:v>
                </c:pt>
                <c:pt idx="24">
                  <c:v>106.58606218204451</c:v>
                </c:pt>
                <c:pt idx="25">
                  <c:v>107.4503261515658</c:v>
                </c:pt>
                <c:pt idx="26">
                  <c:v>106.92558481233789</c:v>
                </c:pt>
                <c:pt idx="27">
                  <c:v>108.16223284116944</c:v>
                </c:pt>
                <c:pt idx="28">
                  <c:v>113.50876437160136</c:v>
                </c:pt>
                <c:pt idx="29">
                  <c:v>109.53512024894813</c:v>
                </c:pt>
                <c:pt idx="30">
                  <c:v>109.82271682864935</c:v>
                </c:pt>
                <c:pt idx="31">
                  <c:v>108.60623612404522</c:v>
                </c:pt>
                <c:pt idx="32">
                  <c:v>112.16422416961151</c:v>
                </c:pt>
                <c:pt idx="33">
                  <c:v>109.49984782129096</c:v>
                </c:pt>
                <c:pt idx="34">
                  <c:v>113.28549536505727</c:v>
                </c:pt>
                <c:pt idx="35">
                  <c:v>109.68131026845613</c:v>
                </c:pt>
                <c:pt idx="36">
                  <c:v>111.93411758539035</c:v>
                </c:pt>
                <c:pt idx="37">
                  <c:v>110.34260750237428</c:v>
                </c:pt>
                <c:pt idx="38">
                  <c:v>82.488311904425487</c:v>
                </c:pt>
                <c:pt idx="39">
                  <c:v>125.00622803084731</c:v>
                </c:pt>
                <c:pt idx="40">
                  <c:v>116.46779651770171</c:v>
                </c:pt>
                <c:pt idx="41">
                  <c:v>116.4179119464301</c:v>
                </c:pt>
                <c:pt idx="42">
                  <c:v>110.46907627840061</c:v>
                </c:pt>
                <c:pt idx="43">
                  <c:v>112.01519472028821</c:v>
                </c:pt>
                <c:pt idx="44">
                  <c:v>110.90114399995092</c:v>
                </c:pt>
                <c:pt idx="45">
                  <c:v>114.36927078624572</c:v>
                </c:pt>
                <c:pt idx="46">
                  <c:v>113.65604186214338</c:v>
                </c:pt>
                <c:pt idx="47">
                  <c:v>114.48932339735822</c:v>
                </c:pt>
                <c:pt idx="48">
                  <c:v>115.45954533414289</c:v>
                </c:pt>
              </c:numCache>
            </c:numRef>
          </c:val>
          <c:smooth val="0"/>
          <c:extLst>
            <c:ext xmlns:c16="http://schemas.microsoft.com/office/drawing/2014/chart" uri="{C3380CC4-5D6E-409C-BE32-E72D297353CC}">
              <c16:uniqueId val="{00000001-D29C-47AD-A85C-DC0FF798A883}"/>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[1]NSA_INDICES!$BZ$55:$DV$55</c:f>
              <c:numCache>
                <c:formatCode>General</c:formatCode>
                <c:ptCount val="49"/>
                <c:pt idx="0">
                  <c:v>100.01020489344796</c:v>
                </c:pt>
                <c:pt idx="1">
                  <c:v>96.50469275334774</c:v>
                </c:pt>
                <c:pt idx="2">
                  <c:v>99.978086091933207</c:v>
                </c:pt>
                <c:pt idx="3">
                  <c:v>96.683501545567253</c:v>
                </c:pt>
                <c:pt idx="4">
                  <c:v>101.30716635296177</c:v>
                </c:pt>
                <c:pt idx="5">
                  <c:v>100.69541406610168</c:v>
                </c:pt>
                <c:pt idx="6">
                  <c:v>94.757669459593515</c:v>
                </c:pt>
                <c:pt idx="7">
                  <c:v>101.4986811846925</c:v>
                </c:pt>
                <c:pt idx="8">
                  <c:v>101.57784004394117</c:v>
                </c:pt>
                <c:pt idx="9">
                  <c:v>97.42579410760537</c:v>
                </c:pt>
                <c:pt idx="10">
                  <c:v>93.708970876831131</c:v>
                </c:pt>
                <c:pt idx="11">
                  <c:v>100.42964618318402</c:v>
                </c:pt>
                <c:pt idx="12">
                  <c:v>99.161143336240997</c:v>
                </c:pt>
                <c:pt idx="13">
                  <c:v>101.90477772772893</c:v>
                </c:pt>
                <c:pt idx="14">
                  <c:v>97.640820141116521</c:v>
                </c:pt>
                <c:pt idx="15">
                  <c:v>104.47775754693751</c:v>
                </c:pt>
                <c:pt idx="16">
                  <c:v>101.01181588049893</c:v>
                </c:pt>
                <c:pt idx="17">
                  <c:v>100.09203572889305</c:v>
                </c:pt>
                <c:pt idx="18">
                  <c:v>98.940011459440186</c:v>
                </c:pt>
                <c:pt idx="19">
                  <c:v>101.8136641082332</c:v>
                </c:pt>
                <c:pt idx="20">
                  <c:v>106.25666977945625</c:v>
                </c:pt>
                <c:pt idx="21">
                  <c:v>102.41665705779836</c:v>
                </c:pt>
                <c:pt idx="22">
                  <c:v>97.486767586920493</c:v>
                </c:pt>
                <c:pt idx="23">
                  <c:v>104.30200443747401</c:v>
                </c:pt>
                <c:pt idx="24">
                  <c:v>99.936877394132978</c:v>
                </c:pt>
                <c:pt idx="25">
                  <c:v>106.93906776892081</c:v>
                </c:pt>
                <c:pt idx="26">
                  <c:v>101.07261046482428</c:v>
                </c:pt>
                <c:pt idx="27">
                  <c:v>102.07537343215645</c:v>
                </c:pt>
                <c:pt idx="28">
                  <c:v>106.04319720059485</c:v>
                </c:pt>
                <c:pt idx="29">
                  <c:v>103.84178372504007</c:v>
                </c:pt>
                <c:pt idx="30">
                  <c:v>99.882132446656939</c:v>
                </c:pt>
                <c:pt idx="31">
                  <c:v>103.71850625790093</c:v>
                </c:pt>
                <c:pt idx="32">
                  <c:v>99.258791335356676</c:v>
                </c:pt>
                <c:pt idx="33">
                  <c:v>90.396925059524108</c:v>
                </c:pt>
                <c:pt idx="34">
                  <c:v>93.751159161349875</c:v>
                </c:pt>
                <c:pt idx="35">
                  <c:v>86.542027374078401</c:v>
                </c:pt>
                <c:pt idx="36">
                  <c:v>89.135904950007188</c:v>
                </c:pt>
                <c:pt idx="37">
                  <c:v>85.630305178082395</c:v>
                </c:pt>
                <c:pt idx="38">
                  <c:v>91.594694540520479</c:v>
                </c:pt>
                <c:pt idx="39">
                  <c:v>91.684563683917105</c:v>
                </c:pt>
                <c:pt idx="40">
                  <c:v>87.583037428689053</c:v>
                </c:pt>
                <c:pt idx="41">
                  <c:v>89.041496932118278</c:v>
                </c:pt>
                <c:pt idx="42">
                  <c:v>92.983576879122126</c:v>
                </c:pt>
                <c:pt idx="43">
                  <c:v>90.643829745297992</c:v>
                </c:pt>
                <c:pt idx="44">
                  <c:v>90.052778700402754</c:v>
                </c:pt>
                <c:pt idx="45">
                  <c:v>93.031926112447692</c:v>
                </c:pt>
                <c:pt idx="46">
                  <c:v>91.525281787279198</c:v>
                </c:pt>
                <c:pt idx="47">
                  <c:v>91.876625629092374</c:v>
                </c:pt>
                <c:pt idx="48">
                  <c:v>90.368413952998921</c:v>
                </c:pt>
              </c:numCache>
            </c:numRef>
          </c:val>
          <c:smooth val="0"/>
          <c:extLst>
            <c:ext xmlns:c16="http://schemas.microsoft.com/office/drawing/2014/chart" uri="{C3380CC4-5D6E-409C-BE32-E72D297353CC}">
              <c16:uniqueId val="{00000001-4213-4566-BA5F-1E8F08BFCEFB}"/>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[1]SA_INDICES!$BZ$55:$DV$55</c:f>
              <c:numCache>
                <c:formatCode>General</c:formatCode>
                <c:ptCount val="49"/>
                <c:pt idx="0">
                  <c:v>119.77291021426097</c:v>
                </c:pt>
                <c:pt idx="1">
                  <c:v>117.73535741140147</c:v>
                </c:pt>
                <c:pt idx="2">
                  <c:v>118.88237909183965</c:v>
                </c:pt>
                <c:pt idx="3">
                  <c:v>117.97764674159615</c:v>
                </c:pt>
                <c:pt idx="4">
                  <c:v>119.6407347226925</c:v>
                </c:pt>
                <c:pt idx="5">
                  <c:v>120.16659417090901</c:v>
                </c:pt>
                <c:pt idx="6">
                  <c:v>112.33202332814265</c:v>
                </c:pt>
                <c:pt idx="7">
                  <c:v>118.600405991597</c:v>
                </c:pt>
                <c:pt idx="8">
                  <c:v>122.37393428880652</c:v>
                </c:pt>
                <c:pt idx="9">
                  <c:v>118.46328843703573</c:v>
                </c:pt>
                <c:pt idx="10">
                  <c:v>111.706265613374</c:v>
                </c:pt>
                <c:pt idx="11">
                  <c:v>120.31826918151624</c:v>
                </c:pt>
                <c:pt idx="12">
                  <c:v>116.42230955654438</c:v>
                </c:pt>
                <c:pt idx="13">
                  <c:v>121.98078802490416</c:v>
                </c:pt>
                <c:pt idx="14">
                  <c:v>115.51399133766877</c:v>
                </c:pt>
                <c:pt idx="15">
                  <c:v>120.57485814682063</c:v>
                </c:pt>
                <c:pt idx="16">
                  <c:v>119.5759208191411</c:v>
                </c:pt>
                <c:pt idx="17">
                  <c:v>118.77158687010878</c:v>
                </c:pt>
                <c:pt idx="18">
                  <c:v>120.12131820448676</c:v>
                </c:pt>
                <c:pt idx="19">
                  <c:v>126.5868711149688</c:v>
                </c:pt>
                <c:pt idx="20">
                  <c:v>125.76270543593517</c:v>
                </c:pt>
                <c:pt idx="21">
                  <c:v>121.24359196116063</c:v>
                </c:pt>
                <c:pt idx="22">
                  <c:v>116.17534655331067</c:v>
                </c:pt>
                <c:pt idx="23">
                  <c:v>127.34084830257402</c:v>
                </c:pt>
                <c:pt idx="24">
                  <c:v>122.6787566519673</c:v>
                </c:pt>
                <c:pt idx="25">
                  <c:v>126.81624883751073</c:v>
                </c:pt>
                <c:pt idx="26">
                  <c:v>123.10181296995859</c:v>
                </c:pt>
                <c:pt idx="27">
                  <c:v>123.12196243288062</c:v>
                </c:pt>
                <c:pt idx="28">
                  <c:v>130.36333241853504</c:v>
                </c:pt>
                <c:pt idx="29">
                  <c:v>126.03262638914305</c:v>
                </c:pt>
                <c:pt idx="30">
                  <c:v>125.73442114573959</c:v>
                </c:pt>
                <c:pt idx="31">
                  <c:v>130.43280849338598</c:v>
                </c:pt>
                <c:pt idx="32">
                  <c:v>123.63249806657852</c:v>
                </c:pt>
                <c:pt idx="33">
                  <c:v>113.96437131896842</c:v>
                </c:pt>
                <c:pt idx="34">
                  <c:v>117.15623064656117</c:v>
                </c:pt>
                <c:pt idx="35">
                  <c:v>110.67984569081597</c:v>
                </c:pt>
                <c:pt idx="36">
                  <c:v>116.12947111600596</c:v>
                </c:pt>
                <c:pt idx="37">
                  <c:v>112.63816965459166</c:v>
                </c:pt>
                <c:pt idx="38">
                  <c:v>118.27049490865626</c:v>
                </c:pt>
                <c:pt idx="39">
                  <c:v>115.22872687129396</c:v>
                </c:pt>
                <c:pt idx="40">
                  <c:v>114.22448293241401</c:v>
                </c:pt>
                <c:pt idx="41">
                  <c:v>114.77208882341994</c:v>
                </c:pt>
                <c:pt idx="42">
                  <c:v>114.57443727027035</c:v>
                </c:pt>
                <c:pt idx="43">
                  <c:v>117.35136886503103</c:v>
                </c:pt>
                <c:pt idx="44">
                  <c:v>118.59109873612275</c:v>
                </c:pt>
                <c:pt idx="45">
                  <c:v>123.3810981521051</c:v>
                </c:pt>
                <c:pt idx="46">
                  <c:v>121.49098179399967</c:v>
                </c:pt>
                <c:pt idx="47">
                  <c:v>124.67360155568346</c:v>
                </c:pt>
                <c:pt idx="48">
                  <c:v>122.78061144487988</c:v>
                </c:pt>
              </c:numCache>
            </c:numRef>
          </c:val>
          <c:smooth val="0"/>
          <c:extLst>
            <c:ext xmlns:c16="http://schemas.microsoft.com/office/drawing/2014/chart" uri="{C3380CC4-5D6E-409C-BE32-E72D297353CC}">
              <c16:uniqueId val="{00000001-1D24-4399-AF5A-67BE4286F6CB}"/>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[1]RA_INDICES!$BZ$55:$DV$55</c:f>
              <c:numCache>
                <c:formatCode>General</c:formatCode>
                <c:ptCount val="49"/>
                <c:pt idx="0">
                  <c:v>110.66799489913689</c:v>
                </c:pt>
                <c:pt idx="1">
                  <c:v>107.95413562736766</c:v>
                </c:pt>
                <c:pt idx="2">
                  <c:v>110.17294462614574</c:v>
                </c:pt>
                <c:pt idx="3">
                  <c:v>108.16717871252455</c:v>
                </c:pt>
                <c:pt idx="4">
                  <c:v>111.19423993765724</c:v>
                </c:pt>
                <c:pt idx="5">
                  <c:v>111.1959880184662</c:v>
                </c:pt>
                <c:pt idx="6">
                  <c:v>104.23530776751311</c:v>
                </c:pt>
                <c:pt idx="7">
                  <c:v>110.72143630694372</c:v>
                </c:pt>
                <c:pt idx="8">
                  <c:v>112.79292430504539</c:v>
                </c:pt>
                <c:pt idx="9">
                  <c:v>108.77106253969657</c:v>
                </c:pt>
                <c:pt idx="10">
                  <c:v>103.41469612339236</c:v>
                </c:pt>
                <c:pt idx="11">
                  <c:v>111.15534208248512</c:v>
                </c:pt>
                <c:pt idx="12">
                  <c:v>108.46988330088247</c:v>
                </c:pt>
                <c:pt idx="13">
                  <c:v>112.7315293503423</c:v>
                </c:pt>
                <c:pt idx="14">
                  <c:v>107.2796070509213</c:v>
                </c:pt>
                <c:pt idx="15">
                  <c:v>113.15873088075162</c:v>
                </c:pt>
                <c:pt idx="16">
                  <c:v>111.02321507245337</c:v>
                </c:pt>
                <c:pt idx="17">
                  <c:v>110.16569367358451</c:v>
                </c:pt>
                <c:pt idx="18">
                  <c:v>110.36283620282414</c:v>
                </c:pt>
                <c:pt idx="19">
                  <c:v>115.1735575924107</c:v>
                </c:pt>
                <c:pt idx="20">
                  <c:v>116.77604091288572</c:v>
                </c:pt>
                <c:pt idx="21">
                  <c:v>112.56979729814252</c:v>
                </c:pt>
                <c:pt idx="22">
                  <c:v>107.56529412947624</c:v>
                </c:pt>
                <c:pt idx="23">
                  <c:v>116.72657667604796</c:v>
                </c:pt>
                <c:pt idx="24">
                  <c:v>112.20130018089949</c:v>
                </c:pt>
                <c:pt idx="25">
                  <c:v>117.65859317271162</c:v>
                </c:pt>
                <c:pt idx="26">
                  <c:v>112.9526952245387</c:v>
                </c:pt>
                <c:pt idx="27">
                  <c:v>113.42554651142254</c:v>
                </c:pt>
                <c:pt idx="28">
                  <c:v>119.15875450184106</c:v>
                </c:pt>
                <c:pt idx="29">
                  <c:v>115.80903908426549</c:v>
                </c:pt>
                <c:pt idx="30">
                  <c:v>113.82396174829088</c:v>
                </c:pt>
                <c:pt idx="31">
                  <c:v>118.12520912334614</c:v>
                </c:pt>
                <c:pt idx="32">
                  <c:v>112.40323911134176</c:v>
                </c:pt>
                <c:pt idx="33">
                  <c:v>103.1065662309173</c:v>
                </c:pt>
                <c:pt idx="34">
                  <c:v>106.37323356402877</c:v>
                </c:pt>
                <c:pt idx="35">
                  <c:v>99.55926335666085</c:v>
                </c:pt>
                <c:pt idx="36">
                  <c:v>103.69321150453558</c:v>
                </c:pt>
                <c:pt idx="37">
                  <c:v>100.19532264001863</c:v>
                </c:pt>
                <c:pt idx="38">
                  <c:v>105.98063381057861</c:v>
                </c:pt>
                <c:pt idx="39">
                  <c:v>104.38164857373073</c:v>
                </c:pt>
                <c:pt idx="40">
                  <c:v>101.95044953231825</c:v>
                </c:pt>
                <c:pt idx="41">
                  <c:v>102.91769660457759</c:v>
                </c:pt>
                <c:pt idx="42">
                  <c:v>104.62726899290699</c:v>
                </c:pt>
                <c:pt idx="43">
                  <c:v>105.0468853435144</c:v>
                </c:pt>
                <c:pt idx="44">
                  <c:v>105.44315249378866</c:v>
                </c:pt>
                <c:pt idx="45">
                  <c:v>109.39887067770158</c:v>
                </c:pt>
                <c:pt idx="46">
                  <c:v>107.68542448336831</c:v>
                </c:pt>
                <c:pt idx="47">
                  <c:v>109.56364147904904</c:v>
                </c:pt>
                <c:pt idx="48">
                  <c:v>107.84792340697958</c:v>
                </c:pt>
              </c:numCache>
            </c:numRef>
          </c:val>
          <c:smooth val="0"/>
          <c:extLst>
            <c:ext xmlns:c16="http://schemas.microsoft.com/office/drawing/2014/chart" uri="{C3380CC4-5D6E-409C-BE32-E72D297353CC}">
              <c16:uniqueId val="{00000001-ACB7-4F96-992B-BBC099B4A01B}"/>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[1]NSA_INDICES!$BZ$74:$DV$74</c:f>
              <c:numCache>
                <c:formatCode>General</c:formatCode>
                <c:ptCount val="49"/>
                <c:pt idx="0">
                  <c:v>90.772093341903599</c:v>
                </c:pt>
                <c:pt idx="1">
                  <c:v>90.004718184175587</c:v>
                </c:pt>
                <c:pt idx="2">
                  <c:v>91.818115289161057</c:v>
                </c:pt>
                <c:pt idx="3">
                  <c:v>91.798930601036304</c:v>
                </c:pt>
                <c:pt idx="4">
                  <c:v>91.341550706999158</c:v>
                </c:pt>
                <c:pt idx="5">
                  <c:v>90.198332556125379</c:v>
                </c:pt>
                <c:pt idx="6">
                  <c:v>87.815413486675311</c:v>
                </c:pt>
                <c:pt idx="7">
                  <c:v>89.067381837494793</c:v>
                </c:pt>
                <c:pt idx="8">
                  <c:v>90.042570599175548</c:v>
                </c:pt>
                <c:pt idx="9">
                  <c:v>87.966371085621603</c:v>
                </c:pt>
                <c:pt idx="10">
                  <c:v>86.867089184308497</c:v>
                </c:pt>
                <c:pt idx="11">
                  <c:v>90.369177934066357</c:v>
                </c:pt>
                <c:pt idx="12">
                  <c:v>86.774752811828378</c:v>
                </c:pt>
                <c:pt idx="13">
                  <c:v>88.234415562076151</c:v>
                </c:pt>
                <c:pt idx="14">
                  <c:v>84.962464221908945</c:v>
                </c:pt>
                <c:pt idx="15">
                  <c:v>88.351404076455921</c:v>
                </c:pt>
                <c:pt idx="16">
                  <c:v>89.546139657664412</c:v>
                </c:pt>
                <c:pt idx="17">
                  <c:v>90.290375684453977</c:v>
                </c:pt>
                <c:pt idx="18">
                  <c:v>90.10733180382735</c:v>
                </c:pt>
                <c:pt idx="19">
                  <c:v>89.339906405829566</c:v>
                </c:pt>
                <c:pt idx="20">
                  <c:v>89.013671729178895</c:v>
                </c:pt>
                <c:pt idx="21">
                  <c:v>89.387935831861938</c:v>
                </c:pt>
                <c:pt idx="22">
                  <c:v>86.980072930401974</c:v>
                </c:pt>
                <c:pt idx="23">
                  <c:v>90.912703792166099</c:v>
                </c:pt>
                <c:pt idx="24">
                  <c:v>89.881255429694235</c:v>
                </c:pt>
                <c:pt idx="25">
                  <c:v>92.170502484337902</c:v>
                </c:pt>
                <c:pt idx="26">
                  <c:v>90.21102575042238</c:v>
                </c:pt>
                <c:pt idx="27">
                  <c:v>87.185811846367685</c:v>
                </c:pt>
                <c:pt idx="28">
                  <c:v>92.595211450846691</c:v>
                </c:pt>
                <c:pt idx="29">
                  <c:v>89.291645950974726</c:v>
                </c:pt>
                <c:pt idx="30">
                  <c:v>87.334833641299653</c:v>
                </c:pt>
                <c:pt idx="31">
                  <c:v>89.398914468248179</c:v>
                </c:pt>
                <c:pt idx="32">
                  <c:v>88.696793548874936</c:v>
                </c:pt>
                <c:pt idx="33">
                  <c:v>87.813856961789526</c:v>
                </c:pt>
                <c:pt idx="34">
                  <c:v>93.531764168634879</c:v>
                </c:pt>
                <c:pt idx="35">
                  <c:v>86.508396774323742</c:v>
                </c:pt>
                <c:pt idx="36">
                  <c:v>88.738385741591244</c:v>
                </c:pt>
                <c:pt idx="37">
                  <c:v>87.037852755884302</c:v>
                </c:pt>
                <c:pt idx="38">
                  <c:v>89.833167612619462</c:v>
                </c:pt>
                <c:pt idx="39">
                  <c:v>90.481443457481333</c:v>
                </c:pt>
                <c:pt idx="40">
                  <c:v>87.341688759058684</c:v>
                </c:pt>
                <c:pt idx="41">
                  <c:v>88.65105445215012</c:v>
                </c:pt>
                <c:pt idx="42">
                  <c:v>90.15206329959986</c:v>
                </c:pt>
                <c:pt idx="43">
                  <c:v>87.817149260279919</c:v>
                </c:pt>
                <c:pt idx="44">
                  <c:v>88.572288012067659</c:v>
                </c:pt>
                <c:pt idx="45">
                  <c:v>89.762085882643902</c:v>
                </c:pt>
                <c:pt idx="46">
                  <c:v>88.165212342859277</c:v>
                </c:pt>
                <c:pt idx="47">
                  <c:v>88.068784134730905</c:v>
                </c:pt>
                <c:pt idx="48">
                  <c:v>88.952975050214349</c:v>
                </c:pt>
              </c:numCache>
            </c:numRef>
          </c:val>
          <c:smooth val="0"/>
          <c:extLst>
            <c:ext xmlns:c16="http://schemas.microsoft.com/office/drawing/2014/chart" uri="{C3380CC4-5D6E-409C-BE32-E72D297353CC}">
              <c16:uniqueId val="{00000001-C61D-49DC-8351-6B9AF29F3B1D}"/>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[1]SA_INDICES!$BZ$74:$DV$74</c:f>
              <c:numCache>
                <c:formatCode>General</c:formatCode>
                <c:ptCount val="49"/>
                <c:pt idx="0">
                  <c:v>110.01514816973057</c:v>
                </c:pt>
                <c:pt idx="1">
                  <c:v>111.31174958093312</c:v>
                </c:pt>
                <c:pt idx="2">
                  <c:v>112.33847229144224</c:v>
                </c:pt>
                <c:pt idx="3">
                  <c:v>114.9598791352991</c:v>
                </c:pt>
                <c:pt idx="4">
                  <c:v>113.39660213234788</c:v>
                </c:pt>
                <c:pt idx="5">
                  <c:v>113.82763957431206</c:v>
                </c:pt>
                <c:pt idx="6">
                  <c:v>110.3448577300546</c:v>
                </c:pt>
                <c:pt idx="7">
                  <c:v>111.45541742128482</c:v>
                </c:pt>
                <c:pt idx="8">
                  <c:v>115.07983362140291</c:v>
                </c:pt>
                <c:pt idx="9">
                  <c:v>106.17019210711132</c:v>
                </c:pt>
                <c:pt idx="10">
                  <c:v>110.75547403589982</c:v>
                </c:pt>
                <c:pt idx="11">
                  <c:v>113.48078232973624</c:v>
                </c:pt>
                <c:pt idx="12">
                  <c:v>109.01816778242943</c:v>
                </c:pt>
                <c:pt idx="13">
                  <c:v>112.68416360087402</c:v>
                </c:pt>
                <c:pt idx="14">
                  <c:v>110.34419609728359</c:v>
                </c:pt>
                <c:pt idx="15">
                  <c:v>119.25696751327625</c:v>
                </c:pt>
                <c:pt idx="16">
                  <c:v>113.81156609108081</c:v>
                </c:pt>
                <c:pt idx="17">
                  <c:v>114.44960717516786</c:v>
                </c:pt>
                <c:pt idx="18">
                  <c:v>115.4327672308475</c:v>
                </c:pt>
                <c:pt idx="19">
                  <c:v>116.65659062398382</c:v>
                </c:pt>
                <c:pt idx="20">
                  <c:v>115.99045123092068</c:v>
                </c:pt>
                <c:pt idx="21">
                  <c:v>116.05454187975444</c:v>
                </c:pt>
                <c:pt idx="22">
                  <c:v>115.99610673737469</c:v>
                </c:pt>
                <c:pt idx="23">
                  <c:v>121.75241547102482</c:v>
                </c:pt>
                <c:pt idx="24">
                  <c:v>117.20060448327858</c:v>
                </c:pt>
                <c:pt idx="25">
                  <c:v>121.54573104128012</c:v>
                </c:pt>
                <c:pt idx="26">
                  <c:v>120.27900308547794</c:v>
                </c:pt>
                <c:pt idx="27">
                  <c:v>112.13498906310333</c:v>
                </c:pt>
                <c:pt idx="28">
                  <c:v>122.82651813703582</c:v>
                </c:pt>
                <c:pt idx="29">
                  <c:v>119.1857903313078</c:v>
                </c:pt>
                <c:pt idx="30">
                  <c:v>119.95577314945132</c:v>
                </c:pt>
                <c:pt idx="31">
                  <c:v>122.89783763880531</c:v>
                </c:pt>
                <c:pt idx="32">
                  <c:v>119.67070504659733</c:v>
                </c:pt>
                <c:pt idx="33">
                  <c:v>122.54978260481543</c:v>
                </c:pt>
                <c:pt idx="34">
                  <c:v>127.69599719206568</c:v>
                </c:pt>
                <c:pt idx="35">
                  <c:v>116.64992067510236</c:v>
                </c:pt>
                <c:pt idx="36">
                  <c:v>125.87235467934497</c:v>
                </c:pt>
                <c:pt idx="37">
                  <c:v>122.32182600741169</c:v>
                </c:pt>
                <c:pt idx="38">
                  <c:v>126.02463493677445</c:v>
                </c:pt>
                <c:pt idx="39">
                  <c:v>125.90878636464396</c:v>
                </c:pt>
                <c:pt idx="40">
                  <c:v>124.50581549831254</c:v>
                </c:pt>
                <c:pt idx="41">
                  <c:v>129.65891725116813</c:v>
                </c:pt>
                <c:pt idx="42">
                  <c:v>127.83392112605718</c:v>
                </c:pt>
                <c:pt idx="43">
                  <c:v>124.97625440870979</c:v>
                </c:pt>
                <c:pt idx="44">
                  <c:v>129.17459866436391</c:v>
                </c:pt>
                <c:pt idx="45">
                  <c:v>131.83142682783406</c:v>
                </c:pt>
                <c:pt idx="46">
                  <c:v>128.65982589917729</c:v>
                </c:pt>
                <c:pt idx="47">
                  <c:v>129.84550300392979</c:v>
                </c:pt>
                <c:pt idx="48">
                  <c:v>130.89728928622441</c:v>
                </c:pt>
              </c:numCache>
            </c:numRef>
          </c:val>
          <c:smooth val="0"/>
          <c:extLst>
            <c:ext xmlns:c16="http://schemas.microsoft.com/office/drawing/2014/chart" uri="{C3380CC4-5D6E-409C-BE32-E72D297353CC}">
              <c16:uniqueId val="{00000001-6E20-42F0-B910-406B49F8D930}"/>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4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[1]RA_INDICES!$BZ$134:$DV$134</c:f>
              <c:numCache>
                <c:formatCode>General</c:formatCode>
                <c:ptCount val="49"/>
                <c:pt idx="0">
                  <c:v>107.05361069615809</c:v>
                </c:pt>
                <c:pt idx="1">
                  <c:v>107.76792289751067</c:v>
                </c:pt>
                <c:pt idx="2">
                  <c:v>109.19513867283028</c:v>
                </c:pt>
                <c:pt idx="3">
                  <c:v>107.99542899080123</c:v>
                </c:pt>
                <c:pt idx="4">
                  <c:v>106.41349871508572</c:v>
                </c:pt>
                <c:pt idx="5">
                  <c:v>107.08540407754819</c:v>
                </c:pt>
                <c:pt idx="6">
                  <c:v>108.2858370432767</c:v>
                </c:pt>
                <c:pt idx="7">
                  <c:v>108.26482904901356</c:v>
                </c:pt>
                <c:pt idx="8">
                  <c:v>108.40248748480496</c:v>
                </c:pt>
                <c:pt idx="9">
                  <c:v>107.54869733656132</c:v>
                </c:pt>
                <c:pt idx="10">
                  <c:v>107.9081115417107</c:v>
                </c:pt>
                <c:pt idx="11">
                  <c:v>114.45108012232947</c:v>
                </c:pt>
                <c:pt idx="12">
                  <c:v>111.9397599818398</c:v>
                </c:pt>
                <c:pt idx="13">
                  <c:v>109.96744310588954</c:v>
                </c:pt>
                <c:pt idx="14">
                  <c:v>109.20804561822584</c:v>
                </c:pt>
                <c:pt idx="15">
                  <c:v>109.78545891404208</c:v>
                </c:pt>
                <c:pt idx="16">
                  <c:v>109.23196967302763</c:v>
                </c:pt>
                <c:pt idx="17">
                  <c:v>109.15229542581719</c:v>
                </c:pt>
                <c:pt idx="18">
                  <c:v>111.0505653717279</c:v>
                </c:pt>
                <c:pt idx="19">
                  <c:v>109.67209381324217</c:v>
                </c:pt>
                <c:pt idx="20">
                  <c:v>110.04456670445238</c:v>
                </c:pt>
                <c:pt idx="21">
                  <c:v>109.03407772706298</c:v>
                </c:pt>
                <c:pt idx="22">
                  <c:v>108.21429286778823</c:v>
                </c:pt>
                <c:pt idx="23">
                  <c:v>109.50200207515405</c:v>
                </c:pt>
                <c:pt idx="24">
                  <c:v>107.90019505080986</c:v>
                </c:pt>
                <c:pt idx="25">
                  <c:v>109.63212833963736</c:v>
                </c:pt>
                <c:pt idx="26">
                  <c:v>107.28189520422038</c:v>
                </c:pt>
                <c:pt idx="27">
                  <c:v>108.40016552343808</c:v>
                </c:pt>
                <c:pt idx="28">
                  <c:v>112.3252278124554</c:v>
                </c:pt>
                <c:pt idx="29">
                  <c:v>110.43038354094004</c:v>
                </c:pt>
                <c:pt idx="30">
                  <c:v>109.34676866061707</c:v>
                </c:pt>
                <c:pt idx="31">
                  <c:v>109.54396146755445</c:v>
                </c:pt>
                <c:pt idx="32">
                  <c:v>109.87020292844947</c:v>
                </c:pt>
                <c:pt idx="33">
                  <c:v>109.03107114655843</c:v>
                </c:pt>
                <c:pt idx="34">
                  <c:v>114.0861584050626</c:v>
                </c:pt>
                <c:pt idx="35">
                  <c:v>108.35741123287212</c:v>
                </c:pt>
                <c:pt idx="36">
                  <c:v>112.04340166663522</c:v>
                </c:pt>
                <c:pt idx="37">
                  <c:v>109.29458266186663</c:v>
                </c:pt>
                <c:pt idx="38">
                  <c:v>109.35173291107681</c:v>
                </c:pt>
                <c:pt idx="39">
                  <c:v>113.35343804285327</c:v>
                </c:pt>
                <c:pt idx="40">
                  <c:v>110.67518047149622</c:v>
                </c:pt>
                <c:pt idx="41">
                  <c:v>112.28004416797049</c:v>
                </c:pt>
                <c:pt idx="42">
                  <c:v>111.11648880334546</c:v>
                </c:pt>
                <c:pt idx="43">
                  <c:v>111.50383407993418</c:v>
                </c:pt>
                <c:pt idx="44">
                  <c:v>110.32379469845162</c:v>
                </c:pt>
                <c:pt idx="45">
                  <c:v>113.14904657172249</c:v>
                </c:pt>
                <c:pt idx="46">
                  <c:v>112.79174007391732</c:v>
                </c:pt>
                <c:pt idx="47">
                  <c:v>113.45809301456562</c:v>
                </c:pt>
                <c:pt idx="48">
                  <c:v>114.04525279966285</c:v>
                </c:pt>
              </c:numCache>
            </c:numRef>
          </c:val>
          <c:smooth val="0"/>
          <c:extLst>
            <c:ext xmlns:c16="http://schemas.microsoft.com/office/drawing/2014/chart" uri="{C3380CC4-5D6E-409C-BE32-E72D297353CC}">
              <c16:uniqueId val="{00000001-B937-4AFC-A3B5-4FDC5BDC7780}"/>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[1]RA_INDICES!$BZ$74:$DV$74</c:f>
              <c:numCache>
                <c:formatCode>General</c:formatCode>
                <c:ptCount val="49"/>
                <c:pt idx="0">
                  <c:v>98.177290189157603</c:v>
                </c:pt>
                <c:pt idx="1">
                  <c:v>98.20418355676523</c:v>
                </c:pt>
                <c:pt idx="2">
                  <c:v>99.714849167301722</c:v>
                </c:pt>
                <c:pt idx="3">
                  <c:v>100.71182850627518</c:v>
                </c:pt>
                <c:pt idx="4">
                  <c:v>99.828872431242289</c:v>
                </c:pt>
                <c:pt idx="5">
                  <c:v>99.291466229519017</c:v>
                </c:pt>
                <c:pt idx="6">
                  <c:v>96.485293138018449</c:v>
                </c:pt>
                <c:pt idx="7">
                  <c:v>97.682843987587006</c:v>
                </c:pt>
                <c:pt idx="8">
                  <c:v>99.677520083804993</c:v>
                </c:pt>
                <c:pt idx="9">
                  <c:v>94.971645416668878</c:v>
                </c:pt>
                <c:pt idx="10">
                  <c:v>96.059922327058061</c:v>
                </c:pt>
                <c:pt idx="11">
                  <c:v>99.263087011241893</c:v>
                </c:pt>
                <c:pt idx="12">
                  <c:v>95.33456142258305</c:v>
                </c:pt>
                <c:pt idx="13">
                  <c:v>97.643274951243455</c:v>
                </c:pt>
                <c:pt idx="14">
                  <c:v>94.729973723028834</c:v>
                </c:pt>
                <c:pt idx="15">
                  <c:v>100.24461869194403</c:v>
                </c:pt>
                <c:pt idx="16">
                  <c:v>98.884067597367789</c:v>
                </c:pt>
                <c:pt idx="17">
                  <c:v>99.587437220047875</c:v>
                </c:pt>
                <c:pt idx="18">
                  <c:v>99.853177058516707</c:v>
                </c:pt>
                <c:pt idx="19">
                  <c:v>99.852032763084893</c:v>
                </c:pt>
                <c:pt idx="20">
                  <c:v>99.394994461081325</c:v>
                </c:pt>
                <c:pt idx="21">
                  <c:v>99.649896253408883</c:v>
                </c:pt>
                <c:pt idx="22">
                  <c:v>98.146150457577747</c:v>
                </c:pt>
                <c:pt idx="23">
                  <c:v>102.78057704502721</c:v>
                </c:pt>
                <c:pt idx="24">
                  <c:v>100.39440728061997</c:v>
                </c:pt>
                <c:pt idx="25">
                  <c:v>103.47480691227466</c:v>
                </c:pt>
                <c:pt idx="26">
                  <c:v>101.78191680473023</c:v>
                </c:pt>
                <c:pt idx="27">
                  <c:v>96.786863764578939</c:v>
                </c:pt>
                <c:pt idx="28">
                  <c:v>104.22895562317038</c:v>
                </c:pt>
                <c:pt idx="29">
                  <c:v>100.79564184441662</c:v>
                </c:pt>
                <c:pt idx="30">
                  <c:v>99.888166808074558</c:v>
                </c:pt>
                <c:pt idx="31">
                  <c:v>102.29011716285832</c:v>
                </c:pt>
                <c:pt idx="32">
                  <c:v>100.61631016524784</c:v>
                </c:pt>
                <c:pt idx="33">
                  <c:v>101.18108837902872</c:v>
                </c:pt>
                <c:pt idx="34">
                  <c:v>106.67899432193224</c:v>
                </c:pt>
                <c:pt idx="35">
                  <c:v>98.107590340966127</c:v>
                </c:pt>
                <c:pt idx="36">
                  <c:v>103.02844270833819</c:v>
                </c:pt>
                <c:pt idx="37">
                  <c:v>100.61598626008067</c:v>
                </c:pt>
                <c:pt idx="38">
                  <c:v>103.76052697028095</c:v>
                </c:pt>
                <c:pt idx="39">
                  <c:v>104.11474910203702</c:v>
                </c:pt>
                <c:pt idx="40">
                  <c:v>101.64335118338954</c:v>
                </c:pt>
                <c:pt idx="41">
                  <c:v>104.43188026327761</c:v>
                </c:pt>
                <c:pt idx="42">
                  <c:v>104.6529612740545</c:v>
                </c:pt>
                <c:pt idx="43">
                  <c:v>102.11687925398212</c:v>
                </c:pt>
                <c:pt idx="44">
                  <c:v>104.19704746547951</c:v>
                </c:pt>
                <c:pt idx="45">
                  <c:v>105.9513943744992</c:v>
                </c:pt>
                <c:pt idx="46">
                  <c:v>103.74852732694275</c:v>
                </c:pt>
                <c:pt idx="47">
                  <c:v>104.145484514519</c:v>
                </c:pt>
                <c:pt idx="48">
                  <c:v>105.09417021490164</c:v>
                </c:pt>
              </c:numCache>
            </c:numRef>
          </c:val>
          <c:smooth val="0"/>
          <c:extLst>
            <c:ext xmlns:c16="http://schemas.microsoft.com/office/drawing/2014/chart" uri="{C3380CC4-5D6E-409C-BE32-E72D297353CC}">
              <c16:uniqueId val="{00000001-2920-4C73-B0E1-DF57F351B01D}"/>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[1]NSA_INDICES!$BZ$89:$DV$89</c:f>
              <c:numCache>
                <c:formatCode>General</c:formatCode>
                <c:ptCount val="49"/>
                <c:pt idx="0">
                  <c:v>83.258459765949453</c:v>
                </c:pt>
                <c:pt idx="1">
                  <c:v>86.079355346877378</c:v>
                </c:pt>
                <c:pt idx="2">
                  <c:v>87.036578571177813</c:v>
                </c:pt>
                <c:pt idx="3">
                  <c:v>89.321046740369297</c:v>
                </c:pt>
                <c:pt idx="4">
                  <c:v>84.982237016989473</c:v>
                </c:pt>
                <c:pt idx="5">
                  <c:v>88.123651287796761</c:v>
                </c:pt>
                <c:pt idx="6">
                  <c:v>87.618622717617882</c:v>
                </c:pt>
                <c:pt idx="7">
                  <c:v>86.623676324590392</c:v>
                </c:pt>
                <c:pt idx="8">
                  <c:v>90.196564739977077</c:v>
                </c:pt>
                <c:pt idx="9">
                  <c:v>87.410063188624505</c:v>
                </c:pt>
                <c:pt idx="10">
                  <c:v>86.188480576401787</c:v>
                </c:pt>
                <c:pt idx="11">
                  <c:v>87.931884198418985</c:v>
                </c:pt>
                <c:pt idx="12">
                  <c:v>86.672821893594914</c:v>
                </c:pt>
                <c:pt idx="13">
                  <c:v>87.296448484468897</c:v>
                </c:pt>
                <c:pt idx="14">
                  <c:v>86.573366682853788</c:v>
                </c:pt>
                <c:pt idx="15">
                  <c:v>88.133716150739531</c:v>
                </c:pt>
                <c:pt idx="16">
                  <c:v>86.355778216678942</c:v>
                </c:pt>
                <c:pt idx="17">
                  <c:v>86.488079559683825</c:v>
                </c:pt>
                <c:pt idx="18">
                  <c:v>90.448273461608537</c:v>
                </c:pt>
                <c:pt idx="19">
                  <c:v>91.83323661466649</c:v>
                </c:pt>
                <c:pt idx="20">
                  <c:v>90.628233427476886</c:v>
                </c:pt>
                <c:pt idx="21">
                  <c:v>90.758610298505204</c:v>
                </c:pt>
                <c:pt idx="22">
                  <c:v>93.757464405625484</c:v>
                </c:pt>
                <c:pt idx="23">
                  <c:v>89.959148830965333</c:v>
                </c:pt>
                <c:pt idx="24">
                  <c:v>90.203531249550778</c:v>
                </c:pt>
                <c:pt idx="25">
                  <c:v>91.662348465447081</c:v>
                </c:pt>
                <c:pt idx="26">
                  <c:v>91.86506371902567</c:v>
                </c:pt>
                <c:pt idx="27">
                  <c:v>89.540215765011894</c:v>
                </c:pt>
                <c:pt idx="28">
                  <c:v>89.618675226814162</c:v>
                </c:pt>
                <c:pt idx="29">
                  <c:v>90.33172208785804</c:v>
                </c:pt>
                <c:pt idx="30">
                  <c:v>89.926923168611438</c:v>
                </c:pt>
                <c:pt idx="31">
                  <c:v>89.745547100778438</c:v>
                </c:pt>
                <c:pt idx="32">
                  <c:v>92.091317809170377</c:v>
                </c:pt>
                <c:pt idx="33">
                  <c:v>90.446155025364533</c:v>
                </c:pt>
                <c:pt idx="34">
                  <c:v>92.809265837835483</c:v>
                </c:pt>
                <c:pt idx="35">
                  <c:v>89.911504799324931</c:v>
                </c:pt>
                <c:pt idx="36">
                  <c:v>91.230441414380508</c:v>
                </c:pt>
                <c:pt idx="37">
                  <c:v>89.734406160998361</c:v>
                </c:pt>
                <c:pt idx="38">
                  <c:v>91.61197950528603</c:v>
                </c:pt>
                <c:pt idx="39">
                  <c:v>91.488541054457556</c:v>
                </c:pt>
                <c:pt idx="40">
                  <c:v>93.425091061142069</c:v>
                </c:pt>
                <c:pt idx="41">
                  <c:v>93.672132500779981</c:v>
                </c:pt>
                <c:pt idx="42">
                  <c:v>89.095240017888102</c:v>
                </c:pt>
                <c:pt idx="43">
                  <c:v>91.588483213494271</c:v>
                </c:pt>
                <c:pt idx="44">
                  <c:v>90.704618753404105</c:v>
                </c:pt>
                <c:pt idx="45">
                  <c:v>91.053971303450069</c:v>
                </c:pt>
                <c:pt idx="46">
                  <c:v>90.460235796534676</c:v>
                </c:pt>
                <c:pt idx="47">
                  <c:v>90.536599238122619</c:v>
                </c:pt>
                <c:pt idx="48">
                  <c:v>92.171510277739429</c:v>
                </c:pt>
              </c:numCache>
            </c:numRef>
          </c:val>
          <c:smooth val="0"/>
          <c:extLst>
            <c:ext xmlns:c16="http://schemas.microsoft.com/office/drawing/2014/chart" uri="{C3380CC4-5D6E-409C-BE32-E72D297353CC}">
              <c16:uniqueId val="{00000001-DD4B-4B50-8246-4004A0561620}"/>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[1]SA_INDICES!$BZ$89:$DV$89</c:f>
              <c:numCache>
                <c:formatCode>General</c:formatCode>
                <c:ptCount val="49"/>
                <c:pt idx="0">
                  <c:v>106.09541032318639</c:v>
                </c:pt>
                <c:pt idx="1">
                  <c:v>110.40551160516397</c:v>
                </c:pt>
                <c:pt idx="2">
                  <c:v>112.03399314999353</c:v>
                </c:pt>
                <c:pt idx="3">
                  <c:v>116.30293791839522</c:v>
                </c:pt>
                <c:pt idx="4">
                  <c:v>114.94378088119308</c:v>
                </c:pt>
                <c:pt idx="5">
                  <c:v>118.09924914524512</c:v>
                </c:pt>
                <c:pt idx="6">
                  <c:v>116.7463608515136</c:v>
                </c:pt>
                <c:pt idx="7">
                  <c:v>117.73257051996944</c:v>
                </c:pt>
                <c:pt idx="8">
                  <c:v>119.84655942371015</c:v>
                </c:pt>
                <c:pt idx="9">
                  <c:v>116.62132210644086</c:v>
                </c:pt>
                <c:pt idx="10">
                  <c:v>119.70020841662368</c:v>
                </c:pt>
                <c:pt idx="11">
                  <c:v>121.66740289250811</c:v>
                </c:pt>
                <c:pt idx="12">
                  <c:v>119.49828354397508</c:v>
                </c:pt>
                <c:pt idx="13">
                  <c:v>121.85464357734324</c:v>
                </c:pt>
                <c:pt idx="14">
                  <c:v>120.48769725792587</c:v>
                </c:pt>
                <c:pt idx="15">
                  <c:v>126.99176181960929</c:v>
                </c:pt>
                <c:pt idx="16">
                  <c:v>121.48552044196614</c:v>
                </c:pt>
                <c:pt idx="17">
                  <c:v>122.53185538839671</c:v>
                </c:pt>
                <c:pt idx="18">
                  <c:v>125.63811105636746</c:v>
                </c:pt>
                <c:pt idx="19">
                  <c:v>128.6066918228087</c:v>
                </c:pt>
                <c:pt idx="20">
                  <c:v>130.33798672592516</c:v>
                </c:pt>
                <c:pt idx="21">
                  <c:v>131.19594197514942</c:v>
                </c:pt>
                <c:pt idx="22">
                  <c:v>134.15731734442002</c:v>
                </c:pt>
                <c:pt idx="23">
                  <c:v>133.94593199799104</c:v>
                </c:pt>
                <c:pt idx="24">
                  <c:v>132.06735135850886</c:v>
                </c:pt>
                <c:pt idx="25">
                  <c:v>133.98084492794769</c:v>
                </c:pt>
                <c:pt idx="26">
                  <c:v>136.47443338185866</c:v>
                </c:pt>
                <c:pt idx="27">
                  <c:v>130.37861362464787</c:v>
                </c:pt>
                <c:pt idx="28">
                  <c:v>135.23350851266571</c:v>
                </c:pt>
                <c:pt idx="29">
                  <c:v>135.09203115522229</c:v>
                </c:pt>
                <c:pt idx="30">
                  <c:v>135.19804879852492</c:v>
                </c:pt>
                <c:pt idx="31">
                  <c:v>138.16476705891816</c:v>
                </c:pt>
                <c:pt idx="32">
                  <c:v>137.00886490147886</c:v>
                </c:pt>
                <c:pt idx="33">
                  <c:v>138.50965783976875</c:v>
                </c:pt>
                <c:pt idx="34">
                  <c:v>140.32169709217914</c:v>
                </c:pt>
                <c:pt idx="35">
                  <c:v>136.75807832493663</c:v>
                </c:pt>
                <c:pt idx="36">
                  <c:v>140.95200595526077</c:v>
                </c:pt>
                <c:pt idx="37">
                  <c:v>140.41231845422396</c:v>
                </c:pt>
                <c:pt idx="38">
                  <c:v>142.43451898797849</c:v>
                </c:pt>
                <c:pt idx="39">
                  <c:v>141.14741069893086</c:v>
                </c:pt>
                <c:pt idx="40">
                  <c:v>145.07255417628855</c:v>
                </c:pt>
                <c:pt idx="41">
                  <c:v>145.22021543954321</c:v>
                </c:pt>
                <c:pt idx="42">
                  <c:v>143.00610763499697</c:v>
                </c:pt>
                <c:pt idx="43">
                  <c:v>143.49208086746401</c:v>
                </c:pt>
                <c:pt idx="44">
                  <c:v>143.48395107016026</c:v>
                </c:pt>
                <c:pt idx="45">
                  <c:v>144.75659981900154</c:v>
                </c:pt>
                <c:pt idx="46">
                  <c:v>144.81642900797661</c:v>
                </c:pt>
                <c:pt idx="47">
                  <c:v>143.4220686743954</c:v>
                </c:pt>
                <c:pt idx="48">
                  <c:v>148.19927082812745</c:v>
                </c:pt>
              </c:numCache>
            </c:numRef>
          </c:val>
          <c:smooth val="0"/>
          <c:extLst>
            <c:ext xmlns:c16="http://schemas.microsoft.com/office/drawing/2014/chart" uri="{C3380CC4-5D6E-409C-BE32-E72D297353CC}">
              <c16:uniqueId val="{00000001-3C30-4308-AB34-4E78798BA4B0}"/>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[1]RA_INDICES!$BZ$89:$DV$89</c:f>
              <c:numCache>
                <c:formatCode>General</c:formatCode>
                <c:ptCount val="49"/>
                <c:pt idx="0">
                  <c:v>91.942077727130439</c:v>
                </c:pt>
                <c:pt idx="1">
                  <c:v>95.329235136279138</c:v>
                </c:pt>
                <c:pt idx="2">
                  <c:v>96.541700442666212</c:v>
                </c:pt>
                <c:pt idx="3">
                  <c:v>99.580754325797685</c:v>
                </c:pt>
                <c:pt idx="4">
                  <c:v>96.374940249928869</c:v>
                </c:pt>
                <c:pt idx="5">
                  <c:v>99.521698470133487</c:v>
                </c:pt>
                <c:pt idx="6">
                  <c:v>98.694276158918498</c:v>
                </c:pt>
                <c:pt idx="7">
                  <c:v>98.452652864624412</c:v>
                </c:pt>
                <c:pt idx="8">
                  <c:v>101.47080320449022</c:v>
                </c:pt>
                <c:pt idx="9">
                  <c:v>98.517474923466438</c:v>
                </c:pt>
                <c:pt idx="10">
                  <c:v>98.931120669885814</c:v>
                </c:pt>
                <c:pt idx="11">
                  <c:v>100.7596194657669</c:v>
                </c:pt>
                <c:pt idx="12">
                  <c:v>99.154513249754089</c:v>
                </c:pt>
                <c:pt idx="13">
                  <c:v>100.43700167971078</c:v>
                </c:pt>
                <c:pt idx="14">
                  <c:v>99.469094130571193</c:v>
                </c:pt>
                <c:pt idx="15">
                  <c:v>102.90926258198839</c:v>
                </c:pt>
                <c:pt idx="16">
                  <c:v>99.713658893199124</c:v>
                </c:pt>
                <c:pt idx="17">
                  <c:v>100.19351621115509</c:v>
                </c:pt>
                <c:pt idx="18">
                  <c:v>103.82900505372801</c:v>
                </c:pt>
                <c:pt idx="19">
                  <c:v>105.81612961694236</c:v>
                </c:pt>
                <c:pt idx="20">
                  <c:v>105.72763674370461</c:v>
                </c:pt>
                <c:pt idx="21">
                  <c:v>106.13467107200745</c:v>
                </c:pt>
                <c:pt idx="22">
                  <c:v>109.1192741064927</c:v>
                </c:pt>
                <c:pt idx="23">
                  <c:v>106.6848679415983</c:v>
                </c:pt>
                <c:pt idx="24">
                  <c:v>106.12200597369022</c:v>
                </c:pt>
                <c:pt idx="25">
                  <c:v>107.75371123522336</c:v>
                </c:pt>
                <c:pt idx="26">
                  <c:v>108.82751773276362</c:v>
                </c:pt>
                <c:pt idx="27">
                  <c:v>105.06877962781761</c:v>
                </c:pt>
                <c:pt idx="28">
                  <c:v>106.96345095002357</c:v>
                </c:pt>
                <c:pt idx="29">
                  <c:v>107.35156993449644</c:v>
                </c:pt>
                <c:pt idx="30">
                  <c:v>107.14100604966497</c:v>
                </c:pt>
                <c:pt idx="31">
                  <c:v>108.15667458652038</c:v>
                </c:pt>
                <c:pt idx="32">
                  <c:v>109.1709545025799</c:v>
                </c:pt>
                <c:pt idx="33">
                  <c:v>108.72202313088847</c:v>
                </c:pt>
                <c:pt idx="34">
                  <c:v>110.87559217967934</c:v>
                </c:pt>
                <c:pt idx="35">
                  <c:v>107.72464260278159</c:v>
                </c:pt>
                <c:pt idx="36">
                  <c:v>110.13677787217802</c:v>
                </c:pt>
                <c:pt idx="37">
                  <c:v>109.00438830338879</c:v>
                </c:pt>
                <c:pt idx="38">
                  <c:v>110.93695529741888</c:v>
                </c:pt>
                <c:pt idx="39">
                  <c:v>110.37103814161978</c:v>
                </c:pt>
                <c:pt idx="40">
                  <c:v>113.06373927873412</c:v>
                </c:pt>
                <c:pt idx="41">
                  <c:v>113.27299198285483</c:v>
                </c:pt>
                <c:pt idx="42">
                  <c:v>109.59453466624585</c:v>
                </c:pt>
                <c:pt idx="43">
                  <c:v>111.32452510351338</c:v>
                </c:pt>
                <c:pt idx="44">
                  <c:v>110.77365366838691</c:v>
                </c:pt>
                <c:pt idx="45">
                  <c:v>111.47408424153645</c:v>
                </c:pt>
                <c:pt idx="46">
                  <c:v>111.12886291858817</c:v>
                </c:pt>
                <c:pt idx="47">
                  <c:v>110.6459921770488</c:v>
                </c:pt>
                <c:pt idx="48">
                  <c:v>113.47574118285561</c:v>
                </c:pt>
              </c:numCache>
            </c:numRef>
          </c:val>
          <c:smooth val="0"/>
          <c:extLst>
            <c:ext xmlns:c16="http://schemas.microsoft.com/office/drawing/2014/chart" uri="{C3380CC4-5D6E-409C-BE32-E72D297353CC}">
              <c16:uniqueId val="{00000001-269C-48D7-9DDF-7830FD3EFC8E}"/>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[1]NSA_INDICES!$BZ$91:$DV$91</c:f>
              <c:numCache>
                <c:formatCode>General</c:formatCode>
                <c:ptCount val="49"/>
                <c:pt idx="0">
                  <c:v>98.722746253886925</c:v>
                </c:pt>
                <c:pt idx="1">
                  <c:v>97.870518945448381</c:v>
                </c:pt>
                <c:pt idx="2">
                  <c:v>99.6257007554794</c:v>
                </c:pt>
                <c:pt idx="3">
                  <c:v>100.09067937344153</c:v>
                </c:pt>
                <c:pt idx="4">
                  <c:v>96.303457896360996</c:v>
                </c:pt>
                <c:pt idx="5">
                  <c:v>97.36314486042707</c:v>
                </c:pt>
                <c:pt idx="6">
                  <c:v>96.093959513764787</c:v>
                </c:pt>
                <c:pt idx="7">
                  <c:v>93.743794160367301</c:v>
                </c:pt>
                <c:pt idx="8">
                  <c:v>88.743778887398719</c:v>
                </c:pt>
                <c:pt idx="9">
                  <c:v>95.019927730844373</c:v>
                </c:pt>
                <c:pt idx="10">
                  <c:v>94.707783400260453</c:v>
                </c:pt>
                <c:pt idx="11">
                  <c:v>94.606583600751762</c:v>
                </c:pt>
                <c:pt idx="12">
                  <c:v>94.374439600681754</c:v>
                </c:pt>
                <c:pt idx="13">
                  <c:v>93.619499792206057</c:v>
                </c:pt>
                <c:pt idx="14">
                  <c:v>93.445140937811786</c:v>
                </c:pt>
                <c:pt idx="15">
                  <c:v>91.469347682457936</c:v>
                </c:pt>
                <c:pt idx="16">
                  <c:v>95.483644235762</c:v>
                </c:pt>
                <c:pt idx="17">
                  <c:v>94.786405750015234</c:v>
                </c:pt>
                <c:pt idx="18">
                  <c:v>97.444611478289119</c:v>
                </c:pt>
                <c:pt idx="19">
                  <c:v>98.375387118418061</c:v>
                </c:pt>
                <c:pt idx="20">
                  <c:v>101.84081870160222</c:v>
                </c:pt>
                <c:pt idx="21">
                  <c:v>96.583078274148292</c:v>
                </c:pt>
                <c:pt idx="22">
                  <c:v>86.442965696496756</c:v>
                </c:pt>
                <c:pt idx="23">
                  <c:v>91.411009890998159</c:v>
                </c:pt>
                <c:pt idx="24">
                  <c:v>90.37854944090806</c:v>
                </c:pt>
                <c:pt idx="25">
                  <c:v>96.019781834497536</c:v>
                </c:pt>
                <c:pt idx="26">
                  <c:v>97.709274386969554</c:v>
                </c:pt>
                <c:pt idx="27">
                  <c:v>98.549831656187621</c:v>
                </c:pt>
                <c:pt idx="28">
                  <c:v>101.59883815047014</c:v>
                </c:pt>
                <c:pt idx="29">
                  <c:v>97.512741833673005</c:v>
                </c:pt>
                <c:pt idx="30">
                  <c:v>95.86452764430571</c:v>
                </c:pt>
                <c:pt idx="31">
                  <c:v>97.805294091798388</c:v>
                </c:pt>
                <c:pt idx="32">
                  <c:v>98.897990907772055</c:v>
                </c:pt>
                <c:pt idx="33">
                  <c:v>96.852601299897742</c:v>
                </c:pt>
                <c:pt idx="34">
                  <c:v>97.652614163619305</c:v>
                </c:pt>
                <c:pt idx="35">
                  <c:v>92.787963082483571</c:v>
                </c:pt>
                <c:pt idx="36">
                  <c:v>94.810567768521139</c:v>
                </c:pt>
                <c:pt idx="37">
                  <c:v>97.266939659855524</c:v>
                </c:pt>
                <c:pt idx="38">
                  <c:v>97.278741024851783</c:v>
                </c:pt>
                <c:pt idx="39">
                  <c:v>103.13936732467594</c:v>
                </c:pt>
                <c:pt idx="40">
                  <c:v>97.9755081122847</c:v>
                </c:pt>
                <c:pt idx="41">
                  <c:v>100.80399312275345</c:v>
                </c:pt>
                <c:pt idx="42">
                  <c:v>97.714563924762444</c:v>
                </c:pt>
                <c:pt idx="43">
                  <c:v>98.373966256101724</c:v>
                </c:pt>
                <c:pt idx="44">
                  <c:v>98.769893757759093</c:v>
                </c:pt>
                <c:pt idx="45">
                  <c:v>98.623626168058237</c:v>
                </c:pt>
                <c:pt idx="46">
                  <c:v>101.59143039333472</c:v>
                </c:pt>
                <c:pt idx="47">
                  <c:v>102.45608976685637</c:v>
                </c:pt>
                <c:pt idx="48">
                  <c:v>102.68811830860449</c:v>
                </c:pt>
              </c:numCache>
            </c:numRef>
          </c:val>
          <c:smooth val="0"/>
          <c:extLst>
            <c:ext xmlns:c16="http://schemas.microsoft.com/office/drawing/2014/chart" uri="{C3380CC4-5D6E-409C-BE32-E72D297353CC}">
              <c16:uniqueId val="{00000001-7EB8-46A0-A992-EC68CC877697}"/>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[1]SA_INDICES!$BZ$91:$DV$91</c:f>
              <c:numCache>
                <c:formatCode>General</c:formatCode>
                <c:ptCount val="49"/>
                <c:pt idx="0">
                  <c:v>129.87128942140254</c:v>
                </c:pt>
                <c:pt idx="1">
                  <c:v>126.63862028866308</c:v>
                </c:pt>
                <c:pt idx="2">
                  <c:v>128.21146364716958</c:v>
                </c:pt>
                <c:pt idx="3">
                  <c:v>130.69073068483036</c:v>
                </c:pt>
                <c:pt idx="4">
                  <c:v>122.40570325275573</c:v>
                </c:pt>
                <c:pt idx="5">
                  <c:v>131.30961118969847</c:v>
                </c:pt>
                <c:pt idx="6">
                  <c:v>126.5280556408469</c:v>
                </c:pt>
                <c:pt idx="7">
                  <c:v>124.10476952555844</c:v>
                </c:pt>
                <c:pt idx="8">
                  <c:v>129.69107651736593</c:v>
                </c:pt>
                <c:pt idx="9">
                  <c:v>132.87961116502558</c:v>
                </c:pt>
                <c:pt idx="10">
                  <c:v>126.44968256712062</c:v>
                </c:pt>
                <c:pt idx="11">
                  <c:v>131.41115657662158</c:v>
                </c:pt>
                <c:pt idx="12">
                  <c:v>125.89096098133288</c:v>
                </c:pt>
                <c:pt idx="13">
                  <c:v>128.55766717665546</c:v>
                </c:pt>
                <c:pt idx="14">
                  <c:v>130.31758469064224</c:v>
                </c:pt>
                <c:pt idx="15">
                  <c:v>122.38304063726932</c:v>
                </c:pt>
                <c:pt idx="16">
                  <c:v>128.72341870939118</c:v>
                </c:pt>
                <c:pt idx="17">
                  <c:v>127.69711775242685</c:v>
                </c:pt>
                <c:pt idx="18">
                  <c:v>137.15030708143411</c:v>
                </c:pt>
                <c:pt idx="19">
                  <c:v>136.37901603195198</c:v>
                </c:pt>
                <c:pt idx="20">
                  <c:v>134.69315154535067</c:v>
                </c:pt>
                <c:pt idx="21">
                  <c:v>127.29808152512506</c:v>
                </c:pt>
                <c:pt idx="22">
                  <c:v>131.68756780561753</c:v>
                </c:pt>
                <c:pt idx="23">
                  <c:v>127.40634170721945</c:v>
                </c:pt>
                <c:pt idx="24">
                  <c:v>125.49068179867709</c:v>
                </c:pt>
                <c:pt idx="25">
                  <c:v>132.39821507603909</c:v>
                </c:pt>
                <c:pt idx="26">
                  <c:v>133.06369147922231</c:v>
                </c:pt>
                <c:pt idx="27">
                  <c:v>134.03569051351499</c:v>
                </c:pt>
                <c:pt idx="28">
                  <c:v>136.82686859085308</c:v>
                </c:pt>
                <c:pt idx="29">
                  <c:v>141.86373896278738</c:v>
                </c:pt>
                <c:pt idx="30">
                  <c:v>133.01070953111451</c:v>
                </c:pt>
                <c:pt idx="31">
                  <c:v>133.02890149287174</c:v>
                </c:pt>
                <c:pt idx="32">
                  <c:v>130.72639991131769</c:v>
                </c:pt>
                <c:pt idx="33">
                  <c:v>130.04868673460444</c:v>
                </c:pt>
                <c:pt idx="34">
                  <c:v>136.50889181332343</c:v>
                </c:pt>
                <c:pt idx="35">
                  <c:v>137.14792239583971</c:v>
                </c:pt>
                <c:pt idx="36">
                  <c:v>137.46248971922935</c:v>
                </c:pt>
                <c:pt idx="37">
                  <c:v>136.50638155544615</c:v>
                </c:pt>
                <c:pt idx="38">
                  <c:v>145.27512914819678</c:v>
                </c:pt>
                <c:pt idx="39">
                  <c:v>140.41596266731452</c:v>
                </c:pt>
                <c:pt idx="40">
                  <c:v>138.04184510911864</c:v>
                </c:pt>
                <c:pt idx="41">
                  <c:v>138.46265604233847</c:v>
                </c:pt>
                <c:pt idx="42">
                  <c:v>132.44714681481344</c:v>
                </c:pt>
                <c:pt idx="43">
                  <c:v>131.77671970237068</c:v>
                </c:pt>
                <c:pt idx="44">
                  <c:v>137.36297365968602</c:v>
                </c:pt>
                <c:pt idx="45">
                  <c:v>143.31480703682183</c:v>
                </c:pt>
                <c:pt idx="46">
                  <c:v>141.23708144430285</c:v>
                </c:pt>
                <c:pt idx="47">
                  <c:v>136.40229753291479</c:v>
                </c:pt>
                <c:pt idx="48">
                  <c:v>139.80114807755817</c:v>
                </c:pt>
              </c:numCache>
            </c:numRef>
          </c:val>
          <c:smooth val="0"/>
          <c:extLst>
            <c:ext xmlns:c16="http://schemas.microsoft.com/office/drawing/2014/chart" uri="{C3380CC4-5D6E-409C-BE32-E72D297353CC}">
              <c16:uniqueId val="{00000001-5D2C-425D-956D-120AD8641F71}"/>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[1]RA_INDICES!$BZ$91:$DV$91</c:f>
              <c:numCache>
                <c:formatCode>General</c:formatCode>
                <c:ptCount val="49"/>
                <c:pt idx="0">
                  <c:v>123.57734614992482</c:v>
                </c:pt>
                <c:pt idx="1">
                  <c:v>120.82567433775438</c:v>
                </c:pt>
                <c:pt idx="2">
                  <c:v>122.43536140557761</c:v>
                </c:pt>
                <c:pt idx="3">
                  <c:v>124.5076168864604</c:v>
                </c:pt>
                <c:pt idx="4">
                  <c:v>117.13142603703434</c:v>
                </c:pt>
                <c:pt idx="5">
                  <c:v>124.45031339864212</c:v>
                </c:pt>
                <c:pt idx="6">
                  <c:v>120.3784751127174</c:v>
                </c:pt>
                <c:pt idx="7">
                  <c:v>117.96996393970585</c:v>
                </c:pt>
                <c:pt idx="8">
                  <c:v>121.4171753266322</c:v>
                </c:pt>
                <c:pt idx="9">
                  <c:v>125.2296001025709</c:v>
                </c:pt>
                <c:pt idx="10">
                  <c:v>120.03584447489376</c:v>
                </c:pt>
                <c:pt idx="11">
                  <c:v>123.97434345841877</c:v>
                </c:pt>
                <c:pt idx="12">
                  <c:v>119.5226632212308</c:v>
                </c:pt>
                <c:pt idx="13">
                  <c:v>121.49798408507357</c:v>
                </c:pt>
                <c:pt idx="14">
                  <c:v>122.86705745368647</c:v>
                </c:pt>
                <c:pt idx="15">
                  <c:v>116.13655171728745</c:v>
                </c:pt>
                <c:pt idx="16">
                  <c:v>122.00691663195479</c:v>
                </c:pt>
                <c:pt idx="17">
                  <c:v>121.04710676304802</c:v>
                </c:pt>
                <c:pt idx="18">
                  <c:v>129.12728673223907</c:v>
                </c:pt>
                <c:pt idx="19">
                  <c:v>128.69991902874048</c:v>
                </c:pt>
                <c:pt idx="20">
                  <c:v>128.05493677741586</c:v>
                </c:pt>
                <c:pt idx="21">
                  <c:v>121.0917402845334</c:v>
                </c:pt>
                <c:pt idx="22">
                  <c:v>122.54534380226939</c:v>
                </c:pt>
                <c:pt idx="23">
                  <c:v>120.13304564098217</c:v>
                </c:pt>
                <c:pt idx="24">
                  <c:v>118.39584696123637</c:v>
                </c:pt>
                <c:pt idx="25">
                  <c:v>125.04750869159781</c:v>
                </c:pt>
                <c:pt idx="26">
                  <c:v>125.91990005443223</c:v>
                </c:pt>
                <c:pt idx="27">
                  <c:v>126.86533967602838</c:v>
                </c:pt>
                <c:pt idx="28">
                  <c:v>129.70861513144592</c:v>
                </c:pt>
                <c:pt idx="29">
                  <c:v>132.90207875085068</c:v>
                </c:pt>
                <c:pt idx="30">
                  <c:v>125.50487016359664</c:v>
                </c:pt>
                <c:pt idx="31">
                  <c:v>125.91154176253411</c:v>
                </c:pt>
                <c:pt idx="32">
                  <c:v>124.29508145085677</c:v>
                </c:pt>
                <c:pt idx="33">
                  <c:v>123.34101256064606</c:v>
                </c:pt>
                <c:pt idx="34">
                  <c:v>128.65750672758136</c:v>
                </c:pt>
                <c:pt idx="35">
                  <c:v>128.18445126520601</c:v>
                </c:pt>
                <c:pt idx="36">
                  <c:v>128.84414838192998</c:v>
                </c:pt>
                <c:pt idx="37">
                  <c:v>128.57757345783804</c:v>
                </c:pt>
                <c:pt idx="38">
                  <c:v>135.5768731989682</c:v>
                </c:pt>
                <c:pt idx="39">
                  <c:v>132.88377166953208</c:v>
                </c:pt>
                <c:pt idx="40">
                  <c:v>129.94595276520405</c:v>
                </c:pt>
                <c:pt idx="41">
                  <c:v>130.85326362803266</c:v>
                </c:pt>
                <c:pt idx="42">
                  <c:v>125.4290045791965</c:v>
                </c:pt>
                <c:pt idx="43">
                  <c:v>125.02728573458161</c:v>
                </c:pt>
                <c:pt idx="44">
                  <c:v>129.56477089084336</c:v>
                </c:pt>
                <c:pt idx="45">
                  <c:v>134.28440854882143</c:v>
                </c:pt>
                <c:pt idx="46">
                  <c:v>133.22619382963509</c:v>
                </c:pt>
                <c:pt idx="47">
                  <c:v>129.54305198771104</c:v>
                </c:pt>
                <c:pt idx="48">
                  <c:v>132.30200750002825</c:v>
                </c:pt>
              </c:numCache>
            </c:numRef>
          </c:val>
          <c:smooth val="0"/>
          <c:extLst>
            <c:ext xmlns:c16="http://schemas.microsoft.com/office/drawing/2014/chart" uri="{C3380CC4-5D6E-409C-BE32-E72D297353CC}">
              <c16:uniqueId val="{00000001-AD14-4313-835A-F612A874B3A0}"/>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[1]NSA_INDICES!$BZ$108:$DV$108</c:f>
              <c:numCache>
                <c:formatCode>General</c:formatCode>
                <c:ptCount val="49"/>
                <c:pt idx="0">
                  <c:v>105.64702771564627</c:v>
                </c:pt>
                <c:pt idx="1">
                  <c:v>103.08778139627677</c:v>
                </c:pt>
                <c:pt idx="2">
                  <c:v>110.61146266037368</c:v>
                </c:pt>
                <c:pt idx="3">
                  <c:v>113.12035925311426</c:v>
                </c:pt>
                <c:pt idx="4">
                  <c:v>113.28910126059748</c:v>
                </c:pt>
                <c:pt idx="5">
                  <c:v>109.58762436674157</c:v>
                </c:pt>
                <c:pt idx="6">
                  <c:v>96.086444930924415</c:v>
                </c:pt>
                <c:pt idx="7">
                  <c:v>88.95129760319692</c:v>
                </c:pt>
                <c:pt idx="8">
                  <c:v>97.167294684887267</c:v>
                </c:pt>
                <c:pt idx="9">
                  <c:v>82.326761787014703</c:v>
                </c:pt>
                <c:pt idx="10">
                  <c:v>98.272318487605929</c:v>
                </c:pt>
                <c:pt idx="11">
                  <c:v>83.93985318278196</c:v>
                </c:pt>
                <c:pt idx="12">
                  <c:v>73.372076006029815</c:v>
                </c:pt>
                <c:pt idx="13">
                  <c:v>85.099817879797797</c:v>
                </c:pt>
                <c:pt idx="14">
                  <c:v>86.240277193290069</c:v>
                </c:pt>
                <c:pt idx="15">
                  <c:v>73.744824504084093</c:v>
                </c:pt>
                <c:pt idx="16">
                  <c:v>78.504036715762354</c:v>
                </c:pt>
                <c:pt idx="17">
                  <c:v>76.67025142067348</c:v>
                </c:pt>
                <c:pt idx="18">
                  <c:v>76.704862082427667</c:v>
                </c:pt>
                <c:pt idx="19">
                  <c:v>74.995126964569451</c:v>
                </c:pt>
                <c:pt idx="20">
                  <c:v>73.719317491346999</c:v>
                </c:pt>
                <c:pt idx="21">
                  <c:v>79.89476015207066</c:v>
                </c:pt>
                <c:pt idx="22">
                  <c:v>70.498840307033277</c:v>
                </c:pt>
                <c:pt idx="23">
                  <c:v>79.047687312856468</c:v>
                </c:pt>
                <c:pt idx="24">
                  <c:v>77.198350739753451</c:v>
                </c:pt>
                <c:pt idx="25">
                  <c:v>72.355391641274196</c:v>
                </c:pt>
                <c:pt idx="26">
                  <c:v>66.433328136212793</c:v>
                </c:pt>
                <c:pt idx="27">
                  <c:v>67.209949143768824</c:v>
                </c:pt>
                <c:pt idx="28">
                  <c:v>68.509265634374998</c:v>
                </c:pt>
                <c:pt idx="29">
                  <c:v>72.152909431339936</c:v>
                </c:pt>
                <c:pt idx="30">
                  <c:v>73.664572019984647</c:v>
                </c:pt>
                <c:pt idx="31">
                  <c:v>71.258632627702866</c:v>
                </c:pt>
                <c:pt idx="32">
                  <c:v>69.556716523228033</c:v>
                </c:pt>
                <c:pt idx="33">
                  <c:v>72.020772649920673</c:v>
                </c:pt>
                <c:pt idx="34">
                  <c:v>58.709085485546332</c:v>
                </c:pt>
                <c:pt idx="35">
                  <c:v>59.977937360938448</c:v>
                </c:pt>
                <c:pt idx="36">
                  <c:v>70.831894019348297</c:v>
                </c:pt>
                <c:pt idx="37">
                  <c:v>62.861680465147053</c:v>
                </c:pt>
                <c:pt idx="38">
                  <c:v>59.636160616655864</c:v>
                </c:pt>
                <c:pt idx="39">
                  <c:v>65.546858195763122</c:v>
                </c:pt>
                <c:pt idx="40">
                  <c:v>61.346831082455147</c:v>
                </c:pt>
                <c:pt idx="41">
                  <c:v>61.883250052894745</c:v>
                </c:pt>
                <c:pt idx="42">
                  <c:v>57.82680485734658</c:v>
                </c:pt>
                <c:pt idx="43">
                  <c:v>61.744788607069246</c:v>
                </c:pt>
                <c:pt idx="44">
                  <c:v>52.637854090597322</c:v>
                </c:pt>
                <c:pt idx="45">
                  <c:v>53.809290456290768</c:v>
                </c:pt>
                <c:pt idx="46">
                  <c:v>55.9329958784936</c:v>
                </c:pt>
                <c:pt idx="47">
                  <c:v>56.427678376663827</c:v>
                </c:pt>
                <c:pt idx="48">
                  <c:v>55.987713760606226</c:v>
                </c:pt>
              </c:numCache>
            </c:numRef>
          </c:val>
          <c:smooth val="0"/>
          <c:extLst>
            <c:ext xmlns:c16="http://schemas.microsoft.com/office/drawing/2014/chart" uri="{C3380CC4-5D6E-409C-BE32-E72D297353CC}">
              <c16:uniqueId val="{00000001-99B0-4A9D-9134-365A7DD279B8}"/>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[1]SA_INDICES!$BZ$108:$DV$108</c:f>
              <c:numCache>
                <c:formatCode>General</c:formatCode>
                <c:ptCount val="49"/>
                <c:pt idx="0">
                  <c:v>96.006695422850612</c:v>
                </c:pt>
                <c:pt idx="1">
                  <c:v>98.217073499229627</c:v>
                </c:pt>
                <c:pt idx="2">
                  <c:v>99.965723711718411</c:v>
                </c:pt>
                <c:pt idx="3">
                  <c:v>108.6576300676076</c:v>
                </c:pt>
                <c:pt idx="4">
                  <c:v>96.086151197887574</c:v>
                </c:pt>
                <c:pt idx="5">
                  <c:v>95.581319825477721</c:v>
                </c:pt>
                <c:pt idx="6">
                  <c:v>96.816884873844742</c:v>
                </c:pt>
                <c:pt idx="7">
                  <c:v>95.603952096601347</c:v>
                </c:pt>
                <c:pt idx="8">
                  <c:v>105.28931926405684</c:v>
                </c:pt>
                <c:pt idx="9">
                  <c:v>98.541348294040517</c:v>
                </c:pt>
                <c:pt idx="10">
                  <c:v>107.30280321179752</c:v>
                </c:pt>
                <c:pt idx="11">
                  <c:v>97.6559229126551</c:v>
                </c:pt>
                <c:pt idx="12">
                  <c:v>79.559415522003974</c:v>
                </c:pt>
                <c:pt idx="13">
                  <c:v>106.90017783561969</c:v>
                </c:pt>
                <c:pt idx="14">
                  <c:v>112.09738963463067</c:v>
                </c:pt>
                <c:pt idx="15">
                  <c:v>93.050245377324856</c:v>
                </c:pt>
                <c:pt idx="16">
                  <c:v>94.632196781391514</c:v>
                </c:pt>
                <c:pt idx="17">
                  <c:v>85.654090566470174</c:v>
                </c:pt>
                <c:pt idx="18">
                  <c:v>86.072500477066399</c:v>
                </c:pt>
                <c:pt idx="19">
                  <c:v>93.769463426201256</c:v>
                </c:pt>
                <c:pt idx="20">
                  <c:v>89.779672266994652</c:v>
                </c:pt>
                <c:pt idx="21">
                  <c:v>98.4229600792235</c:v>
                </c:pt>
                <c:pt idx="22">
                  <c:v>84.421975457096181</c:v>
                </c:pt>
                <c:pt idx="23">
                  <c:v>90.372957849691176</c:v>
                </c:pt>
                <c:pt idx="24">
                  <c:v>89.93719098895852</c:v>
                </c:pt>
                <c:pt idx="25">
                  <c:v>94.581945880832592</c:v>
                </c:pt>
                <c:pt idx="26">
                  <c:v>79.261773715275751</c:v>
                </c:pt>
                <c:pt idx="27">
                  <c:v>80.022477750864056</c:v>
                </c:pt>
                <c:pt idx="28">
                  <c:v>94.598776342438555</c:v>
                </c:pt>
                <c:pt idx="29">
                  <c:v>87.458082779792605</c:v>
                </c:pt>
                <c:pt idx="30">
                  <c:v>93.025530400255747</c:v>
                </c:pt>
                <c:pt idx="31">
                  <c:v>92.842010000551213</c:v>
                </c:pt>
                <c:pt idx="32">
                  <c:v>76.712529090011984</c:v>
                </c:pt>
                <c:pt idx="33">
                  <c:v>94.040523282738235</c:v>
                </c:pt>
                <c:pt idx="34">
                  <c:v>90.948195747554962</c:v>
                </c:pt>
                <c:pt idx="35">
                  <c:v>89.901112430473432</c:v>
                </c:pt>
                <c:pt idx="36">
                  <c:v>103.55381660734331</c:v>
                </c:pt>
                <c:pt idx="37">
                  <c:v>83.482299661926518</c:v>
                </c:pt>
                <c:pt idx="38">
                  <c:v>91.916119166422462</c:v>
                </c:pt>
                <c:pt idx="39">
                  <c:v>92.724203452804488</c:v>
                </c:pt>
                <c:pt idx="40">
                  <c:v>88.795914328494888</c:v>
                </c:pt>
                <c:pt idx="41">
                  <c:v>93.95525590153234</c:v>
                </c:pt>
                <c:pt idx="42">
                  <c:v>88.676010539108603</c:v>
                </c:pt>
                <c:pt idx="43">
                  <c:v>91.795773388440765</c:v>
                </c:pt>
                <c:pt idx="44">
                  <c:v>89.436675808698908</c:v>
                </c:pt>
                <c:pt idx="45">
                  <c:v>84.908677760872195</c:v>
                </c:pt>
                <c:pt idx="46">
                  <c:v>87.008494199871251</c:v>
                </c:pt>
                <c:pt idx="47">
                  <c:v>89.548367566952848</c:v>
                </c:pt>
                <c:pt idx="48">
                  <c:v>77.058116652443758</c:v>
                </c:pt>
              </c:numCache>
            </c:numRef>
          </c:val>
          <c:smooth val="0"/>
          <c:extLst>
            <c:ext xmlns:c16="http://schemas.microsoft.com/office/drawing/2014/chart" uri="{C3380CC4-5D6E-409C-BE32-E72D297353CC}">
              <c16:uniqueId val="{00000001-30BC-449B-B4E8-09E2A3B9C9C2}"/>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[1]RA_INDICES!$BZ$108:$DV$108</c:f>
              <c:numCache>
                <c:formatCode>General</c:formatCode>
                <c:ptCount val="49"/>
                <c:pt idx="0">
                  <c:v>100.67636562355588</c:v>
                </c:pt>
                <c:pt idx="1">
                  <c:v>100.57639046387183</c:v>
                </c:pt>
                <c:pt idx="2">
                  <c:v>105.12240176213929</c:v>
                </c:pt>
                <c:pt idx="3">
                  <c:v>110.81932666254259</c:v>
                </c:pt>
                <c:pt idx="4">
                  <c:v>104.41906969407783</c:v>
                </c:pt>
                <c:pt idx="5">
                  <c:v>102.36581863235187</c:v>
                </c:pt>
                <c:pt idx="6">
                  <c:v>96.463067854756204</c:v>
                </c:pt>
                <c:pt idx="7">
                  <c:v>92.381479934863279</c:v>
                </c:pt>
                <c:pt idx="8">
                  <c:v>101.35510050532307</c:v>
                </c:pt>
                <c:pt idx="9">
                  <c:v>90.68718215858479</c:v>
                </c:pt>
                <c:pt idx="10">
                  <c:v>102.92853641956307</c:v>
                </c:pt>
                <c:pt idx="11">
                  <c:v>91.012010634211236</c:v>
                </c:pt>
                <c:pt idx="12">
                  <c:v>76.562336782199282</c:v>
                </c:pt>
                <c:pt idx="13">
                  <c:v>96.340324901252856</c:v>
                </c:pt>
                <c:pt idx="14">
                  <c:v>99.57249072281131</c:v>
                </c:pt>
                <c:pt idx="15">
                  <c:v>83.698913304340621</c:v>
                </c:pt>
                <c:pt idx="16">
                  <c:v>86.819894657018111</c:v>
                </c:pt>
                <c:pt idx="17">
                  <c:v>81.30241837583344</c:v>
                </c:pt>
                <c:pt idx="18">
                  <c:v>81.534920180677943</c:v>
                </c:pt>
                <c:pt idx="19">
                  <c:v>84.675382760702504</c:v>
                </c:pt>
                <c:pt idx="20">
                  <c:v>82.000214274178148</c:v>
                </c:pt>
                <c:pt idx="21">
                  <c:v>89.448105225185643</c:v>
                </c:pt>
                <c:pt idx="22">
                  <c:v>77.677762982259793</c:v>
                </c:pt>
                <c:pt idx="23">
                  <c:v>84.887122223433352</c:v>
                </c:pt>
                <c:pt idx="24">
                  <c:v>83.766637848615801</c:v>
                </c:pt>
                <c:pt idx="25">
                  <c:v>83.815649155315256</c:v>
                </c:pt>
                <c:pt idx="26">
                  <c:v>73.04781674548471</c:v>
                </c:pt>
                <c:pt idx="27">
                  <c:v>73.816230786021563</c:v>
                </c:pt>
                <c:pt idx="28">
                  <c:v>81.961306283914752</c:v>
                </c:pt>
                <c:pt idx="29">
                  <c:v>80.044426307047544</c:v>
                </c:pt>
                <c:pt idx="30">
                  <c:v>83.64729657391652</c:v>
                </c:pt>
                <c:pt idx="31">
                  <c:v>82.387261026401674</c:v>
                </c:pt>
                <c:pt idx="32">
                  <c:v>73.246332729756361</c:v>
                </c:pt>
                <c:pt idx="33">
                  <c:v>83.374399934078212</c:v>
                </c:pt>
                <c:pt idx="34">
                  <c:v>75.331927768881883</c:v>
                </c:pt>
                <c:pt idx="35">
                  <c:v>75.406657811194705</c:v>
                </c:pt>
                <c:pt idx="36">
                  <c:v>87.703679684870792</c:v>
                </c:pt>
                <c:pt idx="37">
                  <c:v>73.493900086192838</c:v>
                </c:pt>
                <c:pt idx="38">
                  <c:v>76.280064729534075</c:v>
                </c:pt>
                <c:pt idx="39">
                  <c:v>79.559798385986895</c:v>
                </c:pt>
                <c:pt idx="40">
                  <c:v>75.499882389170665</c:v>
                </c:pt>
                <c:pt idx="41">
                  <c:v>78.419931450097252</c:v>
                </c:pt>
                <c:pt idx="42">
                  <c:v>73.732996946599343</c:v>
                </c:pt>
                <c:pt idx="43">
                  <c:v>77.239409160177928</c:v>
                </c:pt>
                <c:pt idx="44">
                  <c:v>71.611734097249652</c:v>
                </c:pt>
                <c:pt idx="45">
                  <c:v>69.844478960907296</c:v>
                </c:pt>
                <c:pt idx="46">
                  <c:v>71.955866958811541</c:v>
                </c:pt>
                <c:pt idx="47">
                  <c:v>73.505072518472531</c:v>
                </c:pt>
                <c:pt idx="48">
                  <c:v>66.851846835956522</c:v>
                </c:pt>
              </c:numCache>
            </c:numRef>
          </c:val>
          <c:smooth val="0"/>
          <c:extLst>
            <c:ext xmlns:c16="http://schemas.microsoft.com/office/drawing/2014/chart" uri="{C3380CC4-5D6E-409C-BE32-E72D297353CC}">
              <c16:uniqueId val="{00000001-36CE-4DF7-96BC-A75B5A45274B}"/>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[1]RA_INDICES!$BZ$28:$DV$28</c:f>
              <c:numCache>
                <c:formatCode>General</c:formatCode>
                <c:ptCount val="49"/>
                <c:pt idx="0">
                  <c:v>80.925220683731212</c:v>
                </c:pt>
                <c:pt idx="1">
                  <c:v>85.046958005716732</c:v>
                </c:pt>
                <c:pt idx="2">
                  <c:v>83.76415178844988</c:v>
                </c:pt>
                <c:pt idx="3">
                  <c:v>81.728054941185917</c:v>
                </c:pt>
                <c:pt idx="4">
                  <c:v>80.074214176025677</c:v>
                </c:pt>
                <c:pt idx="5">
                  <c:v>80.876435977175149</c:v>
                </c:pt>
                <c:pt idx="6">
                  <c:v>79.524179199234439</c:v>
                </c:pt>
                <c:pt idx="7">
                  <c:v>78.22491628488126</c:v>
                </c:pt>
                <c:pt idx="8">
                  <c:v>79.073773682435274</c:v>
                </c:pt>
                <c:pt idx="9">
                  <c:v>79.835123389686061</c:v>
                </c:pt>
                <c:pt idx="10">
                  <c:v>77.854523912405114</c:v>
                </c:pt>
                <c:pt idx="11">
                  <c:v>78.094159901760818</c:v>
                </c:pt>
                <c:pt idx="12">
                  <c:v>73.38893351013094</c:v>
                </c:pt>
                <c:pt idx="13">
                  <c:v>74.760053268693881</c:v>
                </c:pt>
                <c:pt idx="14">
                  <c:v>76.502674758888233</c:v>
                </c:pt>
                <c:pt idx="15">
                  <c:v>76.750099129755498</c:v>
                </c:pt>
                <c:pt idx="16">
                  <c:v>77.165430240049631</c:v>
                </c:pt>
                <c:pt idx="17">
                  <c:v>77.925793795144486</c:v>
                </c:pt>
                <c:pt idx="18">
                  <c:v>78.888217623636919</c:v>
                </c:pt>
                <c:pt idx="19">
                  <c:v>76.678151300123702</c:v>
                </c:pt>
                <c:pt idx="20">
                  <c:v>78.297305580770228</c:v>
                </c:pt>
                <c:pt idx="21">
                  <c:v>77.008033377564388</c:v>
                </c:pt>
                <c:pt idx="22">
                  <c:v>75.609413769933226</c:v>
                </c:pt>
                <c:pt idx="23">
                  <c:v>75.530484515198609</c:v>
                </c:pt>
                <c:pt idx="24">
                  <c:v>72.850810165838212</c:v>
                </c:pt>
                <c:pt idx="25">
                  <c:v>74.015274080420411</c:v>
                </c:pt>
                <c:pt idx="26">
                  <c:v>72.862146287089217</c:v>
                </c:pt>
                <c:pt idx="27">
                  <c:v>75.158253968518736</c:v>
                </c:pt>
                <c:pt idx="28">
                  <c:v>76.221637714566597</c:v>
                </c:pt>
                <c:pt idx="29">
                  <c:v>74.374573918877644</c:v>
                </c:pt>
                <c:pt idx="30">
                  <c:v>74.984791700842266</c:v>
                </c:pt>
                <c:pt idx="31">
                  <c:v>73.065296261792469</c:v>
                </c:pt>
                <c:pt idx="32">
                  <c:v>73.480063810726179</c:v>
                </c:pt>
                <c:pt idx="33">
                  <c:v>76.141030495010781</c:v>
                </c:pt>
                <c:pt idx="34">
                  <c:v>80.721119751936186</c:v>
                </c:pt>
                <c:pt idx="35">
                  <c:v>74.960138322354325</c:v>
                </c:pt>
                <c:pt idx="36">
                  <c:v>76.35387539947935</c:v>
                </c:pt>
                <c:pt idx="37">
                  <c:v>72.212344739528632</c:v>
                </c:pt>
                <c:pt idx="38">
                  <c:v>75.922275798044467</c:v>
                </c:pt>
                <c:pt idx="39">
                  <c:v>77.116422417431579</c:v>
                </c:pt>
                <c:pt idx="40">
                  <c:v>73.263226340494398</c:v>
                </c:pt>
                <c:pt idx="41">
                  <c:v>74.08629472534767</c:v>
                </c:pt>
                <c:pt idx="42">
                  <c:v>70.834554263914313</c:v>
                </c:pt>
                <c:pt idx="43">
                  <c:v>73.32540738684979</c:v>
                </c:pt>
                <c:pt idx="44">
                  <c:v>71.281427650758303</c:v>
                </c:pt>
                <c:pt idx="45">
                  <c:v>72.212757390458421</c:v>
                </c:pt>
                <c:pt idx="46">
                  <c:v>73.809981607819878</c:v>
                </c:pt>
                <c:pt idx="47">
                  <c:v>80.61329710695982</c:v>
                </c:pt>
                <c:pt idx="48">
                  <c:v>78.463233721340046</c:v>
                </c:pt>
              </c:numCache>
            </c:numRef>
          </c:val>
          <c:smooth val="0"/>
          <c:extLst>
            <c:ext xmlns:c16="http://schemas.microsoft.com/office/drawing/2014/chart" uri="{C3380CC4-5D6E-409C-BE32-E72D297353CC}">
              <c16:uniqueId val="{00000001-2390-4266-A2D8-CCA1A51F1C39}"/>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[1]NSA_INDICES!$BZ$126:$DV$126</c:f>
              <c:numCache>
                <c:formatCode>General</c:formatCode>
                <c:ptCount val="49"/>
                <c:pt idx="0">
                  <c:v>98.770757220593765</c:v>
                </c:pt>
                <c:pt idx="1">
                  <c:v>98.393883178134118</c:v>
                </c:pt>
                <c:pt idx="2">
                  <c:v>100.55846858059894</c:v>
                </c:pt>
                <c:pt idx="3">
                  <c:v>101.85645739655196</c:v>
                </c:pt>
                <c:pt idx="4">
                  <c:v>98.436421756362691</c:v>
                </c:pt>
                <c:pt idx="5">
                  <c:v>94.918276719293075</c:v>
                </c:pt>
                <c:pt idx="6">
                  <c:v>94.811894363742894</c:v>
                </c:pt>
                <c:pt idx="7">
                  <c:v>98.270940948726235</c:v>
                </c:pt>
                <c:pt idx="8">
                  <c:v>96.932935839146722</c:v>
                </c:pt>
                <c:pt idx="9">
                  <c:v>96.543261279880227</c:v>
                </c:pt>
                <c:pt idx="10">
                  <c:v>93.885929631796486</c:v>
                </c:pt>
                <c:pt idx="11">
                  <c:v>93.464064116007222</c:v>
                </c:pt>
                <c:pt idx="12">
                  <c:v>98.26813281963787</c:v>
                </c:pt>
                <c:pt idx="13">
                  <c:v>96.241954235247277</c:v>
                </c:pt>
                <c:pt idx="14">
                  <c:v>96.194886184763035</c:v>
                </c:pt>
                <c:pt idx="15">
                  <c:v>97.397265681037879</c:v>
                </c:pt>
                <c:pt idx="16">
                  <c:v>96.58342259493844</c:v>
                </c:pt>
                <c:pt idx="17">
                  <c:v>96.366236580599178</c:v>
                </c:pt>
                <c:pt idx="18">
                  <c:v>97.220851022231273</c:v>
                </c:pt>
                <c:pt idx="19">
                  <c:v>95.639669860287597</c:v>
                </c:pt>
                <c:pt idx="20">
                  <c:v>94.863655925511978</c:v>
                </c:pt>
                <c:pt idx="21">
                  <c:v>95.896303097631375</c:v>
                </c:pt>
                <c:pt idx="22">
                  <c:v>93.540708098717033</c:v>
                </c:pt>
                <c:pt idx="23">
                  <c:v>96.108795627656633</c:v>
                </c:pt>
                <c:pt idx="24">
                  <c:v>94.202432720887458</c:v>
                </c:pt>
                <c:pt idx="25">
                  <c:v>94.477217699040722</c:v>
                </c:pt>
                <c:pt idx="26">
                  <c:v>91.932081710220132</c:v>
                </c:pt>
                <c:pt idx="27">
                  <c:v>91.01139964669315</c:v>
                </c:pt>
                <c:pt idx="28">
                  <c:v>94.788421589385763</c:v>
                </c:pt>
                <c:pt idx="29">
                  <c:v>95.386125384281527</c:v>
                </c:pt>
                <c:pt idx="30">
                  <c:v>91.993131884700162</c:v>
                </c:pt>
                <c:pt idx="31">
                  <c:v>91.777515770679543</c:v>
                </c:pt>
                <c:pt idx="32">
                  <c:v>92.844111700557875</c:v>
                </c:pt>
                <c:pt idx="33">
                  <c:v>91.809433646286834</c:v>
                </c:pt>
                <c:pt idx="34">
                  <c:v>97.750649976990914</c:v>
                </c:pt>
                <c:pt idx="35">
                  <c:v>88.982463333126333</c:v>
                </c:pt>
                <c:pt idx="36">
                  <c:v>96.349023045720244</c:v>
                </c:pt>
                <c:pt idx="37">
                  <c:v>92.280014108883691</c:v>
                </c:pt>
                <c:pt idx="38">
                  <c:v>93.307048805985843</c:v>
                </c:pt>
                <c:pt idx="39">
                  <c:v>93.576045502345593</c:v>
                </c:pt>
                <c:pt idx="40">
                  <c:v>91.444917500208334</c:v>
                </c:pt>
                <c:pt idx="41">
                  <c:v>92.203700607404826</c:v>
                </c:pt>
                <c:pt idx="42">
                  <c:v>93.908167036636144</c:v>
                </c:pt>
                <c:pt idx="43">
                  <c:v>93.506000125019412</c:v>
                </c:pt>
                <c:pt idx="44">
                  <c:v>91.917102335330839</c:v>
                </c:pt>
                <c:pt idx="45">
                  <c:v>92.625395571160041</c:v>
                </c:pt>
                <c:pt idx="46">
                  <c:v>93.228733815679377</c:v>
                </c:pt>
                <c:pt idx="47">
                  <c:v>93.408812438749806</c:v>
                </c:pt>
                <c:pt idx="48">
                  <c:v>93.796866944605682</c:v>
                </c:pt>
              </c:numCache>
            </c:numRef>
          </c:val>
          <c:smooth val="0"/>
          <c:extLst>
            <c:ext xmlns:c16="http://schemas.microsoft.com/office/drawing/2014/chart" uri="{C3380CC4-5D6E-409C-BE32-E72D297353CC}">
              <c16:uniqueId val="{00000001-DCD7-4877-B4BC-67E7316B6BE0}"/>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[1]SA_INDICES!$BZ$126:$DV$126</c:f>
              <c:numCache>
                <c:formatCode>General</c:formatCode>
                <c:ptCount val="49"/>
                <c:pt idx="0">
                  <c:v>120.55581289392509</c:v>
                </c:pt>
                <c:pt idx="1">
                  <c:v>124.68941766825299</c:v>
                </c:pt>
                <c:pt idx="2">
                  <c:v>123.09526597891087</c:v>
                </c:pt>
                <c:pt idx="3">
                  <c:v>122.40404385667634</c:v>
                </c:pt>
                <c:pt idx="4">
                  <c:v>122.73436694302175</c:v>
                </c:pt>
                <c:pt idx="5">
                  <c:v>121.2576384909375</c:v>
                </c:pt>
                <c:pt idx="6">
                  <c:v>118.94566135682096</c:v>
                </c:pt>
                <c:pt idx="7">
                  <c:v>124.90082964507646</c:v>
                </c:pt>
                <c:pt idx="8">
                  <c:v>122.85870164640417</c:v>
                </c:pt>
                <c:pt idx="9">
                  <c:v>122.03561257244357</c:v>
                </c:pt>
                <c:pt idx="10">
                  <c:v>117.57969053046453</c:v>
                </c:pt>
                <c:pt idx="11">
                  <c:v>119.89523782534171</c:v>
                </c:pt>
                <c:pt idx="12">
                  <c:v>126.03140515427475</c:v>
                </c:pt>
                <c:pt idx="13">
                  <c:v>121.2856991713837</c:v>
                </c:pt>
                <c:pt idx="14">
                  <c:v>127.87139318275914</c:v>
                </c:pt>
                <c:pt idx="15">
                  <c:v>125.1119062896976</c:v>
                </c:pt>
                <c:pt idx="16">
                  <c:v>125.65126773797401</c:v>
                </c:pt>
                <c:pt idx="17">
                  <c:v>125.78525232741869</c:v>
                </c:pt>
                <c:pt idx="18">
                  <c:v>131.92560628294643</c:v>
                </c:pt>
                <c:pt idx="19">
                  <c:v>128.50480754736776</c:v>
                </c:pt>
                <c:pt idx="20">
                  <c:v>125.32752368326148</c:v>
                </c:pt>
                <c:pt idx="21">
                  <c:v>129.87782855499123</c:v>
                </c:pt>
                <c:pt idx="22">
                  <c:v>128.19266535638906</c:v>
                </c:pt>
                <c:pt idx="23">
                  <c:v>132.69688159633716</c:v>
                </c:pt>
                <c:pt idx="24">
                  <c:v>131.61741755288219</c:v>
                </c:pt>
                <c:pt idx="25">
                  <c:v>132.40029487596004</c:v>
                </c:pt>
                <c:pt idx="26">
                  <c:v>127.0513460216723</c:v>
                </c:pt>
                <c:pt idx="27">
                  <c:v>128.78269200924188</c:v>
                </c:pt>
                <c:pt idx="28">
                  <c:v>131.94040757500093</c:v>
                </c:pt>
                <c:pt idx="29">
                  <c:v>135.27818183453007</c:v>
                </c:pt>
                <c:pt idx="30">
                  <c:v>130.40813265087542</c:v>
                </c:pt>
                <c:pt idx="31">
                  <c:v>131.86478785786667</c:v>
                </c:pt>
                <c:pt idx="32">
                  <c:v>132.77997278816167</c:v>
                </c:pt>
                <c:pt idx="33">
                  <c:v>126.95604929335526</c:v>
                </c:pt>
                <c:pt idx="34">
                  <c:v>138.90588958569708</c:v>
                </c:pt>
                <c:pt idx="35">
                  <c:v>131.82433691353751</c:v>
                </c:pt>
                <c:pt idx="36">
                  <c:v>138.70964085321643</c:v>
                </c:pt>
                <c:pt idx="37">
                  <c:v>136.10835626139607</c:v>
                </c:pt>
                <c:pt idx="38">
                  <c:v>139.11872402656712</c:v>
                </c:pt>
                <c:pt idx="39">
                  <c:v>141.37032440538559</c:v>
                </c:pt>
                <c:pt idx="40">
                  <c:v>137.08325850971323</c:v>
                </c:pt>
                <c:pt idx="41">
                  <c:v>142.13747167280582</c:v>
                </c:pt>
                <c:pt idx="42">
                  <c:v>142.38855275882776</c:v>
                </c:pt>
                <c:pt idx="43">
                  <c:v>142.05034644669573</c:v>
                </c:pt>
                <c:pt idx="44">
                  <c:v>136.01691337136896</c:v>
                </c:pt>
                <c:pt idx="45">
                  <c:v>143.59327596550966</c:v>
                </c:pt>
                <c:pt idx="46">
                  <c:v>147.12353524294778</c:v>
                </c:pt>
                <c:pt idx="47">
                  <c:v>145.71693846869272</c:v>
                </c:pt>
                <c:pt idx="48">
                  <c:v>147.25697112217227</c:v>
                </c:pt>
              </c:numCache>
            </c:numRef>
          </c:val>
          <c:smooth val="0"/>
          <c:extLst>
            <c:ext xmlns:c16="http://schemas.microsoft.com/office/drawing/2014/chart" uri="{C3380CC4-5D6E-409C-BE32-E72D297353CC}">
              <c16:uniqueId val="{00000001-83DE-4CCE-83EA-582D5D9D1D50}"/>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[1]RA_INDICES!$BZ$126:$DV$126</c:f>
              <c:numCache>
                <c:formatCode>General</c:formatCode>
                <c:ptCount val="49"/>
                <c:pt idx="0">
                  <c:v>106.80743420271956</c:v>
                </c:pt>
                <c:pt idx="1">
                  <c:v>108.09451098181407</c:v>
                </c:pt>
                <c:pt idx="2">
                  <c:v>108.87246894937326</c:v>
                </c:pt>
                <c:pt idx="3">
                  <c:v>109.43662233248435</c:v>
                </c:pt>
                <c:pt idx="4">
                  <c:v>107.40012328289251</c:v>
                </c:pt>
                <c:pt idx="5">
                  <c:v>104.63507274902241</c:v>
                </c:pt>
                <c:pt idx="6">
                  <c:v>103.71502927391403</c:v>
                </c:pt>
                <c:pt idx="7">
                  <c:v>108.09491462736696</c:v>
                </c:pt>
                <c:pt idx="8">
                  <c:v>106.49715309117032</c:v>
                </c:pt>
                <c:pt idx="9">
                  <c:v>105.94758853638612</c:v>
                </c:pt>
                <c:pt idx="10">
                  <c:v>102.62674286127211</c:v>
                </c:pt>
                <c:pt idx="11">
                  <c:v>103.2147302857712</c:v>
                </c:pt>
                <c:pt idx="12">
                  <c:v>108.51022056391702</c:v>
                </c:pt>
                <c:pt idx="13">
                  <c:v>105.4807871073094</c:v>
                </c:pt>
                <c:pt idx="14">
                  <c:v>107.880596723322</c:v>
                </c:pt>
                <c:pt idx="15">
                  <c:v>107.62141280223017</c:v>
                </c:pt>
                <c:pt idx="16">
                  <c:v>107.30677742514933</c:v>
                </c:pt>
                <c:pt idx="17">
                  <c:v>107.21914098601195</c:v>
                </c:pt>
                <c:pt idx="18">
                  <c:v>110.023705968135</c:v>
                </c:pt>
                <c:pt idx="19">
                  <c:v>107.7638755325039</c:v>
                </c:pt>
                <c:pt idx="20">
                  <c:v>106.10201438860013</c:v>
                </c:pt>
                <c:pt idx="21">
                  <c:v>108.43235292719437</c:v>
                </c:pt>
                <c:pt idx="22">
                  <c:v>106.32408544942334</c:v>
                </c:pt>
                <c:pt idx="23">
                  <c:v>109.60642596350645</c:v>
                </c:pt>
                <c:pt idx="24">
                  <c:v>108.0051124980145</c:v>
                </c:pt>
                <c:pt idx="25">
                  <c:v>108.46733670581585</c:v>
                </c:pt>
                <c:pt idx="26">
                  <c:v>104.8878522785071</c:v>
                </c:pt>
                <c:pt idx="27">
                  <c:v>104.94552405138052</c:v>
                </c:pt>
                <c:pt idx="28">
                  <c:v>108.49407904044128</c:v>
                </c:pt>
                <c:pt idx="29">
                  <c:v>110.10261620490607</c:v>
                </c:pt>
                <c:pt idx="30">
                  <c:v>106.16472534102547</c:v>
                </c:pt>
                <c:pt idx="31">
                  <c:v>106.56602316263908</c:v>
                </c:pt>
                <c:pt idx="32">
                  <c:v>107.57676239362075</c:v>
                </c:pt>
                <c:pt idx="33">
                  <c:v>104.77529433564918</c:v>
                </c:pt>
                <c:pt idx="34">
                  <c:v>112.93313891880514</c:v>
                </c:pt>
                <c:pt idx="35">
                  <c:v>104.78716470445787</c:v>
                </c:pt>
                <c:pt idx="36">
                  <c:v>111.97618540816892</c:v>
                </c:pt>
                <c:pt idx="37">
                  <c:v>108.44863143186005</c:v>
                </c:pt>
                <c:pt idx="38">
                  <c:v>110.20733316966438</c:v>
                </c:pt>
                <c:pt idx="39">
                  <c:v>111.2077278306848</c:v>
                </c:pt>
                <c:pt idx="40">
                  <c:v>108.28125752124846</c:v>
                </c:pt>
                <c:pt idx="41">
                  <c:v>110.62465828452058</c:v>
                </c:pt>
                <c:pt idx="42">
                  <c:v>111.79295952284865</c:v>
                </c:pt>
                <c:pt idx="43">
                  <c:v>111.41438817533556</c:v>
                </c:pt>
                <c:pt idx="44">
                  <c:v>108.18586664715635</c:v>
                </c:pt>
                <c:pt idx="45">
                  <c:v>111.42784424676502</c:v>
                </c:pt>
                <c:pt idx="46">
                  <c:v>113.1109464931067</c:v>
                </c:pt>
                <c:pt idx="47">
                  <c:v>112.70568818452071</c:v>
                </c:pt>
                <c:pt idx="48">
                  <c:v>113.51871641556441</c:v>
                </c:pt>
              </c:numCache>
            </c:numRef>
          </c:val>
          <c:smooth val="0"/>
          <c:extLst>
            <c:ext xmlns:c16="http://schemas.microsoft.com/office/drawing/2014/chart" uri="{C3380CC4-5D6E-409C-BE32-E72D297353CC}">
              <c16:uniqueId val="{00000001-404F-4DB7-A4BA-74BA8278E55A}"/>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[1]NSA_INDICES!$BZ$28:$DV$28</c:f>
              <c:numCache>
                <c:formatCode>General</c:formatCode>
                <c:ptCount val="49"/>
                <c:pt idx="0">
                  <c:v>72.387127003406832</c:v>
                </c:pt>
                <c:pt idx="1">
                  <c:v>74.112584178212586</c:v>
                </c:pt>
                <c:pt idx="2">
                  <c:v>72.637022812843256</c:v>
                </c:pt>
                <c:pt idx="3">
                  <c:v>70.170964090728177</c:v>
                </c:pt>
                <c:pt idx="4">
                  <c:v>68.079669986369211</c:v>
                </c:pt>
                <c:pt idx="5">
                  <c:v>68.30800793166371</c:v>
                </c:pt>
                <c:pt idx="6">
                  <c:v>66.366742085366013</c:v>
                </c:pt>
                <c:pt idx="7">
                  <c:v>66.321434369792982</c:v>
                </c:pt>
                <c:pt idx="8">
                  <c:v>65.652729842366824</c:v>
                </c:pt>
                <c:pt idx="9">
                  <c:v>66.936325422005197</c:v>
                </c:pt>
                <c:pt idx="10">
                  <c:v>63.937166055817976</c:v>
                </c:pt>
                <c:pt idx="11">
                  <c:v>63.343660437393012</c:v>
                </c:pt>
                <c:pt idx="12">
                  <c:v>61.168870582660652</c:v>
                </c:pt>
                <c:pt idx="13">
                  <c:v>60.79389114737036</c:v>
                </c:pt>
                <c:pt idx="14">
                  <c:v>63.006724306830854</c:v>
                </c:pt>
                <c:pt idx="15">
                  <c:v>63.501707963588686</c:v>
                </c:pt>
                <c:pt idx="16">
                  <c:v>63.359522337072313</c:v>
                </c:pt>
                <c:pt idx="17">
                  <c:v>64.43877414043223</c:v>
                </c:pt>
                <c:pt idx="18">
                  <c:v>65.820317901456548</c:v>
                </c:pt>
                <c:pt idx="19">
                  <c:v>63.350025020472302</c:v>
                </c:pt>
                <c:pt idx="20">
                  <c:v>64.280354374917067</c:v>
                </c:pt>
                <c:pt idx="21">
                  <c:v>63.013079532191682</c:v>
                </c:pt>
                <c:pt idx="22">
                  <c:v>61.710272023217527</c:v>
                </c:pt>
                <c:pt idx="23">
                  <c:v>62.505736768205857</c:v>
                </c:pt>
                <c:pt idx="24">
                  <c:v>59.342471264088438</c:v>
                </c:pt>
                <c:pt idx="25">
                  <c:v>60.31390882711576</c:v>
                </c:pt>
                <c:pt idx="26">
                  <c:v>59.790255650095993</c:v>
                </c:pt>
                <c:pt idx="27">
                  <c:v>61.050934005542757</c:v>
                </c:pt>
                <c:pt idx="28">
                  <c:v>61.884091013460761</c:v>
                </c:pt>
                <c:pt idx="29">
                  <c:v>60.452086039759557</c:v>
                </c:pt>
                <c:pt idx="30">
                  <c:v>60.321008093108695</c:v>
                </c:pt>
                <c:pt idx="31">
                  <c:v>59.227821391936487</c:v>
                </c:pt>
                <c:pt idx="32">
                  <c:v>59.440674822066505</c:v>
                </c:pt>
                <c:pt idx="33">
                  <c:v>60.477149580135745</c:v>
                </c:pt>
                <c:pt idx="34">
                  <c:v>64.376050937320201</c:v>
                </c:pt>
                <c:pt idx="35">
                  <c:v>59.990427583595633</c:v>
                </c:pt>
                <c:pt idx="36">
                  <c:v>61.166339111025714</c:v>
                </c:pt>
                <c:pt idx="37">
                  <c:v>57.432714193516489</c:v>
                </c:pt>
                <c:pt idx="38">
                  <c:v>60.120396301961208</c:v>
                </c:pt>
                <c:pt idx="39">
                  <c:v>60.637184574161665</c:v>
                </c:pt>
                <c:pt idx="40">
                  <c:v>57.381610791506098</c:v>
                </c:pt>
                <c:pt idx="41">
                  <c:v>58.285774360966577</c:v>
                </c:pt>
                <c:pt idx="42">
                  <c:v>55.09061699791301</c:v>
                </c:pt>
                <c:pt idx="43">
                  <c:v>57.516694655034151</c:v>
                </c:pt>
                <c:pt idx="44">
                  <c:v>56.239368511346257</c:v>
                </c:pt>
                <c:pt idx="45">
                  <c:v>56.118879419017752</c:v>
                </c:pt>
                <c:pt idx="46">
                  <c:v>57.027420110789663</c:v>
                </c:pt>
                <c:pt idx="47">
                  <c:v>61.468704341596357</c:v>
                </c:pt>
                <c:pt idx="48">
                  <c:v>59.333508465055914</c:v>
                </c:pt>
              </c:numCache>
            </c:numRef>
          </c:val>
          <c:smooth val="0"/>
          <c:extLst>
            <c:ext xmlns:c16="http://schemas.microsoft.com/office/drawing/2014/chart" uri="{C3380CC4-5D6E-409C-BE32-E72D297353CC}">
              <c16:uniqueId val="{00000001-95BC-465D-9D4D-2C0F97A9B531}"/>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[1]SA_INDICES!$BZ$28:$DV$28</c:f>
              <c:numCache>
                <c:formatCode>General</c:formatCode>
                <c:ptCount val="49"/>
                <c:pt idx="0">
                  <c:v>92.131101130106813</c:v>
                </c:pt>
                <c:pt idx="1">
                  <c:v>99.397853001089345</c:v>
                </c:pt>
                <c:pt idx="2">
                  <c:v>98.368029618859481</c:v>
                </c:pt>
                <c:pt idx="3">
                  <c:v>96.896239225293016</c:v>
                </c:pt>
                <c:pt idx="4">
                  <c:v>95.816537138328002</c:v>
                </c:pt>
                <c:pt idx="5">
                  <c:v>97.371956798343305</c:v>
                </c:pt>
                <c:pt idx="6">
                  <c:v>96.79274906963586</c:v>
                </c:pt>
                <c:pt idx="7">
                  <c:v>93.847723931447803</c:v>
                </c:pt>
                <c:pt idx="8">
                  <c:v>96.688316034430002</c:v>
                </c:pt>
                <c:pt idx="9">
                  <c:v>96.764240513438736</c:v>
                </c:pt>
                <c:pt idx="10">
                  <c:v>96.120457048010664</c:v>
                </c:pt>
                <c:pt idx="11">
                  <c:v>97.453555536285279</c:v>
                </c:pt>
                <c:pt idx="12">
                  <c:v>89.427240108708304</c:v>
                </c:pt>
                <c:pt idx="13">
                  <c:v>93.090039901061729</c:v>
                </c:pt>
                <c:pt idx="14">
                  <c:v>94.215528814879079</c:v>
                </c:pt>
                <c:pt idx="15">
                  <c:v>94.138042278821942</c:v>
                </c:pt>
                <c:pt idx="16">
                  <c:v>95.2850901087333</c:v>
                </c:pt>
                <c:pt idx="17">
                  <c:v>95.626926564032161</c:v>
                </c:pt>
                <c:pt idx="18">
                  <c:v>96.039273521446461</c:v>
                </c:pt>
                <c:pt idx="19">
                  <c:v>94.170743353563907</c:v>
                </c:pt>
                <c:pt idx="20">
                  <c:v>96.693950700445569</c:v>
                </c:pt>
                <c:pt idx="21">
                  <c:v>95.37580790845152</c:v>
                </c:pt>
                <c:pt idx="22">
                  <c:v>93.851439045416797</c:v>
                </c:pt>
                <c:pt idx="23">
                  <c:v>92.624905302984516</c:v>
                </c:pt>
                <c:pt idx="24">
                  <c:v>90.579923528808621</c:v>
                </c:pt>
                <c:pt idx="25">
                  <c:v>91.997726221285589</c:v>
                </c:pt>
                <c:pt idx="26">
                  <c:v>90.018440088807878</c:v>
                </c:pt>
                <c:pt idx="27">
                  <c:v>93.673504192134274</c:v>
                </c:pt>
                <c:pt idx="28">
                  <c:v>95.039050622223343</c:v>
                </c:pt>
                <c:pt idx="29">
                  <c:v>92.647239988241168</c:v>
                </c:pt>
                <c:pt idx="30">
                  <c:v>94.230376506084355</c:v>
                </c:pt>
                <c:pt idx="31">
                  <c:v>91.226386415753112</c:v>
                </c:pt>
                <c:pt idx="32">
                  <c:v>91.906157554535412</c:v>
                </c:pt>
                <c:pt idx="33">
                  <c:v>96.699199968232733</c:v>
                </c:pt>
                <c:pt idx="34">
                  <c:v>102.17331902288748</c:v>
                </c:pt>
                <c:pt idx="35">
                  <c:v>94.607239318906281</c:v>
                </c:pt>
                <c:pt idx="36">
                  <c:v>96.286863054041618</c:v>
                </c:pt>
                <c:pt idx="37">
                  <c:v>91.609973664808905</c:v>
                </c:pt>
                <c:pt idx="38">
                  <c:v>96.661562469166512</c:v>
                </c:pt>
                <c:pt idx="39">
                  <c:v>98.744712763392613</c:v>
                </c:pt>
                <c:pt idx="40">
                  <c:v>94.107163148939094</c:v>
                </c:pt>
                <c:pt idx="41">
                  <c:v>94.823797594612302</c:v>
                </c:pt>
                <c:pt idx="42">
                  <c:v>91.497794252087544</c:v>
                </c:pt>
                <c:pt idx="43">
                  <c:v>94.073662385744512</c:v>
                </c:pt>
                <c:pt idx="44">
                  <c:v>91.023482809042619</c:v>
                </c:pt>
                <c:pt idx="45">
                  <c:v>93.335279491863858</c:v>
                </c:pt>
                <c:pt idx="46">
                  <c:v>95.836371193243281</c:v>
                </c:pt>
                <c:pt idx="47">
                  <c:v>105.73975106208427</c:v>
                </c:pt>
                <c:pt idx="48">
                  <c:v>103.5701747107469</c:v>
                </c:pt>
              </c:numCache>
            </c:numRef>
          </c:val>
          <c:smooth val="0"/>
          <c:extLst>
            <c:ext xmlns:c16="http://schemas.microsoft.com/office/drawing/2014/chart" uri="{C3380CC4-5D6E-409C-BE32-E72D297353CC}">
              <c16:uniqueId val="{00000001-1CFB-4788-9568-AF70552827CD}"/>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[1]RA_INDICES!$BZ$69:$DV$69</c:f>
              <c:numCache>
                <c:formatCode>General</c:formatCode>
                <c:ptCount val="49"/>
                <c:pt idx="0">
                  <c:v>107.07244469539239</c:v>
                </c:pt>
                <c:pt idx="1">
                  <c:v>106.70658679218803</c:v>
                </c:pt>
                <c:pt idx="2">
                  <c:v>108.44928674220013</c:v>
                </c:pt>
                <c:pt idx="3">
                  <c:v>104.20408946767586</c:v>
                </c:pt>
                <c:pt idx="4">
                  <c:v>103.34113626194694</c:v>
                </c:pt>
                <c:pt idx="5">
                  <c:v>103.69080801365254</c:v>
                </c:pt>
                <c:pt idx="6">
                  <c:v>104.69303712054845</c:v>
                </c:pt>
                <c:pt idx="7">
                  <c:v>104.76082593615403</c:v>
                </c:pt>
                <c:pt idx="8">
                  <c:v>105.08543742763707</c:v>
                </c:pt>
                <c:pt idx="9">
                  <c:v>104.57520993549809</c:v>
                </c:pt>
                <c:pt idx="10">
                  <c:v>102.70558179815497</c:v>
                </c:pt>
                <c:pt idx="11">
                  <c:v>108.44501845780646</c:v>
                </c:pt>
                <c:pt idx="12">
                  <c:v>107.37504221269036</c:v>
                </c:pt>
                <c:pt idx="13">
                  <c:v>105.13105195315056</c:v>
                </c:pt>
                <c:pt idx="14">
                  <c:v>102.45476400191995</c:v>
                </c:pt>
                <c:pt idx="15">
                  <c:v>103.20384152679219</c:v>
                </c:pt>
                <c:pt idx="16">
                  <c:v>105.34229697848355</c:v>
                </c:pt>
                <c:pt idx="17">
                  <c:v>105.00036318103608</c:v>
                </c:pt>
                <c:pt idx="18">
                  <c:v>106.6037307850432</c:v>
                </c:pt>
                <c:pt idx="19">
                  <c:v>102.88210127143972</c:v>
                </c:pt>
                <c:pt idx="20">
                  <c:v>104.79303595503666</c:v>
                </c:pt>
                <c:pt idx="21">
                  <c:v>101.20416669493095</c:v>
                </c:pt>
                <c:pt idx="22">
                  <c:v>102.38416203171366</c:v>
                </c:pt>
                <c:pt idx="23">
                  <c:v>101.79584466468799</c:v>
                </c:pt>
                <c:pt idx="24">
                  <c:v>100.228330475291</c:v>
                </c:pt>
                <c:pt idx="25">
                  <c:v>101.31754687703204</c:v>
                </c:pt>
                <c:pt idx="26">
                  <c:v>98.620981810158199</c:v>
                </c:pt>
                <c:pt idx="27">
                  <c:v>101.65444188036142</c:v>
                </c:pt>
                <c:pt idx="28">
                  <c:v>102.24413545240196</c:v>
                </c:pt>
                <c:pt idx="29">
                  <c:v>101.76120602954128</c:v>
                </c:pt>
                <c:pt idx="30">
                  <c:v>97.374003107916636</c:v>
                </c:pt>
                <c:pt idx="31">
                  <c:v>99.712679619499028</c:v>
                </c:pt>
                <c:pt idx="32">
                  <c:v>101.37488910957011</c:v>
                </c:pt>
                <c:pt idx="33">
                  <c:v>99.889379146117207</c:v>
                </c:pt>
                <c:pt idx="34">
                  <c:v>109.28917092751821</c:v>
                </c:pt>
                <c:pt idx="35">
                  <c:v>95.316358959570053</c:v>
                </c:pt>
                <c:pt idx="36">
                  <c:v>102.17022990082663</c:v>
                </c:pt>
                <c:pt idx="37">
                  <c:v>98.342382007451832</c:v>
                </c:pt>
                <c:pt idx="38">
                  <c:v>105.37054902521727</c:v>
                </c:pt>
                <c:pt idx="39">
                  <c:v>100.91992478019414</c:v>
                </c:pt>
                <c:pt idx="40">
                  <c:v>96.926610110761416</c:v>
                </c:pt>
                <c:pt idx="41">
                  <c:v>99.167735280536476</c:v>
                </c:pt>
                <c:pt idx="42">
                  <c:v>102.58475127867075</c:v>
                </c:pt>
                <c:pt idx="43">
                  <c:v>100.0268875723136</c:v>
                </c:pt>
                <c:pt idx="44">
                  <c:v>100.77001143573274</c:v>
                </c:pt>
                <c:pt idx="45">
                  <c:v>100.9201454943537</c:v>
                </c:pt>
                <c:pt idx="46">
                  <c:v>101.99462114086522</c:v>
                </c:pt>
                <c:pt idx="47">
                  <c:v>102.28318807391278</c:v>
                </c:pt>
                <c:pt idx="48">
                  <c:v>100.91342939814784</c:v>
                </c:pt>
              </c:numCache>
            </c:numRef>
          </c:val>
          <c:smooth val="0"/>
          <c:extLst>
            <c:ext xmlns:c16="http://schemas.microsoft.com/office/drawing/2014/chart" uri="{C3380CC4-5D6E-409C-BE32-E72D297353CC}">
              <c16:uniqueId val="{00000001-D832-46FD-ACBF-AD6EF8636D3A}"/>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[1]NSA_INDICES!$BZ$69:$DV$69</c:f>
              <c:numCache>
                <c:formatCode>General</c:formatCode>
                <c:ptCount val="49"/>
                <c:pt idx="0">
                  <c:v>101.53482683460508</c:v>
                </c:pt>
                <c:pt idx="1">
                  <c:v>100.07969740808495</c:v>
                </c:pt>
                <c:pt idx="2">
                  <c:v>101.23182536351916</c:v>
                </c:pt>
                <c:pt idx="3">
                  <c:v>99.739356300331551</c:v>
                </c:pt>
                <c:pt idx="4">
                  <c:v>97.847095708605153</c:v>
                </c:pt>
                <c:pt idx="5">
                  <c:v>96.247737558116512</c:v>
                </c:pt>
                <c:pt idx="6">
                  <c:v>97.38689946710835</c:v>
                </c:pt>
                <c:pt idx="7">
                  <c:v>97.655262623967005</c:v>
                </c:pt>
                <c:pt idx="8">
                  <c:v>98.720208755974596</c:v>
                </c:pt>
                <c:pt idx="9">
                  <c:v>96.857095770274043</c:v>
                </c:pt>
                <c:pt idx="10">
                  <c:v>96.408546038279809</c:v>
                </c:pt>
                <c:pt idx="11">
                  <c:v>98.507711735348892</c:v>
                </c:pt>
                <c:pt idx="12">
                  <c:v>98.378071884940994</c:v>
                </c:pt>
                <c:pt idx="13">
                  <c:v>97.338508608573804</c:v>
                </c:pt>
                <c:pt idx="14">
                  <c:v>94.589791125421058</c:v>
                </c:pt>
                <c:pt idx="15">
                  <c:v>96.745234023910314</c:v>
                </c:pt>
                <c:pt idx="16">
                  <c:v>97.055375143406451</c:v>
                </c:pt>
                <c:pt idx="17">
                  <c:v>98.771808531957078</c:v>
                </c:pt>
                <c:pt idx="18">
                  <c:v>97.714385810895877</c:v>
                </c:pt>
                <c:pt idx="19">
                  <c:v>94.488425107910018</c:v>
                </c:pt>
                <c:pt idx="20">
                  <c:v>96.478999279727219</c:v>
                </c:pt>
                <c:pt idx="21">
                  <c:v>93.56059431954273</c:v>
                </c:pt>
                <c:pt idx="22">
                  <c:v>94.044400709653615</c:v>
                </c:pt>
                <c:pt idx="23">
                  <c:v>94.043745944160122</c:v>
                </c:pt>
                <c:pt idx="24">
                  <c:v>92.012387477537104</c:v>
                </c:pt>
                <c:pt idx="25">
                  <c:v>92.962910719111235</c:v>
                </c:pt>
                <c:pt idx="26">
                  <c:v>91.629389512870091</c:v>
                </c:pt>
                <c:pt idx="27">
                  <c:v>90.795546884698666</c:v>
                </c:pt>
                <c:pt idx="28">
                  <c:v>93.194027683665922</c:v>
                </c:pt>
                <c:pt idx="29">
                  <c:v>92.227957268524904</c:v>
                </c:pt>
                <c:pt idx="30">
                  <c:v>88.412814056792044</c:v>
                </c:pt>
                <c:pt idx="31">
                  <c:v>90.297607345975067</c:v>
                </c:pt>
                <c:pt idx="32">
                  <c:v>92.078406374430983</c:v>
                </c:pt>
                <c:pt idx="33">
                  <c:v>91.714590732566052</c:v>
                </c:pt>
                <c:pt idx="34">
                  <c:v>99.002608079115532</c:v>
                </c:pt>
                <c:pt idx="35">
                  <c:v>84.394272974036426</c:v>
                </c:pt>
                <c:pt idx="36">
                  <c:v>92.088863530858788</c:v>
                </c:pt>
                <c:pt idx="37">
                  <c:v>88.913878379882149</c:v>
                </c:pt>
                <c:pt idx="38">
                  <c:v>93.451456186076825</c:v>
                </c:pt>
                <c:pt idx="39">
                  <c:v>91.004975641159916</c:v>
                </c:pt>
                <c:pt idx="40">
                  <c:v>87.129298157326275</c:v>
                </c:pt>
                <c:pt idx="41">
                  <c:v>87.844067313754053</c:v>
                </c:pt>
                <c:pt idx="42">
                  <c:v>91.362919636673055</c:v>
                </c:pt>
                <c:pt idx="43">
                  <c:v>88.785147417030316</c:v>
                </c:pt>
                <c:pt idx="44">
                  <c:v>90.067723464032341</c:v>
                </c:pt>
                <c:pt idx="45">
                  <c:v>87.914899902159078</c:v>
                </c:pt>
                <c:pt idx="46">
                  <c:v>90.548525805696443</c:v>
                </c:pt>
                <c:pt idx="47">
                  <c:v>89.760775021938343</c:v>
                </c:pt>
                <c:pt idx="48">
                  <c:v>88.909379046396424</c:v>
                </c:pt>
              </c:numCache>
            </c:numRef>
          </c:val>
          <c:smooth val="0"/>
          <c:extLst>
            <c:ext xmlns:c16="http://schemas.microsoft.com/office/drawing/2014/chart" uri="{C3380CC4-5D6E-409C-BE32-E72D297353CC}">
              <c16:uniqueId val="{00000001-547D-482E-845F-BB6D721DB5BE}"/>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pt idx="37">
                  <c:v>45352</c:v>
                </c:pt>
                <c:pt idx="38">
                  <c:v>45383</c:v>
                </c:pt>
                <c:pt idx="39">
                  <c:v>45413</c:v>
                </c:pt>
                <c:pt idx="40">
                  <c:v>45444</c:v>
                </c:pt>
                <c:pt idx="41">
                  <c:v>45474</c:v>
                </c:pt>
                <c:pt idx="42">
                  <c:v>45505</c:v>
                </c:pt>
                <c:pt idx="43">
                  <c:v>45536</c:v>
                </c:pt>
                <c:pt idx="44">
                  <c:v>45566</c:v>
                </c:pt>
                <c:pt idx="45">
                  <c:v>45597</c:v>
                </c:pt>
                <c:pt idx="46">
                  <c:v>45627</c:v>
                </c:pt>
                <c:pt idx="47">
                  <c:v>45658</c:v>
                </c:pt>
                <c:pt idx="48">
                  <c:v>45689</c:v>
                </c:pt>
              </c:numCache>
            </c:numRef>
          </c:cat>
          <c:val>
            <c:numRef>
              <c:f>[1]SA_INDICES!$BZ$69:$DV$69</c:f>
              <c:numCache>
                <c:formatCode>General</c:formatCode>
                <c:ptCount val="49"/>
                <c:pt idx="0">
                  <c:v>121.68151598344174</c:v>
                </c:pt>
                <c:pt idx="1">
                  <c:v>124.18932067961003</c:v>
                </c:pt>
                <c:pt idx="2">
                  <c:v>127.49003864141162</c:v>
                </c:pt>
                <c:pt idx="3">
                  <c:v>115.98272908557428</c:v>
                </c:pt>
                <c:pt idx="4">
                  <c:v>117.8352440391479</c:v>
                </c:pt>
                <c:pt idx="5">
                  <c:v>123.32675069161849</c:v>
                </c:pt>
                <c:pt idx="6">
                  <c:v>123.96773040973711</c:v>
                </c:pt>
                <c:pt idx="7">
                  <c:v>123.50637385569397</c:v>
                </c:pt>
                <c:pt idx="8">
                  <c:v>121.87787088309983</c:v>
                </c:pt>
                <c:pt idx="9">
                  <c:v>124.93675941103942</c:v>
                </c:pt>
                <c:pt idx="10">
                  <c:v>119.31811206515557</c:v>
                </c:pt>
                <c:pt idx="11">
                  <c:v>134.66113267319844</c:v>
                </c:pt>
                <c:pt idx="12">
                  <c:v>131.11040716542263</c:v>
                </c:pt>
                <c:pt idx="13">
                  <c:v>125.68895683175683</c:v>
                </c:pt>
                <c:pt idx="14">
                  <c:v>123.20374891201473</c:v>
                </c:pt>
                <c:pt idx="15">
                  <c:v>120.24262242557324</c:v>
                </c:pt>
                <c:pt idx="16">
                  <c:v>127.20444689395678</c:v>
                </c:pt>
                <c:pt idx="17">
                  <c:v>121.43222994711323</c:v>
                </c:pt>
                <c:pt idx="18">
                  <c:v>130.05516381926816</c:v>
                </c:pt>
                <c:pt idx="19">
                  <c:v>125.02588520967859</c:v>
                </c:pt>
                <c:pt idx="20">
                  <c:v>126.7267189094224</c:v>
                </c:pt>
                <c:pt idx="21">
                  <c:v>121.36906368396509</c:v>
                </c:pt>
                <c:pt idx="22">
                  <c:v>124.38571048489098</c:v>
                </c:pt>
                <c:pt idx="23">
                  <c:v>122.24705052382363</c:v>
                </c:pt>
                <c:pt idx="24">
                  <c:v>121.90322751047074</c:v>
                </c:pt>
                <c:pt idx="25">
                  <c:v>123.35833739113721</c:v>
                </c:pt>
                <c:pt idx="26">
                  <c:v>117.06585699942178</c:v>
                </c:pt>
                <c:pt idx="27">
                  <c:v>130.30184498566089</c:v>
                </c:pt>
                <c:pt idx="28">
                  <c:v>126.11968499044775</c:v>
                </c:pt>
                <c:pt idx="29">
                  <c:v>126.91135438892915</c:v>
                </c:pt>
                <c:pt idx="30">
                  <c:v>121.01497165516741</c:v>
                </c:pt>
                <c:pt idx="31">
                  <c:v>124.55106057749697</c:v>
                </c:pt>
                <c:pt idx="32">
                  <c:v>125.90041297561361</c:v>
                </c:pt>
                <c:pt idx="33">
                  <c:v>121.4557041798402</c:v>
                </c:pt>
                <c:pt idx="34">
                  <c:v>136.42667548980478</c:v>
                </c:pt>
                <c:pt idx="35">
                  <c:v>124.13046942875658</c:v>
                </c:pt>
                <c:pt idx="36">
                  <c:v>128.7663951983115</c:v>
                </c:pt>
                <c:pt idx="37">
                  <c:v>123.21619690359459</c:v>
                </c:pt>
                <c:pt idx="38">
                  <c:v>136.81491397659832</c:v>
                </c:pt>
                <c:pt idx="39">
                  <c:v>127.07705631778659</c:v>
                </c:pt>
                <c:pt idx="40">
                  <c:v>122.77339700671432</c:v>
                </c:pt>
                <c:pt idx="41">
                  <c:v>129.04127959646837</c:v>
                </c:pt>
                <c:pt idx="42">
                  <c:v>132.18963600741301</c:v>
                </c:pt>
                <c:pt idx="43">
                  <c:v>129.68429396238025</c:v>
                </c:pt>
                <c:pt idx="44">
                  <c:v>129.004261587038</c:v>
                </c:pt>
                <c:pt idx="45">
                  <c:v>135.22994525867858</c:v>
                </c:pt>
                <c:pt idx="46">
                  <c:v>132.19114732324724</c:v>
                </c:pt>
                <c:pt idx="47">
                  <c:v>135.31920275996151</c:v>
                </c:pt>
                <c:pt idx="48">
                  <c:v>132.58192508396937</c:v>
                </c:pt>
              </c:numCache>
            </c:numRef>
          </c:val>
          <c:smooth val="0"/>
          <c:extLst>
            <c:ext xmlns:c16="http://schemas.microsoft.com/office/drawing/2014/chart" uri="{C3380CC4-5D6E-409C-BE32-E72D297353CC}">
              <c16:uniqueId val="{00000001-C07B-4B81-B45E-F5A3F6C2B4F3}"/>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D3031793-26E5-4E57-9C99-EA5DF3BE5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A92314C9-9922-4A1D-9396-5FE34598A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655971F2-BCC7-463D-BA2F-01EF62541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C7DE4279-1396-4A6F-8184-933A962129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CC1172FF-CEE2-45A9-840E-86C7ADD400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97215751-06BE-4D0D-952C-4A72FFEBE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9C5BF5CA-E9DE-4373-BF19-4ADD8393E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0DDF86BB-9471-490A-8C84-15A0731938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BB47B9AB-0EC8-4900-9D1B-EA691C3BB9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8E5E399A-AC5C-4F44-9323-E4D4274E90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7E1F6801-48CB-4F86-84B0-7759DBB68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29D2D999-AB98-4A2A-9A89-19ECD29A5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3855119A-B9AD-4FC3-986C-2E0C3D65B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3AE28835-F760-4217-A867-F493FE908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53A4A381-E2AB-4234-9942-782D9A9075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450AC15F-9D36-4F5A-831B-F73C5CBC3D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0F1E89C8-D512-4307-936C-DED47B5841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48134986-D12C-459A-9F3E-4F2554376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6C1E52FA-9651-47DF-8449-830B376875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C2474BE5-8F67-4910-B872-8DDAC405A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2A8CB728-D38A-4D40-9A8F-0C6212675D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7509A0E4-81D0-4D65-8249-DFFA51960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DB406E8D-D076-4F97-B4A5-7FA687B5A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C1616417-9BCC-499B-A570-54DB4F991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133F4045-0A07-4413-B2AA-FAD0E6BC6FB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00518B7E-3004-4160-8856-F5859A0EE15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6AEEA7C6-8BB9-40E4-A3F3-69EDC0BCC45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C8AEDB7D-4D12-4D89-8263-8ECC2A013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5EB4B31B-BC2F-4AD4-8712-35668AF57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B2D07BB1-6844-46A2-AEED-31816D5093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940BA8B0-65A8-433F-8EED-096587DD567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E86911C9-4863-4C8B-8CDD-6402FF3E34B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AA6EA69D-8284-43E0-BC06-BF2C1AAB09A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B9C3D514-492C-452B-A79A-5155DF2DEE8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C3C1BFDA-C28D-4167-8258-205CC0C2DAD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A51C62F9-2C41-4759-9ACA-DC6CBFB3442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808A001A-B549-4C13-8A32-1AB8F1D2440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7501DF78-A304-4740-8C96-B0FA4B4726F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8C11B89E-676E-4B5A-8A75-DDDA29DB24F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5F611D11-0D57-47A6-ACA7-AF265D80B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683D71EE-29DA-4B1B-8CCB-38C2F7C50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2471BA3E-ED33-4290-B147-968350B9BE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SA_CVSCJ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R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RA_CVSCJ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NS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NSA_CVSCJ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S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SA_CVSCJ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_hors_covi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te%20conjoncture2025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SDV_BRUT_ET_CVSCJO_POUR_NOTE_CON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R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RA_CVSCJ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NS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NSA_CVSCJ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NSA_R9"/>
      <sheetName val="SA_R9"/>
      <sheetName val="RA_R9"/>
      <sheetName val="NSA_INDICES"/>
      <sheetName val="SA_INDICES"/>
      <sheetName val="RA_INDICES"/>
      <sheetName val="RA_INDICES_PROV"/>
    </sheetNames>
    <sheetDataSet>
      <sheetData sheetId="0" refreshError="1"/>
      <sheetData sheetId="1" refreshError="1"/>
      <sheetData sheetId="2" refreshError="1"/>
      <sheetData sheetId="3" refreshError="1"/>
      <sheetData sheetId="4">
        <row r="3">
          <cell r="BZ3">
            <v>44228</v>
          </cell>
          <cell r="CA3">
            <v>44256</v>
          </cell>
          <cell r="CB3">
            <v>44287</v>
          </cell>
          <cell r="CC3">
            <v>44317</v>
          </cell>
          <cell r="CD3">
            <v>44348</v>
          </cell>
          <cell r="CE3">
            <v>44378</v>
          </cell>
          <cell r="CF3">
            <v>44409</v>
          </cell>
          <cell r="CG3">
            <v>44440</v>
          </cell>
          <cell r="CH3">
            <v>44470</v>
          </cell>
          <cell r="CI3">
            <v>44501</v>
          </cell>
          <cell r="CJ3">
            <v>44531</v>
          </cell>
          <cell r="CK3">
            <v>44562</v>
          </cell>
          <cell r="CL3">
            <v>44593</v>
          </cell>
          <cell r="CM3">
            <v>44621</v>
          </cell>
          <cell r="CN3">
            <v>44652</v>
          </cell>
          <cell r="CO3">
            <v>44682</v>
          </cell>
          <cell r="CP3">
            <v>44713</v>
          </cell>
          <cell r="CQ3">
            <v>44743</v>
          </cell>
          <cell r="CR3">
            <v>44774</v>
          </cell>
          <cell r="CS3">
            <v>44805</v>
          </cell>
          <cell r="CT3">
            <v>44835</v>
          </cell>
          <cell r="CU3">
            <v>44866</v>
          </cell>
          <cell r="CV3">
            <v>44896</v>
          </cell>
          <cell r="CW3">
            <v>44927</v>
          </cell>
          <cell r="CX3">
            <v>44958</v>
          </cell>
          <cell r="CY3">
            <v>44986</v>
          </cell>
          <cell r="CZ3">
            <v>45017</v>
          </cell>
          <cell r="DA3">
            <v>45047</v>
          </cell>
          <cell r="DB3">
            <v>45078</v>
          </cell>
          <cell r="DC3">
            <v>45108</v>
          </cell>
          <cell r="DD3">
            <v>45139</v>
          </cell>
          <cell r="DE3">
            <v>45170</v>
          </cell>
          <cell r="DF3">
            <v>45200</v>
          </cell>
          <cell r="DG3">
            <v>45231</v>
          </cell>
          <cell r="DH3">
            <v>45261</v>
          </cell>
          <cell r="DI3">
            <v>45292</v>
          </cell>
          <cell r="DJ3">
            <v>45323</v>
          </cell>
          <cell r="DK3">
            <v>45352</v>
          </cell>
          <cell r="DL3">
            <v>45383</v>
          </cell>
          <cell r="DM3">
            <v>45413</v>
          </cell>
          <cell r="DN3">
            <v>45444</v>
          </cell>
          <cell r="DO3">
            <v>45474</v>
          </cell>
          <cell r="DP3">
            <v>45505</v>
          </cell>
          <cell r="DQ3">
            <v>45536</v>
          </cell>
          <cell r="DR3">
            <v>45566</v>
          </cell>
          <cell r="DS3">
            <v>45597</v>
          </cell>
          <cell r="DT3">
            <v>45627</v>
          </cell>
          <cell r="DU3">
            <v>45658</v>
          </cell>
          <cell r="DV3">
            <v>45689</v>
          </cell>
        </row>
        <row r="28">
          <cell r="E28" t="str">
            <v>TOTAL généralistes</v>
          </cell>
          <cell r="BZ28">
            <v>72.387127003406832</v>
          </cell>
          <cell r="CA28">
            <v>74.112584178212586</v>
          </cell>
          <cell r="CB28">
            <v>72.637022812843256</v>
          </cell>
          <cell r="CC28">
            <v>70.170964090728177</v>
          </cell>
          <cell r="CD28">
            <v>68.079669986369211</v>
          </cell>
          <cell r="CE28">
            <v>68.30800793166371</v>
          </cell>
          <cell r="CF28">
            <v>66.366742085366013</v>
          </cell>
          <cell r="CG28">
            <v>66.321434369792982</v>
          </cell>
          <cell r="CH28">
            <v>65.652729842366824</v>
          </cell>
          <cell r="CI28">
            <v>66.936325422005197</v>
          </cell>
          <cell r="CJ28">
            <v>63.937166055817976</v>
          </cell>
          <cell r="CK28">
            <v>63.343660437393012</v>
          </cell>
          <cell r="CL28">
            <v>61.168870582660652</v>
          </cell>
          <cell r="CM28">
            <v>60.79389114737036</v>
          </cell>
          <cell r="CN28">
            <v>63.006724306830854</v>
          </cell>
          <cell r="CO28">
            <v>63.501707963588686</v>
          </cell>
          <cell r="CP28">
            <v>63.359522337072313</v>
          </cell>
          <cell r="CQ28">
            <v>64.43877414043223</v>
          </cell>
          <cell r="CR28">
            <v>65.820317901456548</v>
          </cell>
          <cell r="CS28">
            <v>63.350025020472302</v>
          </cell>
          <cell r="CT28">
            <v>64.280354374917067</v>
          </cell>
          <cell r="CU28">
            <v>63.013079532191682</v>
          </cell>
          <cell r="CV28">
            <v>61.710272023217527</v>
          </cell>
          <cell r="CW28">
            <v>62.505736768205857</v>
          </cell>
          <cell r="CX28">
            <v>59.342471264088438</v>
          </cell>
          <cell r="CY28">
            <v>60.31390882711576</v>
          </cell>
          <cell r="CZ28">
            <v>59.790255650095993</v>
          </cell>
          <cell r="DA28">
            <v>61.050934005542757</v>
          </cell>
          <cell r="DB28">
            <v>61.884091013460761</v>
          </cell>
          <cell r="DC28">
            <v>60.452086039759557</v>
          </cell>
          <cell r="DD28">
            <v>60.321008093108695</v>
          </cell>
          <cell r="DE28">
            <v>59.227821391936487</v>
          </cell>
          <cell r="DF28">
            <v>59.440674822066505</v>
          </cell>
          <cell r="DG28">
            <v>60.477149580135745</v>
          </cell>
          <cell r="DH28">
            <v>64.376050937320201</v>
          </cell>
          <cell r="DI28">
            <v>59.990427583595633</v>
          </cell>
          <cell r="DJ28">
            <v>61.166339111025714</v>
          </cell>
          <cell r="DK28">
            <v>57.432714193516489</v>
          </cell>
          <cell r="DL28">
            <v>60.120396301961208</v>
          </cell>
          <cell r="DM28">
            <v>60.637184574161665</v>
          </cell>
          <cell r="DN28">
            <v>57.381610791506098</v>
          </cell>
          <cell r="DO28">
            <v>58.285774360966577</v>
          </cell>
          <cell r="DP28">
            <v>55.09061699791301</v>
          </cell>
          <cell r="DQ28">
            <v>57.516694655034151</v>
          </cell>
          <cell r="DR28">
            <v>56.239368511346257</v>
          </cell>
          <cell r="DS28">
            <v>56.118879419017752</v>
          </cell>
          <cell r="DT28">
            <v>57.027420110789663</v>
          </cell>
          <cell r="DU28">
            <v>61.468704341596357</v>
          </cell>
          <cell r="DV28">
            <v>59.333508465055914</v>
          </cell>
        </row>
        <row r="51">
          <cell r="E51" t="str">
            <v>TOTAL spécialistes</v>
          </cell>
          <cell r="BZ51">
            <v>90.181843971654445</v>
          </cell>
          <cell r="CA51">
            <v>87.743392527729839</v>
          </cell>
          <cell r="CB51">
            <v>92.254179833732437</v>
          </cell>
          <cell r="CC51">
            <v>88.952494732836513</v>
          </cell>
          <cell r="CD51">
            <v>89.616844205098602</v>
          </cell>
          <cell r="CE51">
            <v>89.078599037718604</v>
          </cell>
          <cell r="CF51">
            <v>89.477552519278163</v>
          </cell>
          <cell r="CG51">
            <v>90.576877870362409</v>
          </cell>
          <cell r="CH51">
            <v>90.750855599996157</v>
          </cell>
          <cell r="CI51">
            <v>89.321549374106127</v>
          </cell>
          <cell r="CJ51">
            <v>90.873345759354237</v>
          </cell>
          <cell r="CK51">
            <v>91.069782680083634</v>
          </cell>
          <cell r="CL51">
            <v>87.927845210308988</v>
          </cell>
          <cell r="CM51">
            <v>87.397829468667382</v>
          </cell>
          <cell r="CN51">
            <v>85.416717493881791</v>
          </cell>
          <cell r="CO51">
            <v>95.139529652562899</v>
          </cell>
          <cell r="CP51">
            <v>90.098077775530967</v>
          </cell>
          <cell r="CQ51">
            <v>91.824078636322668</v>
          </cell>
          <cell r="CR51">
            <v>92.580519411269364</v>
          </cell>
          <cell r="CS51">
            <v>93.052049896686412</v>
          </cell>
          <cell r="CT51">
            <v>89.756245885005669</v>
          </cell>
          <cell r="CU51">
            <v>92.497312693077049</v>
          </cell>
          <cell r="CV51">
            <v>90.550601913677127</v>
          </cell>
          <cell r="CW51">
            <v>93.139587548977815</v>
          </cell>
          <cell r="CX51">
            <v>91.713476701508256</v>
          </cell>
          <cell r="CY51">
            <v>92.310848286050671</v>
          </cell>
          <cell r="CZ51">
            <v>91.531086094582093</v>
          </cell>
          <cell r="DA51">
            <v>92.284106308876261</v>
          </cell>
          <cell r="DB51">
            <v>95.670560080694344</v>
          </cell>
          <cell r="DC51">
            <v>92.811174946023073</v>
          </cell>
          <cell r="DD51">
            <v>93.339738518299455</v>
          </cell>
          <cell r="DE51">
            <v>91.431916758871012</v>
          </cell>
          <cell r="DF51">
            <v>95.320975686636075</v>
          </cell>
          <cell r="DG51">
            <v>92.147994183758783</v>
          </cell>
          <cell r="DH51">
            <v>95.538852490305445</v>
          </cell>
          <cell r="DI51">
            <v>93.639056909860912</v>
          </cell>
          <cell r="DJ51">
            <v>93.871536040861443</v>
          </cell>
          <cell r="DK51">
            <v>92.095418009583796</v>
          </cell>
          <cell r="DL51">
            <v>66.118116918534511</v>
          </cell>
          <cell r="DM51">
            <v>104.412087002581</v>
          </cell>
          <cell r="DN51">
            <v>96.892401315576961</v>
          </cell>
          <cell r="DO51">
            <v>96.482805198671542</v>
          </cell>
          <cell r="DP51">
            <v>90.779633632174694</v>
          </cell>
          <cell r="DQ51">
            <v>92.231956060625919</v>
          </cell>
          <cell r="DR51">
            <v>91.461154039605674</v>
          </cell>
          <cell r="DS51">
            <v>94.021051865928982</v>
          </cell>
          <cell r="DT51">
            <v>93.116793248145285</v>
          </cell>
          <cell r="DU51">
            <v>92.759998267617988</v>
          </cell>
          <cell r="DV51">
            <v>93.558289817057585</v>
          </cell>
        </row>
        <row r="55">
          <cell r="E55" t="str">
            <v>Honoraires de dentistes</v>
          </cell>
          <cell r="BZ55">
            <v>100.01020489344796</v>
          </cell>
          <cell r="CA55">
            <v>96.50469275334774</v>
          </cell>
          <cell r="CB55">
            <v>99.978086091933207</v>
          </cell>
          <cell r="CC55">
            <v>96.683501545567253</v>
          </cell>
          <cell r="CD55">
            <v>101.30716635296177</v>
          </cell>
          <cell r="CE55">
            <v>100.69541406610168</v>
          </cell>
          <cell r="CF55">
            <v>94.757669459593515</v>
          </cell>
          <cell r="CG55">
            <v>101.4986811846925</v>
          </cell>
          <cell r="CH55">
            <v>101.57784004394117</v>
          </cell>
          <cell r="CI55">
            <v>97.42579410760537</v>
          </cell>
          <cell r="CJ55">
            <v>93.708970876831131</v>
          </cell>
          <cell r="CK55">
            <v>100.42964618318402</v>
          </cell>
          <cell r="CL55">
            <v>99.161143336240997</v>
          </cell>
          <cell r="CM55">
            <v>101.90477772772893</v>
          </cell>
          <cell r="CN55">
            <v>97.640820141116521</v>
          </cell>
          <cell r="CO55">
            <v>104.47775754693751</v>
          </cell>
          <cell r="CP55">
            <v>101.01181588049893</v>
          </cell>
          <cell r="CQ55">
            <v>100.09203572889305</v>
          </cell>
          <cell r="CR55">
            <v>98.940011459440186</v>
          </cell>
          <cell r="CS55">
            <v>101.8136641082332</v>
          </cell>
          <cell r="CT55">
            <v>106.25666977945625</v>
          </cell>
          <cell r="CU55">
            <v>102.41665705779836</v>
          </cell>
          <cell r="CV55">
            <v>97.486767586920493</v>
          </cell>
          <cell r="CW55">
            <v>104.30200443747401</v>
          </cell>
          <cell r="CX55">
            <v>99.936877394132978</v>
          </cell>
          <cell r="CY55">
            <v>106.93906776892081</v>
          </cell>
          <cell r="CZ55">
            <v>101.07261046482428</v>
          </cell>
          <cell r="DA55">
            <v>102.07537343215645</v>
          </cell>
          <cell r="DB55">
            <v>106.04319720059485</v>
          </cell>
          <cell r="DC55">
            <v>103.84178372504007</v>
          </cell>
          <cell r="DD55">
            <v>99.882132446656939</v>
          </cell>
          <cell r="DE55">
            <v>103.71850625790093</v>
          </cell>
          <cell r="DF55">
            <v>99.258791335356676</v>
          </cell>
          <cell r="DG55">
            <v>90.396925059524108</v>
          </cell>
          <cell r="DH55">
            <v>93.751159161349875</v>
          </cell>
          <cell r="DI55">
            <v>86.542027374078401</v>
          </cell>
          <cell r="DJ55">
            <v>89.135904950007188</v>
          </cell>
          <cell r="DK55">
            <v>85.630305178082395</v>
          </cell>
          <cell r="DL55">
            <v>91.594694540520479</v>
          </cell>
          <cell r="DM55">
            <v>91.684563683917105</v>
          </cell>
          <cell r="DN55">
            <v>87.583037428689053</v>
          </cell>
          <cell r="DO55">
            <v>89.041496932118278</v>
          </cell>
          <cell r="DP55">
            <v>92.983576879122126</v>
          </cell>
          <cell r="DQ55">
            <v>90.643829745297992</v>
          </cell>
          <cell r="DR55">
            <v>90.052778700402754</v>
          </cell>
          <cell r="DS55">
            <v>93.031926112447692</v>
          </cell>
          <cell r="DT55">
            <v>91.525281787279198</v>
          </cell>
          <cell r="DU55">
            <v>91.876625629092374</v>
          </cell>
          <cell r="DV55">
            <v>90.368413952998921</v>
          </cell>
        </row>
        <row r="69">
          <cell r="E69" t="str">
            <v>TOTAL Infirmiers</v>
          </cell>
          <cell r="BZ69">
            <v>101.53482683460508</v>
          </cell>
          <cell r="CA69">
            <v>100.07969740808495</v>
          </cell>
          <cell r="CB69">
            <v>101.23182536351916</v>
          </cell>
          <cell r="CC69">
            <v>99.739356300331551</v>
          </cell>
          <cell r="CD69">
            <v>97.847095708605153</v>
          </cell>
          <cell r="CE69">
            <v>96.247737558116512</v>
          </cell>
          <cell r="CF69">
            <v>97.38689946710835</v>
          </cell>
          <cell r="CG69">
            <v>97.655262623967005</v>
          </cell>
          <cell r="CH69">
            <v>98.720208755974596</v>
          </cell>
          <cell r="CI69">
            <v>96.857095770274043</v>
          </cell>
          <cell r="CJ69">
            <v>96.408546038279809</v>
          </cell>
          <cell r="CK69">
            <v>98.507711735348892</v>
          </cell>
          <cell r="CL69">
            <v>98.378071884940994</v>
          </cell>
          <cell r="CM69">
            <v>97.338508608573804</v>
          </cell>
          <cell r="CN69">
            <v>94.589791125421058</v>
          </cell>
          <cell r="CO69">
            <v>96.745234023910314</v>
          </cell>
          <cell r="CP69">
            <v>97.055375143406451</v>
          </cell>
          <cell r="CQ69">
            <v>98.771808531957078</v>
          </cell>
          <cell r="CR69">
            <v>97.714385810895877</v>
          </cell>
          <cell r="CS69">
            <v>94.488425107910018</v>
          </cell>
          <cell r="CT69">
            <v>96.478999279727219</v>
          </cell>
          <cell r="CU69">
            <v>93.56059431954273</v>
          </cell>
          <cell r="CV69">
            <v>94.044400709653615</v>
          </cell>
          <cell r="CW69">
            <v>94.043745944160122</v>
          </cell>
          <cell r="CX69">
            <v>92.012387477537104</v>
          </cell>
          <cell r="CY69">
            <v>92.962910719111235</v>
          </cell>
          <cell r="CZ69">
            <v>91.629389512870091</v>
          </cell>
          <cell r="DA69">
            <v>90.795546884698666</v>
          </cell>
          <cell r="DB69">
            <v>93.194027683665922</v>
          </cell>
          <cell r="DC69">
            <v>92.227957268524904</v>
          </cell>
          <cell r="DD69">
            <v>88.412814056792044</v>
          </cell>
          <cell r="DE69">
            <v>90.297607345975067</v>
          </cell>
          <cell r="DF69">
            <v>92.078406374430983</v>
          </cell>
          <cell r="DG69">
            <v>91.714590732566052</v>
          </cell>
          <cell r="DH69">
            <v>99.002608079115532</v>
          </cell>
          <cell r="DI69">
            <v>84.394272974036426</v>
          </cell>
          <cell r="DJ69">
            <v>92.088863530858788</v>
          </cell>
          <cell r="DK69">
            <v>88.913878379882149</v>
          </cell>
          <cell r="DL69">
            <v>93.451456186076825</v>
          </cell>
          <cell r="DM69">
            <v>91.004975641159916</v>
          </cell>
          <cell r="DN69">
            <v>87.129298157326275</v>
          </cell>
          <cell r="DO69">
            <v>87.844067313754053</v>
          </cell>
          <cell r="DP69">
            <v>91.362919636673055</v>
          </cell>
          <cell r="DQ69">
            <v>88.785147417030316</v>
          </cell>
          <cell r="DR69">
            <v>90.067723464032341</v>
          </cell>
          <cell r="DS69">
            <v>87.914899902159078</v>
          </cell>
          <cell r="DT69">
            <v>90.548525805696443</v>
          </cell>
          <cell r="DU69">
            <v>89.760775021938343</v>
          </cell>
          <cell r="DV69">
            <v>88.909379046396424</v>
          </cell>
        </row>
        <row r="74">
          <cell r="E74" t="str">
            <v>Montants masseurs-kiné</v>
          </cell>
          <cell r="BZ74">
            <v>90.772093341903599</v>
          </cell>
          <cell r="CA74">
            <v>90.004718184175587</v>
          </cell>
          <cell r="CB74">
            <v>91.818115289161057</v>
          </cell>
          <cell r="CC74">
            <v>91.798930601036304</v>
          </cell>
          <cell r="CD74">
            <v>91.341550706999158</v>
          </cell>
          <cell r="CE74">
            <v>90.198332556125379</v>
          </cell>
          <cell r="CF74">
            <v>87.815413486675311</v>
          </cell>
          <cell r="CG74">
            <v>89.067381837494793</v>
          </cell>
          <cell r="CH74">
            <v>90.042570599175548</v>
          </cell>
          <cell r="CI74">
            <v>87.966371085621603</v>
          </cell>
          <cell r="CJ74">
            <v>86.867089184308497</v>
          </cell>
          <cell r="CK74">
            <v>90.369177934066357</v>
          </cell>
          <cell r="CL74">
            <v>86.774752811828378</v>
          </cell>
          <cell r="CM74">
            <v>88.234415562076151</v>
          </cell>
          <cell r="CN74">
            <v>84.962464221908945</v>
          </cell>
          <cell r="CO74">
            <v>88.351404076455921</v>
          </cell>
          <cell r="CP74">
            <v>89.546139657664412</v>
          </cell>
          <cell r="CQ74">
            <v>90.290375684453977</v>
          </cell>
          <cell r="CR74">
            <v>90.10733180382735</v>
          </cell>
          <cell r="CS74">
            <v>89.339906405829566</v>
          </cell>
          <cell r="CT74">
            <v>89.013671729178895</v>
          </cell>
          <cell r="CU74">
            <v>89.387935831861938</v>
          </cell>
          <cell r="CV74">
            <v>86.980072930401974</v>
          </cell>
          <cell r="CW74">
            <v>90.912703792166099</v>
          </cell>
          <cell r="CX74">
            <v>89.881255429694235</v>
          </cell>
          <cell r="CY74">
            <v>92.170502484337902</v>
          </cell>
          <cell r="CZ74">
            <v>90.21102575042238</v>
          </cell>
          <cell r="DA74">
            <v>87.185811846367685</v>
          </cell>
          <cell r="DB74">
            <v>92.595211450846691</v>
          </cell>
          <cell r="DC74">
            <v>89.291645950974726</v>
          </cell>
          <cell r="DD74">
            <v>87.334833641299653</v>
          </cell>
          <cell r="DE74">
            <v>89.398914468248179</v>
          </cell>
          <cell r="DF74">
            <v>88.696793548874936</v>
          </cell>
          <cell r="DG74">
            <v>87.813856961789526</v>
          </cell>
          <cell r="DH74">
            <v>93.531764168634879</v>
          </cell>
          <cell r="DI74">
            <v>86.508396774323742</v>
          </cell>
          <cell r="DJ74">
            <v>88.738385741591244</v>
          </cell>
          <cell r="DK74">
            <v>87.037852755884302</v>
          </cell>
          <cell r="DL74">
            <v>89.833167612619462</v>
          </cell>
          <cell r="DM74">
            <v>90.481443457481333</v>
          </cell>
          <cell r="DN74">
            <v>87.341688759058684</v>
          </cell>
          <cell r="DO74">
            <v>88.65105445215012</v>
          </cell>
          <cell r="DP74">
            <v>90.15206329959986</v>
          </cell>
          <cell r="DQ74">
            <v>87.817149260279919</v>
          </cell>
          <cell r="DR74">
            <v>88.572288012067659</v>
          </cell>
          <cell r="DS74">
            <v>89.762085882643902</v>
          </cell>
          <cell r="DT74">
            <v>88.165212342859277</v>
          </cell>
          <cell r="DU74">
            <v>88.068784134730905</v>
          </cell>
          <cell r="DV74">
            <v>88.952975050214349</v>
          </cell>
        </row>
        <row r="83">
          <cell r="E83" t="str">
            <v>TOTAL Laboratoires</v>
          </cell>
          <cell r="BZ83">
            <v>128.23417252683458</v>
          </cell>
          <cell r="CA83">
            <v>121.05465610152177</v>
          </cell>
          <cell r="CB83">
            <v>123.22273405795796</v>
          </cell>
          <cell r="CC83">
            <v>110.7341825759277</v>
          </cell>
          <cell r="CD83">
            <v>99.059892649480901</v>
          </cell>
          <cell r="CE83">
            <v>98.450980822019247</v>
          </cell>
          <cell r="CF83">
            <v>102.32162920326826</v>
          </cell>
          <cell r="CG83">
            <v>100.66041541625256</v>
          </cell>
          <cell r="CH83">
            <v>96.049420151662588</v>
          </cell>
          <cell r="CI83">
            <v>97.643383149748956</v>
          </cell>
          <cell r="CJ83">
            <v>100.06094316996577</v>
          </cell>
          <cell r="CK83">
            <v>114.89598728657614</v>
          </cell>
          <cell r="CL83">
            <v>107.10901383926812</v>
          </cell>
          <cell r="CM83">
            <v>99.464166851612831</v>
          </cell>
          <cell r="CN83">
            <v>98.899995983129514</v>
          </cell>
          <cell r="CO83">
            <v>96.022309189262202</v>
          </cell>
          <cell r="CP83">
            <v>90.143422618446976</v>
          </cell>
          <cell r="CQ83">
            <v>94.599633035673108</v>
          </cell>
          <cell r="CR83">
            <v>90.334754260505278</v>
          </cell>
          <cell r="CS83">
            <v>85.482447919008848</v>
          </cell>
          <cell r="CT83">
            <v>88.154893042546448</v>
          </cell>
          <cell r="CU83">
            <v>81.740526945125396</v>
          </cell>
          <cell r="CV83">
            <v>81.511361234438567</v>
          </cell>
          <cell r="CW83">
            <v>80.271800556008984</v>
          </cell>
          <cell r="CX83">
            <v>75.586714324644106</v>
          </cell>
          <cell r="CY83">
            <v>75.46447349561376</v>
          </cell>
          <cell r="CZ83">
            <v>72.988414811041508</v>
          </cell>
          <cell r="DA83">
            <v>70.691154331328249</v>
          </cell>
          <cell r="DB83">
            <v>73.943150809191238</v>
          </cell>
          <cell r="DC83">
            <v>71.792013600970833</v>
          </cell>
          <cell r="DD83">
            <v>71.899891964178451</v>
          </cell>
          <cell r="DE83">
            <v>71.252307420557869</v>
          </cell>
          <cell r="DF83">
            <v>70.333255438894923</v>
          </cell>
          <cell r="DG83">
            <v>68.251949259416833</v>
          </cell>
          <cell r="DH83">
            <v>67.983104007125107</v>
          </cell>
          <cell r="DI83">
            <v>67.21862794909643</v>
          </cell>
          <cell r="DJ83">
            <v>68.282646711001178</v>
          </cell>
          <cell r="DK83">
            <v>65.454128416159605</v>
          </cell>
          <cell r="DL83">
            <v>64.301285364856426</v>
          </cell>
          <cell r="DM83">
            <v>64.732871268027736</v>
          </cell>
          <cell r="DN83">
            <v>63.383719139036145</v>
          </cell>
          <cell r="DO83">
            <v>63.569887098346946</v>
          </cell>
          <cell r="DP83">
            <v>59.344153505074161</v>
          </cell>
          <cell r="DQ83">
            <v>58.959069041232105</v>
          </cell>
          <cell r="DR83">
            <v>56.953545865777691</v>
          </cell>
          <cell r="DS83">
            <v>59.939156203413546</v>
          </cell>
          <cell r="DT83">
            <v>56.730650194713263</v>
          </cell>
          <cell r="DU83">
            <v>53.338165767083801</v>
          </cell>
          <cell r="DV83">
            <v>53.810052513774174</v>
          </cell>
        </row>
        <row r="89">
          <cell r="E89" t="str">
            <v>TOTAL transports</v>
          </cell>
          <cell r="BZ89">
            <v>83.258459765949453</v>
          </cell>
          <cell r="CA89">
            <v>86.079355346877378</v>
          </cell>
          <cell r="CB89">
            <v>87.036578571177813</v>
          </cell>
          <cell r="CC89">
            <v>89.321046740369297</v>
          </cell>
          <cell r="CD89">
            <v>84.982237016989473</v>
          </cell>
          <cell r="CE89">
            <v>88.123651287796761</v>
          </cell>
          <cell r="CF89">
            <v>87.618622717617882</v>
          </cell>
          <cell r="CG89">
            <v>86.623676324590392</v>
          </cell>
          <cell r="CH89">
            <v>90.196564739977077</v>
          </cell>
          <cell r="CI89">
            <v>87.410063188624505</v>
          </cell>
          <cell r="CJ89">
            <v>86.188480576401787</v>
          </cell>
          <cell r="CK89">
            <v>87.931884198418985</v>
          </cell>
          <cell r="CL89">
            <v>86.672821893594914</v>
          </cell>
          <cell r="CM89">
            <v>87.296448484468897</v>
          </cell>
          <cell r="CN89">
            <v>86.573366682853788</v>
          </cell>
          <cell r="CO89">
            <v>88.133716150739531</v>
          </cell>
          <cell r="CP89">
            <v>86.355778216678942</v>
          </cell>
          <cell r="CQ89">
            <v>86.488079559683825</v>
          </cell>
          <cell r="CR89">
            <v>90.448273461608537</v>
          </cell>
          <cell r="CS89">
            <v>91.83323661466649</v>
          </cell>
          <cell r="CT89">
            <v>90.628233427476886</v>
          </cell>
          <cell r="CU89">
            <v>90.758610298505204</v>
          </cell>
          <cell r="CV89">
            <v>93.757464405625484</v>
          </cell>
          <cell r="CW89">
            <v>89.959148830965333</v>
          </cell>
          <cell r="CX89">
            <v>90.203531249550778</v>
          </cell>
          <cell r="CY89">
            <v>91.662348465447081</v>
          </cell>
          <cell r="CZ89">
            <v>91.86506371902567</v>
          </cell>
          <cell r="DA89">
            <v>89.540215765011894</v>
          </cell>
          <cell r="DB89">
            <v>89.618675226814162</v>
          </cell>
          <cell r="DC89">
            <v>90.33172208785804</v>
          </cell>
          <cell r="DD89">
            <v>89.926923168611438</v>
          </cell>
          <cell r="DE89">
            <v>89.745547100778438</v>
          </cell>
          <cell r="DF89">
            <v>92.091317809170377</v>
          </cell>
          <cell r="DG89">
            <v>90.446155025364533</v>
          </cell>
          <cell r="DH89">
            <v>92.809265837835483</v>
          </cell>
          <cell r="DI89">
            <v>89.911504799324931</v>
          </cell>
          <cell r="DJ89">
            <v>91.230441414380508</v>
          </cell>
          <cell r="DK89">
            <v>89.734406160998361</v>
          </cell>
          <cell r="DL89">
            <v>91.61197950528603</v>
          </cell>
          <cell r="DM89">
            <v>91.488541054457556</v>
          </cell>
          <cell r="DN89">
            <v>93.425091061142069</v>
          </cell>
          <cell r="DO89">
            <v>93.672132500779981</v>
          </cell>
          <cell r="DP89">
            <v>89.095240017888102</v>
          </cell>
          <cell r="DQ89">
            <v>91.588483213494271</v>
          </cell>
          <cell r="DR89">
            <v>90.704618753404105</v>
          </cell>
          <cell r="DS89">
            <v>91.053971303450069</v>
          </cell>
          <cell r="DT89">
            <v>90.460235796534676</v>
          </cell>
          <cell r="DU89">
            <v>90.536599238122619</v>
          </cell>
          <cell r="DV89">
            <v>92.171510277739429</v>
          </cell>
        </row>
        <row r="90">
          <cell r="E90" t="str">
            <v>IJ maladie</v>
          </cell>
          <cell r="BZ90">
            <v>101.87344259135469</v>
          </cell>
          <cell r="CA90">
            <v>97.921868293617123</v>
          </cell>
          <cell r="CB90">
            <v>106.45854588184545</v>
          </cell>
          <cell r="CC90">
            <v>101.22125390846371</v>
          </cell>
          <cell r="CD90">
            <v>100.31946872632159</v>
          </cell>
          <cell r="CE90">
            <v>97.411819248101992</v>
          </cell>
          <cell r="CF90">
            <v>91.938338305423713</v>
          </cell>
          <cell r="CG90">
            <v>99.272355904265169</v>
          </cell>
          <cell r="CH90">
            <v>98.881023749208779</v>
          </cell>
          <cell r="CI90">
            <v>100.03807223233147</v>
          </cell>
          <cell r="CJ90">
            <v>97.156557298841278</v>
          </cell>
          <cell r="CK90">
            <v>100.6112062428614</v>
          </cell>
          <cell r="CL90">
            <v>107.43138902318697</v>
          </cell>
          <cell r="CM90">
            <v>102.84642473670678</v>
          </cell>
          <cell r="CN90">
            <v>102.55283267373569</v>
          </cell>
          <cell r="CO90">
            <v>101.93515946156251</v>
          </cell>
          <cell r="CP90">
            <v>106.14388916295039</v>
          </cell>
          <cell r="CQ90">
            <v>98.134136380270036</v>
          </cell>
          <cell r="CR90">
            <v>105.11455961443144</v>
          </cell>
          <cell r="CS90">
            <v>107.17176168048333</v>
          </cell>
          <cell r="CT90">
            <v>111.90048174341464</v>
          </cell>
          <cell r="CU90">
            <v>104.48722278311209</v>
          </cell>
          <cell r="CV90">
            <v>105.86336210421938</v>
          </cell>
          <cell r="CW90">
            <v>104.11100544032857</v>
          </cell>
          <cell r="CX90">
            <v>105.93494195409643</v>
          </cell>
          <cell r="CY90">
            <v>103.13838670034983</v>
          </cell>
          <cell r="CZ90">
            <v>101.18985684994084</v>
          </cell>
          <cell r="DA90">
            <v>110.70563318444002</v>
          </cell>
          <cell r="DB90">
            <v>104.5534813836138</v>
          </cell>
          <cell r="DC90">
            <v>110.73249723777366</v>
          </cell>
          <cell r="DD90">
            <v>107.89219294558798</v>
          </cell>
          <cell r="DE90">
            <v>107.6065682553438</v>
          </cell>
          <cell r="DF90">
            <v>108.98303188836758</v>
          </cell>
          <cell r="DG90">
            <v>105.50751942014512</v>
          </cell>
          <cell r="DH90">
            <v>111.99051914239804</v>
          </cell>
          <cell r="DI90">
            <v>115.04074736279514</v>
          </cell>
          <cell r="DJ90">
            <v>108.62348271322713</v>
          </cell>
          <cell r="DK90">
            <v>112.20154570499128</v>
          </cell>
          <cell r="DL90">
            <v>114.08726005525401</v>
          </cell>
          <cell r="DM90">
            <v>112.7960272712194</v>
          </cell>
          <cell r="DN90">
            <v>108.59301766175248</v>
          </cell>
          <cell r="DO90">
            <v>112.62220928863719</v>
          </cell>
          <cell r="DP90">
            <v>113.37737101985759</v>
          </cell>
          <cell r="DQ90">
            <v>116.22777542297553</v>
          </cell>
          <cell r="DR90">
            <v>112.83801815805215</v>
          </cell>
          <cell r="DS90">
            <v>121.71159592804209</v>
          </cell>
          <cell r="DT90">
            <v>122.64185808590832</v>
          </cell>
          <cell r="DU90">
            <v>120.31532864599819</v>
          </cell>
          <cell r="DV90">
            <v>118.12768296449603</v>
          </cell>
        </row>
        <row r="91">
          <cell r="E91" t="str">
            <v>IJ AT</v>
          </cell>
          <cell r="BZ91">
            <v>98.722746253886925</v>
          </cell>
          <cell r="CA91">
            <v>97.870518945448381</v>
          </cell>
          <cell r="CB91">
            <v>99.6257007554794</v>
          </cell>
          <cell r="CC91">
            <v>100.09067937344153</v>
          </cell>
          <cell r="CD91">
            <v>96.303457896360996</v>
          </cell>
          <cell r="CE91">
            <v>97.36314486042707</v>
          </cell>
          <cell r="CF91">
            <v>96.093959513764787</v>
          </cell>
          <cell r="CG91">
            <v>93.743794160367301</v>
          </cell>
          <cell r="CH91">
            <v>88.743778887398719</v>
          </cell>
          <cell r="CI91">
            <v>95.019927730844373</v>
          </cell>
          <cell r="CJ91">
            <v>94.707783400260453</v>
          </cell>
          <cell r="CK91">
            <v>94.606583600751762</v>
          </cell>
          <cell r="CL91">
            <v>94.374439600681754</v>
          </cell>
          <cell r="CM91">
            <v>93.619499792206057</v>
          </cell>
          <cell r="CN91">
            <v>93.445140937811786</v>
          </cell>
          <cell r="CO91">
            <v>91.469347682457936</v>
          </cell>
          <cell r="CP91">
            <v>95.483644235762</v>
          </cell>
          <cell r="CQ91">
            <v>94.786405750015234</v>
          </cell>
          <cell r="CR91">
            <v>97.444611478289119</v>
          </cell>
          <cell r="CS91">
            <v>98.375387118418061</v>
          </cell>
          <cell r="CT91">
            <v>101.84081870160222</v>
          </cell>
          <cell r="CU91">
            <v>96.583078274148292</v>
          </cell>
          <cell r="CV91">
            <v>86.442965696496756</v>
          </cell>
          <cell r="CW91">
            <v>91.411009890998159</v>
          </cell>
          <cell r="CX91">
            <v>90.37854944090806</v>
          </cell>
          <cell r="CY91">
            <v>96.019781834497536</v>
          </cell>
          <cell r="CZ91">
            <v>97.709274386969554</v>
          </cell>
          <cell r="DA91">
            <v>98.549831656187621</v>
          </cell>
          <cell r="DB91">
            <v>101.59883815047014</v>
          </cell>
          <cell r="DC91">
            <v>97.512741833673005</v>
          </cell>
          <cell r="DD91">
            <v>95.86452764430571</v>
          </cell>
          <cell r="DE91">
            <v>97.805294091798388</v>
          </cell>
          <cell r="DF91">
            <v>98.897990907772055</v>
          </cell>
          <cell r="DG91">
            <v>96.852601299897742</v>
          </cell>
          <cell r="DH91">
            <v>97.652614163619305</v>
          </cell>
          <cell r="DI91">
            <v>92.787963082483571</v>
          </cell>
          <cell r="DJ91">
            <v>94.810567768521139</v>
          </cell>
          <cell r="DK91">
            <v>97.266939659855524</v>
          </cell>
          <cell r="DL91">
            <v>97.278741024851783</v>
          </cell>
          <cell r="DM91">
            <v>103.13936732467594</v>
          </cell>
          <cell r="DN91">
            <v>97.9755081122847</v>
          </cell>
          <cell r="DO91">
            <v>100.80399312275345</v>
          </cell>
          <cell r="DP91">
            <v>97.714563924762444</v>
          </cell>
          <cell r="DQ91">
            <v>98.373966256101724</v>
          </cell>
          <cell r="DR91">
            <v>98.769893757759093</v>
          </cell>
          <cell r="DS91">
            <v>98.623626168058237</v>
          </cell>
          <cell r="DT91">
            <v>101.59143039333472</v>
          </cell>
          <cell r="DU91">
            <v>102.45608976685637</v>
          </cell>
          <cell r="DV91">
            <v>102.68811830860449</v>
          </cell>
        </row>
        <row r="107">
          <cell r="E107" t="str">
            <v>Médicaments de ville</v>
          </cell>
          <cell r="BZ107">
            <v>97.931987178877009</v>
          </cell>
          <cell r="CA107">
            <v>99.021280557313247</v>
          </cell>
          <cell r="CB107">
            <v>99.260459758115374</v>
          </cell>
          <cell r="CC107">
            <v>100.87368008879632</v>
          </cell>
          <cell r="CD107">
            <v>100.75779751690095</v>
          </cell>
          <cell r="CE107">
            <v>101.60520263847638</v>
          </cell>
          <cell r="CF107">
            <v>103.52321801659279</v>
          </cell>
          <cell r="CG107">
            <v>104.31832688387502</v>
          </cell>
          <cell r="CH107">
            <v>103.66273404878984</v>
          </cell>
          <cell r="CI107">
            <v>103.91575072044836</v>
          </cell>
          <cell r="CJ107">
            <v>105.23444829265971</v>
          </cell>
          <cell r="CK107">
            <v>112.46382899720612</v>
          </cell>
          <cell r="CL107">
            <v>109.61025902807361</v>
          </cell>
          <cell r="CM107">
            <v>107.5873908838976</v>
          </cell>
          <cell r="CN107">
            <v>108.06292418890892</v>
          </cell>
          <cell r="CO107">
            <v>108.84703401585803</v>
          </cell>
          <cell r="CP107">
            <v>106.33574561449046</v>
          </cell>
          <cell r="CQ107">
            <v>106.10368315155621</v>
          </cell>
          <cell r="CR107">
            <v>106.67692796037494</v>
          </cell>
          <cell r="CS107">
            <v>105.09782470840972</v>
          </cell>
          <cell r="CT107">
            <v>106.56477437347269</v>
          </cell>
          <cell r="CU107">
            <v>105.6335957094187</v>
          </cell>
          <cell r="CV107">
            <v>106.78491453710967</v>
          </cell>
          <cell r="CW107">
            <v>108.46524328227478</v>
          </cell>
          <cell r="CX107">
            <v>106.79060494158246</v>
          </cell>
          <cell r="CY107">
            <v>108.58134558953445</v>
          </cell>
          <cell r="CZ107">
            <v>107.82502006071778</v>
          </cell>
          <cell r="DA107">
            <v>106.46606385234453</v>
          </cell>
          <cell r="DB107">
            <v>114.1643838821827</v>
          </cell>
          <cell r="DC107">
            <v>109.65952196780684</v>
          </cell>
          <cell r="DD107">
            <v>109.14969878089325</v>
          </cell>
          <cell r="DE107">
            <v>110.11498860563403</v>
          </cell>
          <cell r="DF107">
            <v>109.94579950311811</v>
          </cell>
          <cell r="DG107">
            <v>110.71668782564292</v>
          </cell>
          <cell r="DH107">
            <v>113.88422561792831</v>
          </cell>
          <cell r="DI107">
            <v>109.71717780264339</v>
          </cell>
          <cell r="DJ107">
            <v>112.07257196483391</v>
          </cell>
          <cell r="DK107">
            <v>111.21651590439674</v>
          </cell>
          <cell r="DL107">
            <v>112.14731614273734</v>
          </cell>
          <cell r="DM107">
            <v>110.27397882083673</v>
          </cell>
          <cell r="DN107">
            <v>111.83047831230881</v>
          </cell>
          <cell r="DO107">
            <v>112.58442351295115</v>
          </cell>
          <cell r="DP107">
            <v>112.17708623944553</v>
          </cell>
          <cell r="DQ107">
            <v>111.90485678270772</v>
          </cell>
          <cell r="DR107">
            <v>111.85210973832494</v>
          </cell>
          <cell r="DS107">
            <v>112.86797661233503</v>
          </cell>
          <cell r="DT107">
            <v>111.22927224702211</v>
          </cell>
          <cell r="DU107">
            <v>112.4374318267958</v>
          </cell>
          <cell r="DV107">
            <v>114.18201790695952</v>
          </cell>
        </row>
        <row r="108">
          <cell r="E108" t="str">
            <v>Médicaments rétrocédés</v>
          </cell>
          <cell r="BZ108">
            <v>105.64702771564627</v>
          </cell>
          <cell r="CA108">
            <v>103.08778139627677</v>
          </cell>
          <cell r="CB108">
            <v>110.61146266037368</v>
          </cell>
          <cell r="CC108">
            <v>113.12035925311426</v>
          </cell>
          <cell r="CD108">
            <v>113.28910126059748</v>
          </cell>
          <cell r="CE108">
            <v>109.58762436674157</v>
          </cell>
          <cell r="CF108">
            <v>96.086444930924415</v>
          </cell>
          <cell r="CG108">
            <v>88.95129760319692</v>
          </cell>
          <cell r="CH108">
            <v>97.167294684887267</v>
          </cell>
          <cell r="CI108">
            <v>82.326761787014703</v>
          </cell>
          <cell r="CJ108">
            <v>98.272318487605929</v>
          </cell>
          <cell r="CK108">
            <v>83.93985318278196</v>
          </cell>
          <cell r="CL108">
            <v>73.372076006029815</v>
          </cell>
          <cell r="CM108">
            <v>85.099817879797797</v>
          </cell>
          <cell r="CN108">
            <v>86.240277193290069</v>
          </cell>
          <cell r="CO108">
            <v>73.744824504084093</v>
          </cell>
          <cell r="CP108">
            <v>78.504036715762354</v>
          </cell>
          <cell r="CQ108">
            <v>76.67025142067348</v>
          </cell>
          <cell r="CR108">
            <v>76.704862082427667</v>
          </cell>
          <cell r="CS108">
            <v>74.995126964569451</v>
          </cell>
          <cell r="CT108">
            <v>73.719317491346999</v>
          </cell>
          <cell r="CU108">
            <v>79.89476015207066</v>
          </cell>
          <cell r="CV108">
            <v>70.498840307033277</v>
          </cell>
          <cell r="CW108">
            <v>79.047687312856468</v>
          </cell>
          <cell r="CX108">
            <v>77.198350739753451</v>
          </cell>
          <cell r="CY108">
            <v>72.355391641274196</v>
          </cell>
          <cell r="CZ108">
            <v>66.433328136212793</v>
          </cell>
          <cell r="DA108">
            <v>67.209949143768824</v>
          </cell>
          <cell r="DB108">
            <v>68.509265634374998</v>
          </cell>
          <cell r="DC108">
            <v>72.152909431339936</v>
          </cell>
          <cell r="DD108">
            <v>73.664572019984647</v>
          </cell>
          <cell r="DE108">
            <v>71.258632627702866</v>
          </cell>
          <cell r="DF108">
            <v>69.556716523228033</v>
          </cell>
          <cell r="DG108">
            <v>72.020772649920673</v>
          </cell>
          <cell r="DH108">
            <v>58.709085485546332</v>
          </cell>
          <cell r="DI108">
            <v>59.977937360938448</v>
          </cell>
          <cell r="DJ108">
            <v>70.831894019348297</v>
          </cell>
          <cell r="DK108">
            <v>62.861680465147053</v>
          </cell>
          <cell r="DL108">
            <v>59.636160616655864</v>
          </cell>
          <cell r="DM108">
            <v>65.546858195763122</v>
          </cell>
          <cell r="DN108">
            <v>61.346831082455147</v>
          </cell>
          <cell r="DO108">
            <v>61.883250052894745</v>
          </cell>
          <cell r="DP108">
            <v>57.82680485734658</v>
          </cell>
          <cell r="DQ108">
            <v>61.744788607069246</v>
          </cell>
          <cell r="DR108">
            <v>52.637854090597322</v>
          </cell>
          <cell r="DS108">
            <v>53.809290456290768</v>
          </cell>
          <cell r="DT108">
            <v>55.9329958784936</v>
          </cell>
          <cell r="DU108">
            <v>56.427678376663827</v>
          </cell>
          <cell r="DV108">
            <v>55.987713760606226</v>
          </cell>
        </row>
        <row r="118">
          <cell r="E118" t="str">
            <v>TOTAL médicaments</v>
          </cell>
          <cell r="BZ118">
            <v>98.543043114522817</v>
          </cell>
          <cell r="CA118">
            <v>99.343360456066151</v>
          </cell>
          <cell r="CB118">
            <v>100.15949556562677</v>
          </cell>
          <cell r="CC118">
            <v>101.84365632672285</v>
          </cell>
          <cell r="CD118">
            <v>101.75031693367809</v>
          </cell>
          <cell r="CE118">
            <v>102.23743602139092</v>
          </cell>
          <cell r="CF118">
            <v>102.93420175486467</v>
          </cell>
          <cell r="CG118">
            <v>103.10120891664612</v>
          </cell>
          <cell r="CH118">
            <v>103.14827443460845</v>
          </cell>
          <cell r="CI118">
            <v>102.2058336086077</v>
          </cell>
          <cell r="CJ118">
            <v>104.68302529989136</v>
          </cell>
          <cell r="CK118">
            <v>110.20463869917046</v>
          </cell>
          <cell r="CL118">
            <v>106.74007879673147</v>
          </cell>
          <cell r="CM118">
            <v>105.80630303388124</v>
          </cell>
          <cell r="CN118">
            <v>106.33450060971671</v>
          </cell>
          <cell r="CO118">
            <v>106.06682652709299</v>
          </cell>
          <cell r="CP118">
            <v>104.13138507475239</v>
          </cell>
          <cell r="CQ118">
            <v>103.77246103031604</v>
          </cell>
          <cell r="CR118">
            <v>104.3030442884745</v>
          </cell>
          <cell r="CS118">
            <v>102.71359457408202</v>
          </cell>
          <cell r="CT118">
            <v>103.96330892540837</v>
          </cell>
          <cell r="CU118">
            <v>103.59499744555076</v>
          </cell>
          <cell r="CV118">
            <v>103.91094116860975</v>
          </cell>
          <cell r="CW118">
            <v>106.13527857222115</v>
          </cell>
          <cell r="CX118">
            <v>104.44680357164967</v>
          </cell>
          <cell r="CY118">
            <v>105.71213394002763</v>
          </cell>
          <cell r="CZ118">
            <v>104.54666540835422</v>
          </cell>
          <cell r="DA118">
            <v>103.35685375957264</v>
          </cell>
          <cell r="DB118">
            <v>110.54835220160051</v>
          </cell>
          <cell r="DC118">
            <v>106.68887805386409</v>
          </cell>
          <cell r="DD118">
            <v>106.33916301882493</v>
          </cell>
          <cell r="DE118">
            <v>107.03744068547448</v>
          </cell>
          <cell r="DF118">
            <v>106.74685469232553</v>
          </cell>
          <cell r="DG118">
            <v>107.65184733119841</v>
          </cell>
          <cell r="DH118">
            <v>109.51417769435653</v>
          </cell>
          <cell r="DI118">
            <v>105.77767055552468</v>
          </cell>
          <cell r="DJ118">
            <v>108.80617810357774</v>
          </cell>
          <cell r="DK118">
            <v>107.38665797020856</v>
          </cell>
          <cell r="DL118">
            <v>107.9882643375127</v>
          </cell>
          <cell r="DM118">
            <v>106.73144752601846</v>
          </cell>
          <cell r="DN118">
            <v>107.83201166189656</v>
          </cell>
          <cell r="DO118">
            <v>108.56872808797957</v>
          </cell>
          <cell r="DP118">
            <v>107.87236977240046</v>
          </cell>
          <cell r="DQ118">
            <v>107.93201863039428</v>
          </cell>
          <cell r="DR118">
            <v>107.16215092139517</v>
          </cell>
          <cell r="DS118">
            <v>108.19033939771512</v>
          </cell>
          <cell r="DT118">
            <v>106.84962994533056</v>
          </cell>
          <cell r="DU118">
            <v>108.00127985369252</v>
          </cell>
          <cell r="DV118">
            <v>109.57284251767543</v>
          </cell>
        </row>
        <row r="126">
          <cell r="E126" t="str">
            <v>Produits de LPP</v>
          </cell>
          <cell r="BZ126">
            <v>98.770757220593765</v>
          </cell>
          <cell r="CA126">
            <v>98.393883178134118</v>
          </cell>
          <cell r="CB126">
            <v>100.55846858059894</v>
          </cell>
          <cell r="CC126">
            <v>101.85645739655196</v>
          </cell>
          <cell r="CD126">
            <v>98.436421756362691</v>
          </cell>
          <cell r="CE126">
            <v>94.918276719293075</v>
          </cell>
          <cell r="CF126">
            <v>94.811894363742894</v>
          </cell>
          <cell r="CG126">
            <v>98.270940948726235</v>
          </cell>
          <cell r="CH126">
            <v>96.932935839146722</v>
          </cell>
          <cell r="CI126">
            <v>96.543261279880227</v>
          </cell>
          <cell r="CJ126">
            <v>93.885929631796486</v>
          </cell>
          <cell r="CK126">
            <v>93.464064116007222</v>
          </cell>
          <cell r="CL126">
            <v>98.26813281963787</v>
          </cell>
          <cell r="CM126">
            <v>96.241954235247277</v>
          </cell>
          <cell r="CN126">
            <v>96.194886184763035</v>
          </cell>
          <cell r="CO126">
            <v>97.397265681037879</v>
          </cell>
          <cell r="CP126">
            <v>96.58342259493844</v>
          </cell>
          <cell r="CQ126">
            <v>96.366236580599178</v>
          </cell>
          <cell r="CR126">
            <v>97.220851022231273</v>
          </cell>
          <cell r="CS126">
            <v>95.639669860287597</v>
          </cell>
          <cell r="CT126">
            <v>94.863655925511978</v>
          </cell>
          <cell r="CU126">
            <v>95.896303097631375</v>
          </cell>
          <cell r="CV126">
            <v>93.540708098717033</v>
          </cell>
          <cell r="CW126">
            <v>96.108795627656633</v>
          </cell>
          <cell r="CX126">
            <v>94.202432720887458</v>
          </cell>
          <cell r="CY126">
            <v>94.477217699040722</v>
          </cell>
          <cell r="CZ126">
            <v>91.932081710220132</v>
          </cell>
          <cell r="DA126">
            <v>91.01139964669315</v>
          </cell>
          <cell r="DB126">
            <v>94.788421589385763</v>
          </cell>
          <cell r="DC126">
            <v>95.386125384281527</v>
          </cell>
          <cell r="DD126">
            <v>91.993131884700162</v>
          </cell>
          <cell r="DE126">
            <v>91.777515770679543</v>
          </cell>
          <cell r="DF126">
            <v>92.844111700557875</v>
          </cell>
          <cell r="DG126">
            <v>91.809433646286834</v>
          </cell>
          <cell r="DH126">
            <v>97.750649976990914</v>
          </cell>
          <cell r="DI126">
            <v>88.982463333126333</v>
          </cell>
          <cell r="DJ126">
            <v>96.349023045720244</v>
          </cell>
          <cell r="DK126">
            <v>92.280014108883691</v>
          </cell>
          <cell r="DL126">
            <v>93.307048805985843</v>
          </cell>
          <cell r="DM126">
            <v>93.576045502345593</v>
          </cell>
          <cell r="DN126">
            <v>91.444917500208334</v>
          </cell>
          <cell r="DO126">
            <v>92.203700607404826</v>
          </cell>
          <cell r="DP126">
            <v>93.908167036636144</v>
          </cell>
          <cell r="DQ126">
            <v>93.506000125019412</v>
          </cell>
          <cell r="DR126">
            <v>91.917102335330839</v>
          </cell>
          <cell r="DS126">
            <v>92.625395571160041</v>
          </cell>
          <cell r="DT126">
            <v>93.228733815679377</v>
          </cell>
          <cell r="DU126">
            <v>93.408812438749806</v>
          </cell>
          <cell r="DV126">
            <v>93.796866944605682</v>
          </cell>
        </row>
        <row r="134">
          <cell r="E134" t="str">
            <v xml:space="preserve">TOTAL SOINS DE VILLE </v>
          </cell>
          <cell r="BZ134">
            <v>96.027315171916328</v>
          </cell>
          <cell r="CA134">
            <v>95.465785919212848</v>
          </cell>
          <cell r="CB134">
            <v>97.091982886818656</v>
          </cell>
          <cell r="CC134">
            <v>96.236722232208251</v>
          </cell>
          <cell r="CD134">
            <v>94.592576158635225</v>
          </cell>
          <cell r="CE134">
            <v>94.17461307494321</v>
          </cell>
          <cell r="CF134">
            <v>94.101595595747114</v>
          </cell>
          <cell r="CG134">
            <v>95.001212059401325</v>
          </cell>
          <cell r="CH134">
            <v>95.101764845452237</v>
          </cell>
          <cell r="CI134">
            <v>94.122629744132809</v>
          </cell>
          <cell r="CJ134">
            <v>94.10049513123397</v>
          </cell>
          <cell r="CK134">
            <v>97.134333286133071</v>
          </cell>
          <cell r="CL134">
            <v>95.682165743882692</v>
          </cell>
          <cell r="CM134">
            <v>94.696458339958511</v>
          </cell>
          <cell r="CN134">
            <v>93.851508059666273</v>
          </cell>
          <cell r="CO134">
            <v>95.780763818398881</v>
          </cell>
          <cell r="CP134">
            <v>94.487079131957998</v>
          </cell>
          <cell r="CQ134">
            <v>94.933007480618429</v>
          </cell>
          <cell r="CR134">
            <v>95.52507992606246</v>
          </cell>
          <cell r="CS134">
            <v>94.148719850902168</v>
          </cell>
          <cell r="CT134">
            <v>94.738125172538872</v>
          </cell>
          <cell r="CU134">
            <v>93.803622873186342</v>
          </cell>
          <cell r="CV134">
            <v>93.240972491264856</v>
          </cell>
          <cell r="CW134">
            <v>94.592036188056412</v>
          </cell>
          <cell r="CX134">
            <v>92.784569696138476</v>
          </cell>
          <cell r="CY134">
            <v>93.962493140287961</v>
          </cell>
          <cell r="CZ134">
            <v>92.610190782712721</v>
          </cell>
          <cell r="DA134">
            <v>92.035155960250265</v>
          </cell>
          <cell r="DB134">
            <v>95.798535447777638</v>
          </cell>
          <cell r="DC134">
            <v>94.072177226239745</v>
          </cell>
          <cell r="DD134">
            <v>92.537609641184588</v>
          </cell>
          <cell r="DE134">
            <v>92.970759362353547</v>
          </cell>
          <cell r="DF134">
            <v>93.784103844454805</v>
          </cell>
          <cell r="DG134">
            <v>92.984546976381125</v>
          </cell>
          <cell r="DH134">
            <v>96.955022409910399</v>
          </cell>
          <cell r="DI134">
            <v>90.86729754503699</v>
          </cell>
          <cell r="DJ134">
            <v>94.311509968818754</v>
          </cell>
          <cell r="DK134">
            <v>92.076217635235651</v>
          </cell>
          <cell r="DL134">
            <v>91.089961543623602</v>
          </cell>
          <cell r="DM134">
            <v>94.682797105396062</v>
          </cell>
          <cell r="DN134">
            <v>92.460604978237953</v>
          </cell>
          <cell r="DO134">
            <v>93.206715933223109</v>
          </cell>
          <cell r="DP134">
            <v>92.629306373129367</v>
          </cell>
          <cell r="DQ134">
            <v>92.530611438673077</v>
          </cell>
          <cell r="DR134">
            <v>92.050387760854221</v>
          </cell>
          <cell r="DS134">
            <v>92.801790433439791</v>
          </cell>
          <cell r="DT134">
            <v>92.747170926183756</v>
          </cell>
          <cell r="DU134">
            <v>93.057868184362007</v>
          </cell>
          <cell r="DV134">
            <v>93.323088601293477</v>
          </cell>
        </row>
      </sheetData>
      <sheetData sheetId="5">
        <row r="3">
          <cell r="BZ3">
            <v>44228</v>
          </cell>
          <cell r="CA3">
            <v>44256</v>
          </cell>
          <cell r="CB3">
            <v>44287</v>
          </cell>
          <cell r="CC3">
            <v>44317</v>
          </cell>
          <cell r="CD3">
            <v>44348</v>
          </cell>
          <cell r="CE3">
            <v>44378</v>
          </cell>
          <cell r="CF3">
            <v>44409</v>
          </cell>
          <cell r="CG3">
            <v>44440</v>
          </cell>
          <cell r="CH3">
            <v>44470</v>
          </cell>
          <cell r="CI3">
            <v>44501</v>
          </cell>
          <cell r="CJ3">
            <v>44531</v>
          </cell>
          <cell r="CK3">
            <v>44562</v>
          </cell>
          <cell r="CL3">
            <v>44593</v>
          </cell>
          <cell r="CM3">
            <v>44621</v>
          </cell>
          <cell r="CN3">
            <v>44652</v>
          </cell>
          <cell r="CO3">
            <v>44682</v>
          </cell>
          <cell r="CP3">
            <v>44713</v>
          </cell>
          <cell r="CQ3">
            <v>44743</v>
          </cell>
          <cell r="CR3">
            <v>44774</v>
          </cell>
          <cell r="CS3">
            <v>44805</v>
          </cell>
          <cell r="CT3">
            <v>44835</v>
          </cell>
          <cell r="CU3">
            <v>44866</v>
          </cell>
          <cell r="CV3">
            <v>44896</v>
          </cell>
          <cell r="CW3">
            <v>44927</v>
          </cell>
          <cell r="CX3">
            <v>44958</v>
          </cell>
          <cell r="CY3">
            <v>44986</v>
          </cell>
          <cell r="CZ3">
            <v>45017</v>
          </cell>
          <cell r="DA3">
            <v>45047</v>
          </cell>
          <cell r="DB3">
            <v>45078</v>
          </cell>
          <cell r="DC3">
            <v>45108</v>
          </cell>
          <cell r="DD3">
            <v>45139</v>
          </cell>
          <cell r="DE3">
            <v>45170</v>
          </cell>
          <cell r="DF3">
            <v>45200</v>
          </cell>
          <cell r="DG3">
            <v>45231</v>
          </cell>
          <cell r="DH3">
            <v>45261</v>
          </cell>
          <cell r="DI3">
            <v>45292</v>
          </cell>
          <cell r="DJ3">
            <v>45323</v>
          </cell>
          <cell r="DK3">
            <v>45352</v>
          </cell>
          <cell r="DL3">
            <v>45383</v>
          </cell>
          <cell r="DM3">
            <v>45413</v>
          </cell>
          <cell r="DN3">
            <v>45444</v>
          </cell>
          <cell r="DO3">
            <v>45474</v>
          </cell>
          <cell r="DP3">
            <v>45505</v>
          </cell>
          <cell r="DQ3">
            <v>45536</v>
          </cell>
          <cell r="DR3">
            <v>45566</v>
          </cell>
          <cell r="DS3">
            <v>45597</v>
          </cell>
          <cell r="DT3">
            <v>45627</v>
          </cell>
          <cell r="DU3">
            <v>45658</v>
          </cell>
          <cell r="DV3">
            <v>45689</v>
          </cell>
        </row>
        <row r="28">
          <cell r="E28" t="str">
            <v>TOTAL généralistes</v>
          </cell>
          <cell r="BZ28">
            <v>92.131101130106813</v>
          </cell>
          <cell r="CA28">
            <v>99.397853001089345</v>
          </cell>
          <cell r="CB28">
            <v>98.368029618859481</v>
          </cell>
          <cell r="CC28">
            <v>96.896239225293016</v>
          </cell>
          <cell r="CD28">
            <v>95.816537138328002</v>
          </cell>
          <cell r="CE28">
            <v>97.371956798343305</v>
          </cell>
          <cell r="CF28">
            <v>96.79274906963586</v>
          </cell>
          <cell r="CG28">
            <v>93.847723931447803</v>
          </cell>
          <cell r="CH28">
            <v>96.688316034430002</v>
          </cell>
          <cell r="CI28">
            <v>96.764240513438736</v>
          </cell>
          <cell r="CJ28">
            <v>96.120457048010664</v>
          </cell>
          <cell r="CK28">
            <v>97.453555536285279</v>
          </cell>
          <cell r="CL28">
            <v>89.427240108708304</v>
          </cell>
          <cell r="CM28">
            <v>93.090039901061729</v>
          </cell>
          <cell r="CN28">
            <v>94.215528814879079</v>
          </cell>
          <cell r="CO28">
            <v>94.138042278821942</v>
          </cell>
          <cell r="CP28">
            <v>95.2850901087333</v>
          </cell>
          <cell r="CQ28">
            <v>95.626926564032161</v>
          </cell>
          <cell r="CR28">
            <v>96.039273521446461</v>
          </cell>
          <cell r="CS28">
            <v>94.170743353563907</v>
          </cell>
          <cell r="CT28">
            <v>96.693950700445569</v>
          </cell>
          <cell r="CU28">
            <v>95.37580790845152</v>
          </cell>
          <cell r="CV28">
            <v>93.851439045416797</v>
          </cell>
          <cell r="CW28">
            <v>92.624905302984516</v>
          </cell>
          <cell r="CX28">
            <v>90.579923528808621</v>
          </cell>
          <cell r="CY28">
            <v>91.997726221285589</v>
          </cell>
          <cell r="CZ28">
            <v>90.018440088807878</v>
          </cell>
          <cell r="DA28">
            <v>93.673504192134274</v>
          </cell>
          <cell r="DB28">
            <v>95.039050622223343</v>
          </cell>
          <cell r="DC28">
            <v>92.647239988241168</v>
          </cell>
          <cell r="DD28">
            <v>94.230376506084355</v>
          </cell>
          <cell r="DE28">
            <v>91.226386415753112</v>
          </cell>
          <cell r="DF28">
            <v>91.906157554535412</v>
          </cell>
          <cell r="DG28">
            <v>96.699199968232733</v>
          </cell>
          <cell r="DH28">
            <v>102.17331902288748</v>
          </cell>
          <cell r="DI28">
            <v>94.607239318906281</v>
          </cell>
          <cell r="DJ28">
            <v>96.286863054041618</v>
          </cell>
          <cell r="DK28">
            <v>91.609973664808905</v>
          </cell>
          <cell r="DL28">
            <v>96.661562469166512</v>
          </cell>
          <cell r="DM28">
            <v>98.744712763392613</v>
          </cell>
          <cell r="DN28">
            <v>94.107163148939094</v>
          </cell>
          <cell r="DO28">
            <v>94.823797594612302</v>
          </cell>
          <cell r="DP28">
            <v>91.497794252087544</v>
          </cell>
          <cell r="DQ28">
            <v>94.073662385744512</v>
          </cell>
          <cell r="DR28">
            <v>91.023482809042619</v>
          </cell>
          <cell r="DS28">
            <v>93.335279491863858</v>
          </cell>
          <cell r="DT28">
            <v>95.836371193243281</v>
          </cell>
          <cell r="DU28">
            <v>105.73975106208427</v>
          </cell>
          <cell r="DV28">
            <v>103.5701747107469</v>
          </cell>
        </row>
        <row r="51">
          <cell r="E51" t="str">
            <v>TOTAL spécialistes</v>
          </cell>
          <cell r="BZ51">
            <v>114.68421376293851</v>
          </cell>
          <cell r="CA51">
            <v>113.28599397443465</v>
          </cell>
          <cell r="CB51">
            <v>118.38328432995546</v>
          </cell>
          <cell r="CC51">
            <v>114.49460705239458</v>
          </cell>
          <cell r="CD51">
            <v>116.99340337941912</v>
          </cell>
          <cell r="CE51">
            <v>114.17122219371339</v>
          </cell>
          <cell r="CF51">
            <v>116.57075945587934</v>
          </cell>
          <cell r="CG51">
            <v>117.14673367770159</v>
          </cell>
          <cell r="CH51">
            <v>119.56256958002456</v>
          </cell>
          <cell r="CI51">
            <v>113.49222034742982</v>
          </cell>
          <cell r="CJ51">
            <v>118.00937381374179</v>
          </cell>
          <cell r="CK51">
            <v>118.54637071967171</v>
          </cell>
          <cell r="CL51">
            <v>114.29590910700738</v>
          </cell>
          <cell r="CM51">
            <v>117.20942209552152</v>
          </cell>
          <cell r="CN51">
            <v>113.35988661044787</v>
          </cell>
          <cell r="CO51">
            <v>124.88865501806107</v>
          </cell>
          <cell r="CP51">
            <v>119.12000023350535</v>
          </cell>
          <cell r="CQ51">
            <v>120.8156130513577</v>
          </cell>
          <cell r="CR51">
            <v>124.26671103083657</v>
          </cell>
          <cell r="CS51">
            <v>122.3421126753542</v>
          </cell>
          <cell r="CT51">
            <v>119.77845001726573</v>
          </cell>
          <cell r="CU51">
            <v>124.01012243269068</v>
          </cell>
          <cell r="CV51">
            <v>121.11832567762271</v>
          </cell>
          <cell r="CW51">
            <v>124.51973955258366</v>
          </cell>
          <cell r="CX51">
            <v>123.15159412226228</v>
          </cell>
          <cell r="CY51">
            <v>124.31313083792139</v>
          </cell>
          <cell r="CZ51">
            <v>124.0724393754781</v>
          </cell>
          <cell r="DA51">
            <v>125.84776657474579</v>
          </cell>
          <cell r="DB51">
            <v>133.37749152222821</v>
          </cell>
          <cell r="DC51">
            <v>128.16275230691298</v>
          </cell>
          <cell r="DD51">
            <v>128.18195262039237</v>
          </cell>
          <cell r="DE51">
            <v>127.73550832541343</v>
          </cell>
          <cell r="DF51">
            <v>130.92473968904855</v>
          </cell>
          <cell r="DG51">
            <v>128.82686302188935</v>
          </cell>
          <cell r="DH51">
            <v>133.05223866319295</v>
          </cell>
          <cell r="DI51">
            <v>127.54965338557318</v>
          </cell>
          <cell r="DJ51">
            <v>132.05276285324013</v>
          </cell>
          <cell r="DK51">
            <v>130.6668746419119</v>
          </cell>
          <cell r="DL51">
            <v>100.72192624547365</v>
          </cell>
          <cell r="DM51">
            <v>147.94460020773352</v>
          </cell>
          <cell r="DN51">
            <v>138.27145902732821</v>
          </cell>
          <cell r="DO51">
            <v>138.62223196824641</v>
          </cell>
          <cell r="DP51">
            <v>132.39976825310765</v>
          </cell>
          <cell r="DQ51">
            <v>134.05035950898443</v>
          </cell>
          <cell r="DR51">
            <v>132.55398808863052</v>
          </cell>
          <cell r="DS51">
            <v>137.03372754073442</v>
          </cell>
          <cell r="DT51">
            <v>136.53327322104431</v>
          </cell>
          <cell r="DU51">
            <v>138.69209768614382</v>
          </cell>
          <cell r="DV51">
            <v>139.85382084689425</v>
          </cell>
        </row>
        <row r="55">
          <cell r="E55" t="str">
            <v>Honoraires de dentistes</v>
          </cell>
          <cell r="BZ55">
            <v>119.77291021426097</v>
          </cell>
          <cell r="CA55">
            <v>117.73535741140147</v>
          </cell>
          <cell r="CB55">
            <v>118.88237909183965</v>
          </cell>
          <cell r="CC55">
            <v>117.97764674159615</v>
          </cell>
          <cell r="CD55">
            <v>119.6407347226925</v>
          </cell>
          <cell r="CE55">
            <v>120.16659417090901</v>
          </cell>
          <cell r="CF55">
            <v>112.33202332814265</v>
          </cell>
          <cell r="CG55">
            <v>118.600405991597</v>
          </cell>
          <cell r="CH55">
            <v>122.37393428880652</v>
          </cell>
          <cell r="CI55">
            <v>118.46328843703573</v>
          </cell>
          <cell r="CJ55">
            <v>111.706265613374</v>
          </cell>
          <cell r="CK55">
            <v>120.31826918151624</v>
          </cell>
          <cell r="CL55">
            <v>116.42230955654438</v>
          </cell>
          <cell r="CM55">
            <v>121.98078802490416</v>
          </cell>
          <cell r="CN55">
            <v>115.51399133766877</v>
          </cell>
          <cell r="CO55">
            <v>120.57485814682063</v>
          </cell>
          <cell r="CP55">
            <v>119.5759208191411</v>
          </cell>
          <cell r="CQ55">
            <v>118.77158687010878</v>
          </cell>
          <cell r="CR55">
            <v>120.12131820448676</v>
          </cell>
          <cell r="CS55">
            <v>126.5868711149688</v>
          </cell>
          <cell r="CT55">
            <v>125.76270543593517</v>
          </cell>
          <cell r="CU55">
            <v>121.24359196116063</v>
          </cell>
          <cell r="CV55">
            <v>116.17534655331067</v>
          </cell>
          <cell r="CW55">
            <v>127.34084830257402</v>
          </cell>
          <cell r="CX55">
            <v>122.6787566519673</v>
          </cell>
          <cell r="CY55">
            <v>126.81624883751073</v>
          </cell>
          <cell r="CZ55">
            <v>123.10181296995859</v>
          </cell>
          <cell r="DA55">
            <v>123.12196243288062</v>
          </cell>
          <cell r="DB55">
            <v>130.36333241853504</v>
          </cell>
          <cell r="DC55">
            <v>126.03262638914305</v>
          </cell>
          <cell r="DD55">
            <v>125.73442114573959</v>
          </cell>
          <cell r="DE55">
            <v>130.43280849338598</v>
          </cell>
          <cell r="DF55">
            <v>123.63249806657852</v>
          </cell>
          <cell r="DG55">
            <v>113.96437131896842</v>
          </cell>
          <cell r="DH55">
            <v>117.15623064656117</v>
          </cell>
          <cell r="DI55">
            <v>110.67984569081597</v>
          </cell>
          <cell r="DJ55">
            <v>116.12947111600596</v>
          </cell>
          <cell r="DK55">
            <v>112.63816965459166</v>
          </cell>
          <cell r="DL55">
            <v>118.27049490865626</v>
          </cell>
          <cell r="DM55">
            <v>115.22872687129396</v>
          </cell>
          <cell r="DN55">
            <v>114.22448293241401</v>
          </cell>
          <cell r="DO55">
            <v>114.77208882341994</v>
          </cell>
          <cell r="DP55">
            <v>114.57443727027035</v>
          </cell>
          <cell r="DQ55">
            <v>117.35136886503103</v>
          </cell>
          <cell r="DR55">
            <v>118.59109873612275</v>
          </cell>
          <cell r="DS55">
            <v>123.3810981521051</v>
          </cell>
          <cell r="DT55">
            <v>121.49098179399967</v>
          </cell>
          <cell r="DU55">
            <v>124.67360155568346</v>
          </cell>
          <cell r="DV55">
            <v>122.78061144487988</v>
          </cell>
        </row>
        <row r="69">
          <cell r="E69" t="str">
            <v>TOTAL Infirmiers</v>
          </cell>
          <cell r="BZ69">
            <v>121.68151598344174</v>
          </cell>
          <cell r="CA69">
            <v>124.18932067961003</v>
          </cell>
          <cell r="CB69">
            <v>127.49003864141162</v>
          </cell>
          <cell r="CC69">
            <v>115.98272908557428</v>
          </cell>
          <cell r="CD69">
            <v>117.8352440391479</v>
          </cell>
          <cell r="CE69">
            <v>123.32675069161849</v>
          </cell>
          <cell r="CF69">
            <v>123.96773040973711</v>
          </cell>
          <cell r="CG69">
            <v>123.50637385569397</v>
          </cell>
          <cell r="CH69">
            <v>121.87787088309983</v>
          </cell>
          <cell r="CI69">
            <v>124.93675941103942</v>
          </cell>
          <cell r="CJ69">
            <v>119.31811206515557</v>
          </cell>
          <cell r="CK69">
            <v>134.66113267319844</v>
          </cell>
          <cell r="CL69">
            <v>131.11040716542263</v>
          </cell>
          <cell r="CM69">
            <v>125.68895683175683</v>
          </cell>
          <cell r="CN69">
            <v>123.20374891201473</v>
          </cell>
          <cell r="CO69">
            <v>120.24262242557324</v>
          </cell>
          <cell r="CP69">
            <v>127.20444689395678</v>
          </cell>
          <cell r="CQ69">
            <v>121.43222994711323</v>
          </cell>
          <cell r="CR69">
            <v>130.05516381926816</v>
          </cell>
          <cell r="CS69">
            <v>125.02588520967859</v>
          </cell>
          <cell r="CT69">
            <v>126.7267189094224</v>
          </cell>
          <cell r="CU69">
            <v>121.36906368396509</v>
          </cell>
          <cell r="CV69">
            <v>124.38571048489098</v>
          </cell>
          <cell r="CW69">
            <v>122.24705052382363</v>
          </cell>
          <cell r="CX69">
            <v>121.90322751047074</v>
          </cell>
          <cell r="CY69">
            <v>123.35833739113721</v>
          </cell>
          <cell r="CZ69">
            <v>117.06585699942178</v>
          </cell>
          <cell r="DA69">
            <v>130.30184498566089</v>
          </cell>
          <cell r="DB69">
            <v>126.11968499044775</v>
          </cell>
          <cell r="DC69">
            <v>126.91135438892915</v>
          </cell>
          <cell r="DD69">
            <v>121.01497165516741</v>
          </cell>
          <cell r="DE69">
            <v>124.55106057749697</v>
          </cell>
          <cell r="DF69">
            <v>125.90041297561361</v>
          </cell>
          <cell r="DG69">
            <v>121.4557041798402</v>
          </cell>
          <cell r="DH69">
            <v>136.42667548980478</v>
          </cell>
          <cell r="DI69">
            <v>124.13046942875658</v>
          </cell>
          <cell r="DJ69">
            <v>128.7663951983115</v>
          </cell>
          <cell r="DK69">
            <v>123.21619690359459</v>
          </cell>
          <cell r="DL69">
            <v>136.81491397659832</v>
          </cell>
          <cell r="DM69">
            <v>127.07705631778659</v>
          </cell>
          <cell r="DN69">
            <v>122.77339700671432</v>
          </cell>
          <cell r="DO69">
            <v>129.04127959646837</v>
          </cell>
          <cell r="DP69">
            <v>132.18963600741301</v>
          </cell>
          <cell r="DQ69">
            <v>129.68429396238025</v>
          </cell>
          <cell r="DR69">
            <v>129.004261587038</v>
          </cell>
          <cell r="DS69">
            <v>135.22994525867858</v>
          </cell>
          <cell r="DT69">
            <v>132.19114732324724</v>
          </cell>
          <cell r="DU69">
            <v>135.31920275996151</v>
          </cell>
          <cell r="DV69">
            <v>132.58192508396937</v>
          </cell>
        </row>
        <row r="74">
          <cell r="E74" t="str">
            <v>Montants masseurs-kiné</v>
          </cell>
          <cell r="BZ74">
            <v>110.01514816973057</v>
          </cell>
          <cell r="CA74">
            <v>111.31174958093312</v>
          </cell>
          <cell r="CB74">
            <v>112.33847229144224</v>
          </cell>
          <cell r="CC74">
            <v>114.9598791352991</v>
          </cell>
          <cell r="CD74">
            <v>113.39660213234788</v>
          </cell>
          <cell r="CE74">
            <v>113.82763957431206</v>
          </cell>
          <cell r="CF74">
            <v>110.3448577300546</v>
          </cell>
          <cell r="CG74">
            <v>111.45541742128482</v>
          </cell>
          <cell r="CH74">
            <v>115.07983362140291</v>
          </cell>
          <cell r="CI74">
            <v>106.17019210711132</v>
          </cell>
          <cell r="CJ74">
            <v>110.75547403589982</v>
          </cell>
          <cell r="CK74">
            <v>113.48078232973624</v>
          </cell>
          <cell r="CL74">
            <v>109.01816778242943</v>
          </cell>
          <cell r="CM74">
            <v>112.68416360087402</v>
          </cell>
          <cell r="CN74">
            <v>110.34419609728359</v>
          </cell>
          <cell r="CO74">
            <v>119.25696751327625</v>
          </cell>
          <cell r="CP74">
            <v>113.81156609108081</v>
          </cell>
          <cell r="CQ74">
            <v>114.44960717516786</v>
          </cell>
          <cell r="CR74">
            <v>115.4327672308475</v>
          </cell>
          <cell r="CS74">
            <v>116.65659062398382</v>
          </cell>
          <cell r="CT74">
            <v>115.99045123092068</v>
          </cell>
          <cell r="CU74">
            <v>116.05454187975444</v>
          </cell>
          <cell r="CV74">
            <v>115.99610673737469</v>
          </cell>
          <cell r="CW74">
            <v>121.75241547102482</v>
          </cell>
          <cell r="CX74">
            <v>117.20060448327858</v>
          </cell>
          <cell r="CY74">
            <v>121.54573104128012</v>
          </cell>
          <cell r="CZ74">
            <v>120.27900308547794</v>
          </cell>
          <cell r="DA74">
            <v>112.13498906310333</v>
          </cell>
          <cell r="DB74">
            <v>122.82651813703582</v>
          </cell>
          <cell r="DC74">
            <v>119.1857903313078</v>
          </cell>
          <cell r="DD74">
            <v>119.95577314945132</v>
          </cell>
          <cell r="DE74">
            <v>122.89783763880531</v>
          </cell>
          <cell r="DF74">
            <v>119.67070504659733</v>
          </cell>
          <cell r="DG74">
            <v>122.54978260481543</v>
          </cell>
          <cell r="DH74">
            <v>127.69599719206568</v>
          </cell>
          <cell r="DI74">
            <v>116.64992067510236</v>
          </cell>
          <cell r="DJ74">
            <v>125.87235467934497</v>
          </cell>
          <cell r="DK74">
            <v>122.32182600741169</v>
          </cell>
          <cell r="DL74">
            <v>126.02463493677445</v>
          </cell>
          <cell r="DM74">
            <v>125.90878636464396</v>
          </cell>
          <cell r="DN74">
            <v>124.50581549831254</v>
          </cell>
          <cell r="DO74">
            <v>129.65891725116813</v>
          </cell>
          <cell r="DP74">
            <v>127.83392112605718</v>
          </cell>
          <cell r="DQ74">
            <v>124.97625440870979</v>
          </cell>
          <cell r="DR74">
            <v>129.17459866436391</v>
          </cell>
          <cell r="DS74">
            <v>131.83142682783406</v>
          </cell>
          <cell r="DT74">
            <v>128.65982589917729</v>
          </cell>
          <cell r="DU74">
            <v>129.84550300392979</v>
          </cell>
          <cell r="DV74">
            <v>130.89728928622441</v>
          </cell>
        </row>
        <row r="83">
          <cell r="E83" t="str">
            <v>TOTAL Laboratoires</v>
          </cell>
          <cell r="BZ83">
            <v>197.38349777800352</v>
          </cell>
          <cell r="CA83">
            <v>200.96170710286248</v>
          </cell>
          <cell r="CB83">
            <v>205.64873084057763</v>
          </cell>
          <cell r="CC83">
            <v>191.00412140497309</v>
          </cell>
          <cell r="CD83">
            <v>170.19455794682892</v>
          </cell>
          <cell r="CE83">
            <v>158.89078684691449</v>
          </cell>
          <cell r="CF83">
            <v>192.09467124906055</v>
          </cell>
          <cell r="CG83">
            <v>162.53807072939793</v>
          </cell>
          <cell r="CH83">
            <v>153.00306682285546</v>
          </cell>
          <cell r="CI83">
            <v>150.86785632127723</v>
          </cell>
          <cell r="CJ83">
            <v>182.08578598744606</v>
          </cell>
          <cell r="CK83">
            <v>215.99202932590563</v>
          </cell>
          <cell r="CL83">
            <v>193.02998517273863</v>
          </cell>
          <cell r="CM83">
            <v>166.95485048396441</v>
          </cell>
          <cell r="CN83">
            <v>163.08662341512508</v>
          </cell>
          <cell r="CO83">
            <v>150.56275234640938</v>
          </cell>
          <cell r="CP83">
            <v>143.0741480818613</v>
          </cell>
          <cell r="CQ83">
            <v>153.27441623074495</v>
          </cell>
          <cell r="CR83">
            <v>142.31229840892487</v>
          </cell>
          <cell r="CS83">
            <v>128.56344119240407</v>
          </cell>
          <cell r="CT83">
            <v>132.59289321327415</v>
          </cell>
          <cell r="CU83">
            <v>123.67694873929275</v>
          </cell>
          <cell r="CV83">
            <v>123.36599745318915</v>
          </cell>
          <cell r="CW83">
            <v>122.20778067825621</v>
          </cell>
          <cell r="CX83">
            <v>114.87934653486134</v>
          </cell>
          <cell r="CY83">
            <v>112.17925160380631</v>
          </cell>
          <cell r="CZ83">
            <v>104.87553724161853</v>
          </cell>
          <cell r="DA83">
            <v>107.02914340401051</v>
          </cell>
          <cell r="DB83">
            <v>111.63472959452614</v>
          </cell>
          <cell r="DC83">
            <v>107.8777191960624</v>
          </cell>
          <cell r="DD83">
            <v>108.85885334425687</v>
          </cell>
          <cell r="DE83">
            <v>108.85567659139809</v>
          </cell>
          <cell r="DF83">
            <v>108.59345551886142</v>
          </cell>
          <cell r="DG83">
            <v>105.08521884599591</v>
          </cell>
          <cell r="DH83">
            <v>107.77673032954263</v>
          </cell>
          <cell r="DI83">
            <v>106.78454585179099</v>
          </cell>
          <cell r="DJ83">
            <v>107.36579139973901</v>
          </cell>
          <cell r="DK83">
            <v>101.21730662024153</v>
          </cell>
          <cell r="DL83">
            <v>103.5046926754743</v>
          </cell>
          <cell r="DM83">
            <v>102.85609709389216</v>
          </cell>
          <cell r="DN83">
            <v>103.45474782584571</v>
          </cell>
          <cell r="DO83">
            <v>104.25838285248537</v>
          </cell>
          <cell r="DP83">
            <v>95.610949267925065</v>
          </cell>
          <cell r="DQ83">
            <v>97.366917403783845</v>
          </cell>
          <cell r="DR83">
            <v>93.702622166482257</v>
          </cell>
          <cell r="DS83">
            <v>98.403120188089304</v>
          </cell>
          <cell r="DT83">
            <v>97.6575586667268</v>
          </cell>
          <cell r="DU83">
            <v>92.254612400383905</v>
          </cell>
          <cell r="DV83">
            <v>94.88295243667163</v>
          </cell>
        </row>
        <row r="89">
          <cell r="E89" t="str">
            <v>TOTAL transports</v>
          </cell>
          <cell r="BZ89">
            <v>106.09541032318639</v>
          </cell>
          <cell r="CA89">
            <v>110.40551160516397</v>
          </cell>
          <cell r="CB89">
            <v>112.03399314999353</v>
          </cell>
          <cell r="CC89">
            <v>116.30293791839522</v>
          </cell>
          <cell r="CD89">
            <v>114.94378088119308</v>
          </cell>
          <cell r="CE89">
            <v>118.09924914524512</v>
          </cell>
          <cell r="CF89">
            <v>116.7463608515136</v>
          </cell>
          <cell r="CG89">
            <v>117.73257051996944</v>
          </cell>
          <cell r="CH89">
            <v>119.84655942371015</v>
          </cell>
          <cell r="CI89">
            <v>116.62132210644086</v>
          </cell>
          <cell r="CJ89">
            <v>119.70020841662368</v>
          </cell>
          <cell r="CK89">
            <v>121.66740289250811</v>
          </cell>
          <cell r="CL89">
            <v>119.49828354397508</v>
          </cell>
          <cell r="CM89">
            <v>121.85464357734324</v>
          </cell>
          <cell r="CN89">
            <v>120.48769725792587</v>
          </cell>
          <cell r="CO89">
            <v>126.99176181960929</v>
          </cell>
          <cell r="CP89">
            <v>121.48552044196614</v>
          </cell>
          <cell r="CQ89">
            <v>122.53185538839671</v>
          </cell>
          <cell r="CR89">
            <v>125.63811105636746</v>
          </cell>
          <cell r="CS89">
            <v>128.6066918228087</v>
          </cell>
          <cell r="CT89">
            <v>130.33798672592516</v>
          </cell>
          <cell r="CU89">
            <v>131.19594197514942</v>
          </cell>
          <cell r="CV89">
            <v>134.15731734442002</v>
          </cell>
          <cell r="CW89">
            <v>133.94593199799104</v>
          </cell>
          <cell r="CX89">
            <v>132.06735135850886</v>
          </cell>
          <cell r="CY89">
            <v>133.98084492794769</v>
          </cell>
          <cell r="CZ89">
            <v>136.47443338185866</v>
          </cell>
          <cell r="DA89">
            <v>130.37861362464787</v>
          </cell>
          <cell r="DB89">
            <v>135.23350851266571</v>
          </cell>
          <cell r="DC89">
            <v>135.09203115522229</v>
          </cell>
          <cell r="DD89">
            <v>135.19804879852492</v>
          </cell>
          <cell r="DE89">
            <v>138.16476705891816</v>
          </cell>
          <cell r="DF89">
            <v>137.00886490147886</v>
          </cell>
          <cell r="DG89">
            <v>138.50965783976875</v>
          </cell>
          <cell r="DH89">
            <v>140.32169709217914</v>
          </cell>
          <cell r="DI89">
            <v>136.75807832493663</v>
          </cell>
          <cell r="DJ89">
            <v>140.95200595526077</v>
          </cell>
          <cell r="DK89">
            <v>140.41231845422396</v>
          </cell>
          <cell r="DL89">
            <v>142.43451898797849</v>
          </cell>
          <cell r="DM89">
            <v>141.14741069893086</v>
          </cell>
          <cell r="DN89">
            <v>145.07255417628855</v>
          </cell>
          <cell r="DO89">
            <v>145.22021543954321</v>
          </cell>
          <cell r="DP89">
            <v>143.00610763499697</v>
          </cell>
          <cell r="DQ89">
            <v>143.49208086746401</v>
          </cell>
          <cell r="DR89">
            <v>143.48395107016026</v>
          </cell>
          <cell r="DS89">
            <v>144.75659981900154</v>
          </cell>
          <cell r="DT89">
            <v>144.81642900797661</v>
          </cell>
          <cell r="DU89">
            <v>143.4220686743954</v>
          </cell>
          <cell r="DV89">
            <v>148.19927082812745</v>
          </cell>
        </row>
        <row r="90">
          <cell r="E90" t="str">
            <v>IJ maladie</v>
          </cell>
          <cell r="BZ90">
            <v>129.80699927875341</v>
          </cell>
          <cell r="CA90">
            <v>131.43253340445102</v>
          </cell>
          <cell r="CB90">
            <v>131.51681419121931</v>
          </cell>
          <cell r="CC90">
            <v>133.78486705644158</v>
          </cell>
          <cell r="CD90">
            <v>131.53094879290134</v>
          </cell>
          <cell r="CE90">
            <v>133.68117822846051</v>
          </cell>
          <cell r="CF90">
            <v>129.1922268033567</v>
          </cell>
          <cell r="CG90">
            <v>131.87979428939715</v>
          </cell>
          <cell r="CH90">
            <v>136.58862363853171</v>
          </cell>
          <cell r="CI90">
            <v>137.42385771851954</v>
          </cell>
          <cell r="CJ90">
            <v>136.48753160922348</v>
          </cell>
          <cell r="CK90">
            <v>140.98007727340465</v>
          </cell>
          <cell r="CL90">
            <v>163.53695760731904</v>
          </cell>
          <cell r="CM90">
            <v>154.17915223734559</v>
          </cell>
          <cell r="CN90">
            <v>152.94414327613046</v>
          </cell>
          <cell r="CO90">
            <v>144.74170362777912</v>
          </cell>
          <cell r="CP90">
            <v>148.83992376725311</v>
          </cell>
          <cell r="CQ90">
            <v>145.9606998555434</v>
          </cell>
          <cell r="CR90">
            <v>148.25244462940853</v>
          </cell>
          <cell r="CS90">
            <v>152.02021035907086</v>
          </cell>
          <cell r="CT90">
            <v>149.68919545981393</v>
          </cell>
          <cell r="CU90">
            <v>147.62292400244937</v>
          </cell>
          <cell r="CV90">
            <v>145.18132450075976</v>
          </cell>
          <cell r="CW90">
            <v>140.3783458123477</v>
          </cell>
          <cell r="CX90">
            <v>141.03508415758895</v>
          </cell>
          <cell r="CY90">
            <v>142.89640354708794</v>
          </cell>
          <cell r="CZ90">
            <v>135.08951048460702</v>
          </cell>
          <cell r="DA90">
            <v>143.54727071109187</v>
          </cell>
          <cell r="DB90">
            <v>141.38826965824515</v>
          </cell>
          <cell r="DC90">
            <v>140.9720817493257</v>
          </cell>
          <cell r="DD90">
            <v>147.24063591222648</v>
          </cell>
          <cell r="DE90">
            <v>140.72424119283829</v>
          </cell>
          <cell r="DF90">
            <v>140.29172071975913</v>
          </cell>
          <cell r="DG90">
            <v>139.35303262033867</v>
          </cell>
          <cell r="DH90">
            <v>147.89997192124451</v>
          </cell>
          <cell r="DI90">
            <v>144.66306362966381</v>
          </cell>
          <cell r="DJ90">
            <v>145.10642874469082</v>
          </cell>
          <cell r="DK90">
            <v>143.01330446723773</v>
          </cell>
          <cell r="DL90">
            <v>146.96261755984409</v>
          </cell>
          <cell r="DM90">
            <v>146.89037655378797</v>
          </cell>
          <cell r="DN90">
            <v>144.90767694574112</v>
          </cell>
          <cell r="DO90">
            <v>148.51018387440934</v>
          </cell>
          <cell r="DP90">
            <v>150.46203093007568</v>
          </cell>
          <cell r="DQ90">
            <v>149.4314958254858</v>
          </cell>
          <cell r="DR90">
            <v>143.92046183887442</v>
          </cell>
          <cell r="DS90">
            <v>149.35612438370498</v>
          </cell>
          <cell r="DT90">
            <v>152.55780855323607</v>
          </cell>
          <cell r="DU90">
            <v>152.45685422320136</v>
          </cell>
          <cell r="DV90">
            <v>157.54269656868919</v>
          </cell>
        </row>
        <row r="91">
          <cell r="E91" t="str">
            <v>IJ AT</v>
          </cell>
          <cell r="BZ91">
            <v>129.87128942140254</v>
          </cell>
          <cell r="CA91">
            <v>126.63862028866308</v>
          </cell>
          <cell r="CB91">
            <v>128.21146364716958</v>
          </cell>
          <cell r="CC91">
            <v>130.69073068483036</v>
          </cell>
          <cell r="CD91">
            <v>122.40570325275573</v>
          </cell>
          <cell r="CE91">
            <v>131.30961118969847</v>
          </cell>
          <cell r="CF91">
            <v>126.5280556408469</v>
          </cell>
          <cell r="CG91">
            <v>124.10476952555844</v>
          </cell>
          <cell r="CH91">
            <v>129.69107651736593</v>
          </cell>
          <cell r="CI91">
            <v>132.87961116502558</v>
          </cell>
          <cell r="CJ91">
            <v>126.44968256712062</v>
          </cell>
          <cell r="CK91">
            <v>131.41115657662158</v>
          </cell>
          <cell r="CL91">
            <v>125.89096098133288</v>
          </cell>
          <cell r="CM91">
            <v>128.55766717665546</v>
          </cell>
          <cell r="CN91">
            <v>130.31758469064224</v>
          </cell>
          <cell r="CO91">
            <v>122.38304063726932</v>
          </cell>
          <cell r="CP91">
            <v>128.72341870939118</v>
          </cell>
          <cell r="CQ91">
            <v>127.69711775242685</v>
          </cell>
          <cell r="CR91">
            <v>137.15030708143411</v>
          </cell>
          <cell r="CS91">
            <v>136.37901603195198</v>
          </cell>
          <cell r="CT91">
            <v>134.69315154535067</v>
          </cell>
          <cell r="CU91">
            <v>127.29808152512506</v>
          </cell>
          <cell r="CV91">
            <v>131.68756780561753</v>
          </cell>
          <cell r="CW91">
            <v>127.40634170721945</v>
          </cell>
          <cell r="CX91">
            <v>125.49068179867709</v>
          </cell>
          <cell r="CY91">
            <v>132.39821507603909</v>
          </cell>
          <cell r="CZ91">
            <v>133.06369147922231</v>
          </cell>
          <cell r="DA91">
            <v>134.03569051351499</v>
          </cell>
          <cell r="DB91">
            <v>136.82686859085308</v>
          </cell>
          <cell r="DC91">
            <v>141.86373896278738</v>
          </cell>
          <cell r="DD91">
            <v>133.01070953111451</v>
          </cell>
          <cell r="DE91">
            <v>133.02890149287174</v>
          </cell>
          <cell r="DF91">
            <v>130.72639991131769</v>
          </cell>
          <cell r="DG91">
            <v>130.04868673460444</v>
          </cell>
          <cell r="DH91">
            <v>136.50889181332343</v>
          </cell>
          <cell r="DI91">
            <v>137.14792239583971</v>
          </cell>
          <cell r="DJ91">
            <v>137.46248971922935</v>
          </cell>
          <cell r="DK91">
            <v>136.50638155544615</v>
          </cell>
          <cell r="DL91">
            <v>145.27512914819678</v>
          </cell>
          <cell r="DM91">
            <v>140.41596266731452</v>
          </cell>
          <cell r="DN91">
            <v>138.04184510911864</v>
          </cell>
          <cell r="DO91">
            <v>138.46265604233847</v>
          </cell>
          <cell r="DP91">
            <v>132.44714681481344</v>
          </cell>
          <cell r="DQ91">
            <v>131.77671970237068</v>
          </cell>
          <cell r="DR91">
            <v>137.36297365968602</v>
          </cell>
          <cell r="DS91">
            <v>143.31480703682183</v>
          </cell>
          <cell r="DT91">
            <v>141.23708144430285</v>
          </cell>
          <cell r="DU91">
            <v>136.40229753291479</v>
          </cell>
          <cell r="DV91">
            <v>139.80114807755817</v>
          </cell>
        </row>
        <row r="107">
          <cell r="E107" t="str">
            <v>Médicaments de ville</v>
          </cell>
          <cell r="BZ107">
            <v>119.18101531993166</v>
          </cell>
          <cell r="CA107">
            <v>123.86889849536604</v>
          </cell>
          <cell r="CB107">
            <v>123.52216161134628</v>
          </cell>
          <cell r="CC107">
            <v>121.59393046724985</v>
          </cell>
          <cell r="CD107">
            <v>122.9407516811428</v>
          </cell>
          <cell r="CE107">
            <v>127.3848174594404</v>
          </cell>
          <cell r="CF107">
            <v>140.13946342371969</v>
          </cell>
          <cell r="CG107">
            <v>136.14989102384592</v>
          </cell>
          <cell r="CH107">
            <v>129.33505734267808</v>
          </cell>
          <cell r="CI107">
            <v>132.08305912641848</v>
          </cell>
          <cell r="CJ107">
            <v>133.41976587432177</v>
          </cell>
          <cell r="CK107">
            <v>162.90542540250158</v>
          </cell>
          <cell r="CL107">
            <v>147.85798786227991</v>
          </cell>
          <cell r="CM107">
            <v>137.26223826240104</v>
          </cell>
          <cell r="CN107">
            <v>136.7502864039034</v>
          </cell>
          <cell r="CO107">
            <v>135.20994175649724</v>
          </cell>
          <cell r="CP107">
            <v>135.37528404820696</v>
          </cell>
          <cell r="CQ107">
            <v>134.67460101419954</v>
          </cell>
          <cell r="CR107">
            <v>138.63301235734593</v>
          </cell>
          <cell r="CS107">
            <v>134.5746143873794</v>
          </cell>
          <cell r="CT107">
            <v>137.60237545127126</v>
          </cell>
          <cell r="CU107">
            <v>135.7551193768694</v>
          </cell>
          <cell r="CV107">
            <v>134.50113257223137</v>
          </cell>
          <cell r="CW107">
            <v>137.97609815644523</v>
          </cell>
          <cell r="CX107">
            <v>137.53590635578215</v>
          </cell>
          <cell r="CY107">
            <v>140.56654011714932</v>
          </cell>
          <cell r="CZ107">
            <v>137.2635761136134</v>
          </cell>
          <cell r="DA107">
            <v>140.99794016744153</v>
          </cell>
          <cell r="DB107">
            <v>148.61440269585427</v>
          </cell>
          <cell r="DC107">
            <v>142.14628795524439</v>
          </cell>
          <cell r="DD107">
            <v>142.26918702093218</v>
          </cell>
          <cell r="DE107">
            <v>142.77376558448867</v>
          </cell>
          <cell r="DF107">
            <v>143.85329173535652</v>
          </cell>
          <cell r="DG107">
            <v>143.39103809183334</v>
          </cell>
          <cell r="DH107">
            <v>148.10782074857465</v>
          </cell>
          <cell r="DI107">
            <v>143.20885504775868</v>
          </cell>
          <cell r="DJ107">
            <v>147.49562060144888</v>
          </cell>
          <cell r="DK107">
            <v>144.82771400775522</v>
          </cell>
          <cell r="DL107">
            <v>149.44234859123594</v>
          </cell>
          <cell r="DM107">
            <v>148.93341266445833</v>
          </cell>
          <cell r="DN107">
            <v>146.4156250481447</v>
          </cell>
          <cell r="DO107">
            <v>149.2830095734719</v>
          </cell>
          <cell r="DP107">
            <v>148.25322187181214</v>
          </cell>
          <cell r="DQ107">
            <v>151.87951885865689</v>
          </cell>
          <cell r="DR107">
            <v>147.78388461800523</v>
          </cell>
          <cell r="DS107">
            <v>155.91784930564793</v>
          </cell>
          <cell r="DT107">
            <v>152.0210528819579</v>
          </cell>
          <cell r="DU107">
            <v>153.45376980904521</v>
          </cell>
          <cell r="DV107">
            <v>154.43279713949215</v>
          </cell>
        </row>
        <row r="108">
          <cell r="E108" t="str">
            <v>Médicaments rétrocédés</v>
          </cell>
          <cell r="BZ108">
            <v>96.006695422850612</v>
          </cell>
          <cell r="CA108">
            <v>98.217073499229627</v>
          </cell>
          <cell r="CB108">
            <v>99.965723711718411</v>
          </cell>
          <cell r="CC108">
            <v>108.6576300676076</v>
          </cell>
          <cell r="CD108">
            <v>96.086151197887574</v>
          </cell>
          <cell r="CE108">
            <v>95.581319825477721</v>
          </cell>
          <cell r="CF108">
            <v>96.816884873844742</v>
          </cell>
          <cell r="CG108">
            <v>95.603952096601347</v>
          </cell>
          <cell r="CH108">
            <v>105.28931926405684</v>
          </cell>
          <cell r="CI108">
            <v>98.541348294040517</v>
          </cell>
          <cell r="CJ108">
            <v>107.30280321179752</v>
          </cell>
          <cell r="CK108">
            <v>97.6559229126551</v>
          </cell>
          <cell r="CL108">
            <v>79.559415522003974</v>
          </cell>
          <cell r="CM108">
            <v>106.90017783561969</v>
          </cell>
          <cell r="CN108">
            <v>112.09738963463067</v>
          </cell>
          <cell r="CO108">
            <v>93.050245377324856</v>
          </cell>
          <cell r="CP108">
            <v>94.632196781391514</v>
          </cell>
          <cell r="CQ108">
            <v>85.654090566470174</v>
          </cell>
          <cell r="CR108">
            <v>86.072500477066399</v>
          </cell>
          <cell r="CS108">
            <v>93.769463426201256</v>
          </cell>
          <cell r="CT108">
            <v>89.779672266994652</v>
          </cell>
          <cell r="CU108">
            <v>98.4229600792235</v>
          </cell>
          <cell r="CV108">
            <v>84.421975457096181</v>
          </cell>
          <cell r="CW108">
            <v>90.372957849691176</v>
          </cell>
          <cell r="CX108">
            <v>89.93719098895852</v>
          </cell>
          <cell r="CY108">
            <v>94.581945880832592</v>
          </cell>
          <cell r="CZ108">
            <v>79.261773715275751</v>
          </cell>
          <cell r="DA108">
            <v>80.022477750864056</v>
          </cell>
          <cell r="DB108">
            <v>94.598776342438555</v>
          </cell>
          <cell r="DC108">
            <v>87.458082779792605</v>
          </cell>
          <cell r="DD108">
            <v>93.025530400255747</v>
          </cell>
          <cell r="DE108">
            <v>92.842010000551213</v>
          </cell>
          <cell r="DF108">
            <v>76.712529090011984</v>
          </cell>
          <cell r="DG108">
            <v>94.040523282738235</v>
          </cell>
          <cell r="DH108">
            <v>90.948195747554962</v>
          </cell>
          <cell r="DI108">
            <v>89.901112430473432</v>
          </cell>
          <cell r="DJ108">
            <v>103.55381660734331</v>
          </cell>
          <cell r="DK108">
            <v>83.482299661926518</v>
          </cell>
          <cell r="DL108">
            <v>91.916119166422462</v>
          </cell>
          <cell r="DM108">
            <v>92.724203452804488</v>
          </cell>
          <cell r="DN108">
            <v>88.795914328494888</v>
          </cell>
          <cell r="DO108">
            <v>93.95525590153234</v>
          </cell>
          <cell r="DP108">
            <v>88.676010539108603</v>
          </cell>
          <cell r="DQ108">
            <v>91.795773388440765</v>
          </cell>
          <cell r="DR108">
            <v>89.436675808698908</v>
          </cell>
          <cell r="DS108">
            <v>84.908677760872195</v>
          </cell>
          <cell r="DT108">
            <v>87.008494199871251</v>
          </cell>
          <cell r="DU108">
            <v>89.548367566952848</v>
          </cell>
          <cell r="DV108">
            <v>77.058116652443758</v>
          </cell>
        </row>
        <row r="118">
          <cell r="E118" t="str">
            <v>TOTAL médicaments</v>
          </cell>
          <cell r="BZ118">
            <v>116.57426481604051</v>
          </cell>
          <cell r="CA118">
            <v>120.98346720627661</v>
          </cell>
          <cell r="CB118">
            <v>120.87242877614581</v>
          </cell>
          <cell r="CC118">
            <v>120.13879790089987</v>
          </cell>
          <cell r="CD118">
            <v>119.9200268593396</v>
          </cell>
          <cell r="CE118">
            <v>123.80741868998288</v>
          </cell>
          <cell r="CF118">
            <v>135.26634723449448</v>
          </cell>
          <cell r="CG118">
            <v>131.58910360058064</v>
          </cell>
          <cell r="CH118">
            <v>126.63028584857375</v>
          </cell>
          <cell r="CI118">
            <v>128.31013841064444</v>
          </cell>
          <cell r="CJ118">
            <v>130.48201383314034</v>
          </cell>
          <cell r="CK118">
            <v>155.56587135088617</v>
          </cell>
          <cell r="CL118">
            <v>140.17546088182323</v>
          </cell>
          <cell r="CM118">
            <v>133.84697875669903</v>
          </cell>
          <cell r="CN118">
            <v>133.97721900166337</v>
          </cell>
          <cell r="CO118">
            <v>130.46763172244326</v>
          </cell>
          <cell r="CP118">
            <v>130.7923205034503</v>
          </cell>
          <cell r="CQ118">
            <v>129.16055611975955</v>
          </cell>
          <cell r="CR118">
            <v>132.72077236768604</v>
          </cell>
          <cell r="CS118">
            <v>129.98466964242908</v>
          </cell>
          <cell r="CT118">
            <v>132.22306524166504</v>
          </cell>
          <cell r="CU118">
            <v>131.55583217048454</v>
          </cell>
          <cell r="CV118">
            <v>128.86800639532191</v>
          </cell>
          <cell r="CW118">
            <v>132.62148535518406</v>
          </cell>
          <cell r="CX118">
            <v>132.18179129143169</v>
          </cell>
          <cell r="CY118">
            <v>135.39398857177059</v>
          </cell>
          <cell r="CZ118">
            <v>130.73927558182069</v>
          </cell>
          <cell r="DA118">
            <v>134.139149139903</v>
          </cell>
          <cell r="DB118">
            <v>142.53848496277348</v>
          </cell>
          <cell r="DC118">
            <v>135.99471556687988</v>
          </cell>
          <cell r="DD118">
            <v>136.73004165315123</v>
          </cell>
          <cell r="DE118">
            <v>137.15721978695731</v>
          </cell>
          <cell r="DF118">
            <v>136.30100033545094</v>
          </cell>
          <cell r="DG118">
            <v>137.83987284007125</v>
          </cell>
          <cell r="DH118">
            <v>141.67825207362063</v>
          </cell>
          <cell r="DI118">
            <v>137.21256322361717</v>
          </cell>
          <cell r="DJ118">
            <v>142.55285118201286</v>
          </cell>
          <cell r="DK118">
            <v>137.92730914290564</v>
          </cell>
          <cell r="DL118">
            <v>142.97154262126327</v>
          </cell>
          <cell r="DM118">
            <v>142.61075098176292</v>
          </cell>
          <cell r="DN118">
            <v>139.93430388663668</v>
          </cell>
          <cell r="DO118">
            <v>143.05949792764969</v>
          </cell>
          <cell r="DP118">
            <v>141.55171234093206</v>
          </cell>
          <cell r="DQ118">
            <v>145.12103211661963</v>
          </cell>
          <cell r="DR118">
            <v>141.22073123789428</v>
          </cell>
          <cell r="DS118">
            <v>147.93042207898958</v>
          </cell>
          <cell r="DT118">
            <v>144.70815132297292</v>
          </cell>
          <cell r="DU118">
            <v>146.26540612735971</v>
          </cell>
          <cell r="DV118">
            <v>145.72934917451289</v>
          </cell>
        </row>
        <row r="126">
          <cell r="E126" t="str">
            <v>Produits de LPP</v>
          </cell>
          <cell r="BZ126">
            <v>120.55581289392509</v>
          </cell>
          <cell r="CA126">
            <v>124.68941766825299</v>
          </cell>
          <cell r="CB126">
            <v>123.09526597891087</v>
          </cell>
          <cell r="CC126">
            <v>122.40404385667634</v>
          </cell>
          <cell r="CD126">
            <v>122.73436694302175</v>
          </cell>
          <cell r="CE126">
            <v>121.2576384909375</v>
          </cell>
          <cell r="CF126">
            <v>118.94566135682096</v>
          </cell>
          <cell r="CG126">
            <v>124.90082964507646</v>
          </cell>
          <cell r="CH126">
            <v>122.85870164640417</v>
          </cell>
          <cell r="CI126">
            <v>122.03561257244357</v>
          </cell>
          <cell r="CJ126">
            <v>117.57969053046453</v>
          </cell>
          <cell r="CK126">
            <v>119.89523782534171</v>
          </cell>
          <cell r="CL126">
            <v>126.03140515427475</v>
          </cell>
          <cell r="CM126">
            <v>121.2856991713837</v>
          </cell>
          <cell r="CN126">
            <v>127.87139318275914</v>
          </cell>
          <cell r="CO126">
            <v>125.1119062896976</v>
          </cell>
          <cell r="CP126">
            <v>125.65126773797401</v>
          </cell>
          <cell r="CQ126">
            <v>125.78525232741869</v>
          </cell>
          <cell r="CR126">
            <v>131.92560628294643</v>
          </cell>
          <cell r="CS126">
            <v>128.50480754736776</v>
          </cell>
          <cell r="CT126">
            <v>125.32752368326148</v>
          </cell>
          <cell r="CU126">
            <v>129.87782855499123</v>
          </cell>
          <cell r="CV126">
            <v>128.19266535638906</v>
          </cell>
          <cell r="CW126">
            <v>132.69688159633716</v>
          </cell>
          <cell r="CX126">
            <v>131.61741755288219</v>
          </cell>
          <cell r="CY126">
            <v>132.40029487596004</v>
          </cell>
          <cell r="CZ126">
            <v>127.0513460216723</v>
          </cell>
          <cell r="DA126">
            <v>128.78269200924188</v>
          </cell>
          <cell r="DB126">
            <v>131.94040757500093</v>
          </cell>
          <cell r="DC126">
            <v>135.27818183453007</v>
          </cell>
          <cell r="DD126">
            <v>130.40813265087542</v>
          </cell>
          <cell r="DE126">
            <v>131.86478785786667</v>
          </cell>
          <cell r="DF126">
            <v>132.77997278816167</v>
          </cell>
          <cell r="DG126">
            <v>126.95604929335526</v>
          </cell>
          <cell r="DH126">
            <v>138.90588958569708</v>
          </cell>
          <cell r="DI126">
            <v>131.82433691353751</v>
          </cell>
          <cell r="DJ126">
            <v>138.70964085321643</v>
          </cell>
          <cell r="DK126">
            <v>136.10835626139607</v>
          </cell>
          <cell r="DL126">
            <v>139.11872402656712</v>
          </cell>
          <cell r="DM126">
            <v>141.37032440538559</v>
          </cell>
          <cell r="DN126">
            <v>137.08325850971323</v>
          </cell>
          <cell r="DO126">
            <v>142.13747167280582</v>
          </cell>
          <cell r="DP126">
            <v>142.38855275882776</v>
          </cell>
          <cell r="DQ126">
            <v>142.05034644669573</v>
          </cell>
          <cell r="DR126">
            <v>136.01691337136896</v>
          </cell>
          <cell r="DS126">
            <v>143.59327596550966</v>
          </cell>
          <cell r="DT126">
            <v>147.12353524294778</v>
          </cell>
          <cell r="DU126">
            <v>145.71693846869272</v>
          </cell>
          <cell r="DV126">
            <v>147.25697112217227</v>
          </cell>
        </row>
        <row r="134">
          <cell r="E134" t="str">
            <v xml:space="preserve">TOTAL SOINS DE VILLE </v>
          </cell>
          <cell r="BZ134">
            <v>120.66619420912332</v>
          </cell>
          <cell r="CA134">
            <v>122.95560462042847</v>
          </cell>
          <cell r="CB134">
            <v>124.13716689484653</v>
          </cell>
          <cell r="CC134">
            <v>122.51221546762872</v>
          </cell>
          <cell r="CD134">
            <v>121.00709410224026</v>
          </cell>
          <cell r="CE134">
            <v>123.02450351080839</v>
          </cell>
          <cell r="CF134">
            <v>125.79708285090594</v>
          </cell>
          <cell r="CG134">
            <v>124.63951205638715</v>
          </cell>
          <cell r="CH134">
            <v>124.82297950888641</v>
          </cell>
          <cell r="CI134">
            <v>124.12393477245594</v>
          </cell>
          <cell r="CJ134">
            <v>124.95439250609918</v>
          </cell>
          <cell r="CK134">
            <v>135.82958045023636</v>
          </cell>
          <cell r="CL134">
            <v>132.01067670972358</v>
          </cell>
          <cell r="CM134">
            <v>128.82033481321139</v>
          </cell>
          <cell r="CN134">
            <v>128.16655707171373</v>
          </cell>
          <cell r="CO134">
            <v>127.07504462702499</v>
          </cell>
          <cell r="CP134">
            <v>127.43536839733716</v>
          </cell>
          <cell r="CQ134">
            <v>126.70680811082246</v>
          </cell>
          <cell r="CR134">
            <v>130.21765251752439</v>
          </cell>
          <cell r="CS134">
            <v>128.83657421382307</v>
          </cell>
          <cell r="CT134">
            <v>128.94123178851476</v>
          </cell>
          <cell r="CU134">
            <v>127.83693297278249</v>
          </cell>
          <cell r="CV134">
            <v>126.69970110337292</v>
          </cell>
          <cell r="CW134">
            <v>127.90919562146858</v>
          </cell>
          <cell r="CX134">
            <v>126.56128680540515</v>
          </cell>
          <cell r="CY134">
            <v>128.9771764838564</v>
          </cell>
          <cell r="CZ134">
            <v>125.39494153752626</v>
          </cell>
          <cell r="DA134">
            <v>128.603692526646</v>
          </cell>
          <cell r="DB134">
            <v>132.72836135015652</v>
          </cell>
          <cell r="DC134">
            <v>130.62551155030712</v>
          </cell>
          <cell r="DD134">
            <v>130.09862320974258</v>
          </cell>
          <cell r="DE134">
            <v>130.00451390225922</v>
          </cell>
          <cell r="DF134">
            <v>129.72939921946934</v>
          </cell>
          <cell r="DG134">
            <v>128.84140997514473</v>
          </cell>
          <cell r="DH134">
            <v>135.23551168452781</v>
          </cell>
          <cell r="DI134">
            <v>129.94994271395493</v>
          </cell>
          <cell r="DJ134">
            <v>133.93442173304874</v>
          </cell>
          <cell r="DK134">
            <v>130.55162509886881</v>
          </cell>
          <cell r="DL134">
            <v>131.89691930550995</v>
          </cell>
          <cell r="DM134">
            <v>136.40339697447749</v>
          </cell>
          <cell r="DN134">
            <v>133.16210089822221</v>
          </cell>
          <cell r="DO134">
            <v>135.82714327254953</v>
          </cell>
          <cell r="DP134">
            <v>133.93995786396144</v>
          </cell>
          <cell r="DQ134">
            <v>134.92734718516732</v>
          </cell>
          <cell r="DR134">
            <v>132.88334586026835</v>
          </cell>
          <cell r="DS134">
            <v>138.26888150024575</v>
          </cell>
          <cell r="DT134">
            <v>137.53789084640843</v>
          </cell>
          <cell r="DU134">
            <v>138.64332077976385</v>
          </cell>
          <cell r="DV134">
            <v>139.62793286655494</v>
          </cell>
        </row>
      </sheetData>
      <sheetData sheetId="6">
        <row r="3">
          <cell r="BZ3">
            <v>44228</v>
          </cell>
          <cell r="CA3">
            <v>44256</v>
          </cell>
          <cell r="CB3">
            <v>44287</v>
          </cell>
          <cell r="CC3">
            <v>44317</v>
          </cell>
          <cell r="CD3">
            <v>44348</v>
          </cell>
          <cell r="CE3">
            <v>44378</v>
          </cell>
          <cell r="CF3">
            <v>44409</v>
          </cell>
          <cell r="CG3">
            <v>44440</v>
          </cell>
          <cell r="CH3">
            <v>44470</v>
          </cell>
          <cell r="CI3">
            <v>44501</v>
          </cell>
          <cell r="CJ3">
            <v>44531</v>
          </cell>
          <cell r="CK3">
            <v>44562</v>
          </cell>
          <cell r="CL3">
            <v>44593</v>
          </cell>
          <cell r="CM3">
            <v>44621</v>
          </cell>
          <cell r="CN3">
            <v>44652</v>
          </cell>
          <cell r="CO3">
            <v>44682</v>
          </cell>
          <cell r="CP3">
            <v>44713</v>
          </cell>
          <cell r="CQ3">
            <v>44743</v>
          </cell>
          <cell r="CR3">
            <v>44774</v>
          </cell>
          <cell r="CS3">
            <v>44805</v>
          </cell>
          <cell r="CT3">
            <v>44835</v>
          </cell>
          <cell r="CU3">
            <v>44866</v>
          </cell>
          <cell r="CV3">
            <v>44896</v>
          </cell>
          <cell r="CW3">
            <v>44927</v>
          </cell>
          <cell r="CX3">
            <v>44958</v>
          </cell>
          <cell r="CY3">
            <v>44986</v>
          </cell>
          <cell r="CZ3">
            <v>45017</v>
          </cell>
          <cell r="DA3">
            <v>45047</v>
          </cell>
          <cell r="DB3">
            <v>45078</v>
          </cell>
          <cell r="DC3">
            <v>45108</v>
          </cell>
          <cell r="DD3">
            <v>45139</v>
          </cell>
          <cell r="DE3">
            <v>45170</v>
          </cell>
          <cell r="DF3">
            <v>45200</v>
          </cell>
          <cell r="DG3">
            <v>45231</v>
          </cell>
          <cell r="DH3">
            <v>45261</v>
          </cell>
          <cell r="DI3">
            <v>45292</v>
          </cell>
          <cell r="DJ3">
            <v>45323</v>
          </cell>
          <cell r="DK3">
            <v>45352</v>
          </cell>
          <cell r="DL3">
            <v>45383</v>
          </cell>
          <cell r="DM3">
            <v>45413</v>
          </cell>
          <cell r="DN3">
            <v>45444</v>
          </cell>
          <cell r="DO3">
            <v>45474</v>
          </cell>
          <cell r="DP3">
            <v>45505</v>
          </cell>
          <cell r="DQ3">
            <v>45536</v>
          </cell>
          <cell r="DR3">
            <v>45566</v>
          </cell>
          <cell r="DS3">
            <v>45597</v>
          </cell>
          <cell r="DT3">
            <v>45627</v>
          </cell>
          <cell r="DU3">
            <v>45658</v>
          </cell>
          <cell r="DV3">
            <v>45689</v>
          </cell>
        </row>
        <row r="28">
          <cell r="E28" t="str">
            <v>TOTAL généralistes</v>
          </cell>
          <cell r="BZ28">
            <v>80.925220683731212</v>
          </cell>
          <cell r="CA28">
            <v>85.046958005716732</v>
          </cell>
          <cell r="CB28">
            <v>83.76415178844988</v>
          </cell>
          <cell r="CC28">
            <v>81.728054941185917</v>
          </cell>
          <cell r="CD28">
            <v>80.074214176025677</v>
          </cell>
          <cell r="CE28">
            <v>80.876435977175149</v>
          </cell>
          <cell r="CF28">
            <v>79.524179199234439</v>
          </cell>
          <cell r="CG28">
            <v>78.22491628488126</v>
          </cell>
          <cell r="CH28">
            <v>79.073773682435274</v>
          </cell>
          <cell r="CI28">
            <v>79.835123389686061</v>
          </cell>
          <cell r="CJ28">
            <v>77.854523912405114</v>
          </cell>
          <cell r="CK28">
            <v>78.094159901760818</v>
          </cell>
          <cell r="CL28">
            <v>73.38893351013094</v>
          </cell>
          <cell r="CM28">
            <v>74.760053268693881</v>
          </cell>
          <cell r="CN28">
            <v>76.502674758888233</v>
          </cell>
          <cell r="CO28">
            <v>76.750099129755498</v>
          </cell>
          <cell r="CP28">
            <v>77.165430240049631</v>
          </cell>
          <cell r="CQ28">
            <v>77.925793795144486</v>
          </cell>
          <cell r="CR28">
            <v>78.888217623636919</v>
          </cell>
          <cell r="CS28">
            <v>76.678151300123702</v>
          </cell>
          <cell r="CT28">
            <v>78.297305580770228</v>
          </cell>
          <cell r="CU28">
            <v>77.008033377564388</v>
          </cell>
          <cell r="CV28">
            <v>75.609413769933226</v>
          </cell>
          <cell r="CW28">
            <v>75.530484515198609</v>
          </cell>
          <cell r="CX28">
            <v>72.850810165838212</v>
          </cell>
          <cell r="CY28">
            <v>74.015274080420411</v>
          </cell>
          <cell r="CZ28">
            <v>72.862146287089217</v>
          </cell>
          <cell r="DA28">
            <v>75.158253968518736</v>
          </cell>
          <cell r="DB28">
            <v>76.221637714566597</v>
          </cell>
          <cell r="DC28">
            <v>74.374573918877644</v>
          </cell>
          <cell r="DD28">
            <v>74.984791700842266</v>
          </cell>
          <cell r="DE28">
            <v>73.065296261792469</v>
          </cell>
          <cell r="DF28">
            <v>73.480063810726179</v>
          </cell>
          <cell r="DG28">
            <v>76.141030495010781</v>
          </cell>
          <cell r="DH28">
            <v>80.721119751936186</v>
          </cell>
          <cell r="DI28">
            <v>74.960138322354325</v>
          </cell>
          <cell r="DJ28">
            <v>76.35387539947935</v>
          </cell>
          <cell r="DK28">
            <v>72.212344739528632</v>
          </cell>
          <cell r="DL28">
            <v>75.922275798044467</v>
          </cell>
          <cell r="DM28">
            <v>77.116422417431579</v>
          </cell>
          <cell r="DN28">
            <v>73.263226340494398</v>
          </cell>
          <cell r="DO28">
            <v>74.08629472534767</v>
          </cell>
          <cell r="DP28">
            <v>70.834554263914313</v>
          </cell>
          <cell r="DQ28">
            <v>73.32540738684979</v>
          </cell>
          <cell r="DR28">
            <v>71.281427650758303</v>
          </cell>
          <cell r="DS28">
            <v>72.212757390458421</v>
          </cell>
          <cell r="DT28">
            <v>73.809981607819878</v>
          </cell>
          <cell r="DU28">
            <v>80.61329710695982</v>
          </cell>
          <cell r="DV28">
            <v>78.463233721340046</v>
          </cell>
        </row>
        <row r="51">
          <cell r="E51" t="str">
            <v>TOTAL spécialistes</v>
          </cell>
          <cell r="BZ51">
            <v>101.77330106558375</v>
          </cell>
          <cell r="CA51">
            <v>99.826957148574579</v>
          </cell>
          <cell r="CB51">
            <v>104.61520434894086</v>
          </cell>
          <cell r="CC51">
            <v>101.03582795988618</v>
          </cell>
          <cell r="CD51">
            <v>102.56800826603094</v>
          </cell>
          <cell r="CE51">
            <v>100.94929020614242</v>
          </cell>
          <cell r="CF51">
            <v>102.29466973764102</v>
          </cell>
          <cell r="CG51">
            <v>103.14641078518341</v>
          </cell>
          <cell r="CH51">
            <v>104.38095543306866</v>
          </cell>
          <cell r="CI51">
            <v>100.75608806996841</v>
          </cell>
          <cell r="CJ51">
            <v>103.71072057540098</v>
          </cell>
          <cell r="CK51">
            <v>104.06826789034891</v>
          </cell>
          <cell r="CL51">
            <v>100.40191542931649</v>
          </cell>
          <cell r="CM51">
            <v>101.50094683157653</v>
          </cell>
          <cell r="CN51">
            <v>98.63593051866863</v>
          </cell>
          <cell r="CO51">
            <v>109.21309531961769</v>
          </cell>
          <cell r="CP51">
            <v>103.82762197148129</v>
          </cell>
          <cell r="CQ51">
            <v>105.53924701071371</v>
          </cell>
          <cell r="CR51">
            <v>107.57046257827218</v>
          </cell>
          <cell r="CS51">
            <v>106.90844455848743</v>
          </cell>
          <cell r="CT51">
            <v>103.95899827298368</v>
          </cell>
          <cell r="CU51">
            <v>107.40523323780027</v>
          </cell>
          <cell r="CV51">
            <v>105.01142596812826</v>
          </cell>
          <cell r="CW51">
            <v>107.98475104333365</v>
          </cell>
          <cell r="CX51">
            <v>106.58606218204451</v>
          </cell>
          <cell r="CY51">
            <v>107.4503261515658</v>
          </cell>
          <cell r="CZ51">
            <v>106.92558481233789</v>
          </cell>
          <cell r="DA51">
            <v>108.16223284116944</v>
          </cell>
          <cell r="DB51">
            <v>113.50876437160136</v>
          </cell>
          <cell r="DC51">
            <v>109.53512024894813</v>
          </cell>
          <cell r="DD51">
            <v>109.82271682864935</v>
          </cell>
          <cell r="DE51">
            <v>108.60623612404522</v>
          </cell>
          <cell r="DF51">
            <v>112.16422416961151</v>
          </cell>
          <cell r="DG51">
            <v>109.49984782129096</v>
          </cell>
          <cell r="DH51">
            <v>113.28549536505727</v>
          </cell>
          <cell r="DI51">
            <v>109.68131026845613</v>
          </cell>
          <cell r="DJ51">
            <v>111.93411758539035</v>
          </cell>
          <cell r="DK51">
            <v>110.34260750237428</v>
          </cell>
          <cell r="DL51">
            <v>82.488311904425487</v>
          </cell>
          <cell r="DM51">
            <v>125.00622803084731</v>
          </cell>
          <cell r="DN51">
            <v>116.46779651770171</v>
          </cell>
          <cell r="DO51">
            <v>116.4179119464301</v>
          </cell>
          <cell r="DP51">
            <v>110.46907627840061</v>
          </cell>
          <cell r="DQ51">
            <v>112.01519472028821</v>
          </cell>
          <cell r="DR51">
            <v>110.90114399995092</v>
          </cell>
          <cell r="DS51">
            <v>114.36927078624572</v>
          </cell>
          <cell r="DT51">
            <v>113.65604186214338</v>
          </cell>
          <cell r="DU51">
            <v>114.48932339735822</v>
          </cell>
          <cell r="DV51">
            <v>115.45954533414289</v>
          </cell>
        </row>
        <row r="55">
          <cell r="E55" t="str">
            <v>Honoraires de dentistes</v>
          </cell>
          <cell r="BZ55">
            <v>110.66799489913689</v>
          </cell>
          <cell r="CA55">
            <v>107.95413562736766</v>
          </cell>
          <cell r="CB55">
            <v>110.17294462614574</v>
          </cell>
          <cell r="CC55">
            <v>108.16717871252455</v>
          </cell>
          <cell r="CD55">
            <v>111.19423993765724</v>
          </cell>
          <cell r="CE55">
            <v>111.1959880184662</v>
          </cell>
          <cell r="CF55">
            <v>104.23530776751311</v>
          </cell>
          <cell r="CG55">
            <v>110.72143630694372</v>
          </cell>
          <cell r="CH55">
            <v>112.79292430504539</v>
          </cell>
          <cell r="CI55">
            <v>108.77106253969657</v>
          </cell>
          <cell r="CJ55">
            <v>103.41469612339236</v>
          </cell>
          <cell r="CK55">
            <v>111.15534208248512</v>
          </cell>
          <cell r="CL55">
            <v>108.46988330088247</v>
          </cell>
          <cell r="CM55">
            <v>112.7315293503423</v>
          </cell>
          <cell r="CN55">
            <v>107.2796070509213</v>
          </cell>
          <cell r="CO55">
            <v>113.15873088075162</v>
          </cell>
          <cell r="CP55">
            <v>111.02321507245337</v>
          </cell>
          <cell r="CQ55">
            <v>110.16569367358451</v>
          </cell>
          <cell r="CR55">
            <v>110.36283620282414</v>
          </cell>
          <cell r="CS55">
            <v>115.1735575924107</v>
          </cell>
          <cell r="CT55">
            <v>116.77604091288572</v>
          </cell>
          <cell r="CU55">
            <v>112.56979729814252</v>
          </cell>
          <cell r="CV55">
            <v>107.56529412947624</v>
          </cell>
          <cell r="CW55">
            <v>116.72657667604796</v>
          </cell>
          <cell r="CX55">
            <v>112.20130018089949</v>
          </cell>
          <cell r="CY55">
            <v>117.65859317271162</v>
          </cell>
          <cell r="CZ55">
            <v>112.9526952245387</v>
          </cell>
          <cell r="DA55">
            <v>113.42554651142254</v>
          </cell>
          <cell r="DB55">
            <v>119.15875450184106</v>
          </cell>
          <cell r="DC55">
            <v>115.80903908426549</v>
          </cell>
          <cell r="DD55">
            <v>113.82396174829088</v>
          </cell>
          <cell r="DE55">
            <v>118.12520912334614</v>
          </cell>
          <cell r="DF55">
            <v>112.40323911134176</v>
          </cell>
          <cell r="DG55">
            <v>103.1065662309173</v>
          </cell>
          <cell r="DH55">
            <v>106.37323356402877</v>
          </cell>
          <cell r="DI55">
            <v>99.55926335666085</v>
          </cell>
          <cell r="DJ55">
            <v>103.69321150453558</v>
          </cell>
          <cell r="DK55">
            <v>100.19532264001863</v>
          </cell>
          <cell r="DL55">
            <v>105.98063381057861</v>
          </cell>
          <cell r="DM55">
            <v>104.38164857373073</v>
          </cell>
          <cell r="DN55">
            <v>101.95044953231825</v>
          </cell>
          <cell r="DO55">
            <v>102.91769660457759</v>
          </cell>
          <cell r="DP55">
            <v>104.62726899290699</v>
          </cell>
          <cell r="DQ55">
            <v>105.0468853435144</v>
          </cell>
          <cell r="DR55">
            <v>105.44315249378866</v>
          </cell>
          <cell r="DS55">
            <v>109.39887067770158</v>
          </cell>
          <cell r="DT55">
            <v>107.68542448336831</v>
          </cell>
          <cell r="DU55">
            <v>109.56364147904904</v>
          </cell>
          <cell r="DV55">
            <v>107.84792340697958</v>
          </cell>
        </row>
        <row r="69">
          <cell r="E69" t="str">
            <v>TOTAL Infirmiers</v>
          </cell>
          <cell r="BZ69">
            <v>107.07244469539239</v>
          </cell>
          <cell r="CA69">
            <v>106.70658679218803</v>
          </cell>
          <cell r="CB69">
            <v>108.44928674220013</v>
          </cell>
          <cell r="CC69">
            <v>104.20408946767586</v>
          </cell>
          <cell r="CD69">
            <v>103.34113626194694</v>
          </cell>
          <cell r="CE69">
            <v>103.69080801365254</v>
          </cell>
          <cell r="CF69">
            <v>104.69303712054845</v>
          </cell>
          <cell r="CG69">
            <v>104.76082593615403</v>
          </cell>
          <cell r="CH69">
            <v>105.08543742763707</v>
          </cell>
          <cell r="CI69">
            <v>104.57520993549809</v>
          </cell>
          <cell r="CJ69">
            <v>102.70558179815497</v>
          </cell>
          <cell r="CK69">
            <v>108.44501845780646</v>
          </cell>
          <cell r="CL69">
            <v>107.37504221269036</v>
          </cell>
          <cell r="CM69">
            <v>105.13105195315056</v>
          </cell>
          <cell r="CN69">
            <v>102.45476400191995</v>
          </cell>
          <cell r="CO69">
            <v>103.20384152679219</v>
          </cell>
          <cell r="CP69">
            <v>105.34229697848355</v>
          </cell>
          <cell r="CQ69">
            <v>105.00036318103608</v>
          </cell>
          <cell r="CR69">
            <v>106.6037307850432</v>
          </cell>
          <cell r="CS69">
            <v>102.88210127143972</v>
          </cell>
          <cell r="CT69">
            <v>104.79303595503666</v>
          </cell>
          <cell r="CU69">
            <v>101.20416669493095</v>
          </cell>
          <cell r="CV69">
            <v>102.38416203171366</v>
          </cell>
          <cell r="CW69">
            <v>101.79584466468799</v>
          </cell>
          <cell r="CX69">
            <v>100.228330475291</v>
          </cell>
          <cell r="CY69">
            <v>101.31754687703204</v>
          </cell>
          <cell r="CZ69">
            <v>98.620981810158199</v>
          </cell>
          <cell r="DA69">
            <v>101.65444188036142</v>
          </cell>
          <cell r="DB69">
            <v>102.24413545240196</v>
          </cell>
          <cell r="DC69">
            <v>101.76120602954128</v>
          </cell>
          <cell r="DD69">
            <v>97.374003107916636</v>
          </cell>
          <cell r="DE69">
            <v>99.712679619499028</v>
          </cell>
          <cell r="DF69">
            <v>101.37488910957011</v>
          </cell>
          <cell r="DG69">
            <v>99.889379146117207</v>
          </cell>
          <cell r="DH69">
            <v>109.28917092751821</v>
          </cell>
          <cell r="DI69">
            <v>95.316358959570053</v>
          </cell>
          <cell r="DJ69">
            <v>102.17022990082663</v>
          </cell>
          <cell r="DK69">
            <v>98.342382007451832</v>
          </cell>
          <cell r="DL69">
            <v>105.37054902521727</v>
          </cell>
          <cell r="DM69">
            <v>100.91992478019414</v>
          </cell>
          <cell r="DN69">
            <v>96.926610110761416</v>
          </cell>
          <cell r="DO69">
            <v>99.167735280536476</v>
          </cell>
          <cell r="DP69">
            <v>102.58475127867075</v>
          </cell>
          <cell r="DQ69">
            <v>100.0268875723136</v>
          </cell>
          <cell r="DR69">
            <v>100.77001143573274</v>
          </cell>
          <cell r="DS69">
            <v>100.9201454943537</v>
          </cell>
          <cell r="DT69">
            <v>101.99462114086522</v>
          </cell>
          <cell r="DU69">
            <v>102.28318807391278</v>
          </cell>
          <cell r="DV69">
            <v>100.91342939814784</v>
          </cell>
        </row>
        <row r="74">
          <cell r="E74" t="str">
            <v>Montants masseurs-kiné</v>
          </cell>
          <cell r="BZ74">
            <v>98.177290189157603</v>
          </cell>
          <cell r="CA74">
            <v>98.20418355676523</v>
          </cell>
          <cell r="CB74">
            <v>99.714849167301722</v>
          </cell>
          <cell r="CC74">
            <v>100.71182850627518</v>
          </cell>
          <cell r="CD74">
            <v>99.828872431242289</v>
          </cell>
          <cell r="CE74">
            <v>99.291466229519017</v>
          </cell>
          <cell r="CF74">
            <v>96.485293138018449</v>
          </cell>
          <cell r="CG74">
            <v>97.682843987587006</v>
          </cell>
          <cell r="CH74">
            <v>99.677520083804993</v>
          </cell>
          <cell r="CI74">
            <v>94.971645416668878</v>
          </cell>
          <cell r="CJ74">
            <v>96.059922327058061</v>
          </cell>
          <cell r="CK74">
            <v>99.263087011241893</v>
          </cell>
          <cell r="CL74">
            <v>95.33456142258305</v>
          </cell>
          <cell r="CM74">
            <v>97.643274951243455</v>
          </cell>
          <cell r="CN74">
            <v>94.729973723028834</v>
          </cell>
          <cell r="CO74">
            <v>100.24461869194403</v>
          </cell>
          <cell r="CP74">
            <v>98.884067597367789</v>
          </cell>
          <cell r="CQ74">
            <v>99.587437220047875</v>
          </cell>
          <cell r="CR74">
            <v>99.853177058516707</v>
          </cell>
          <cell r="CS74">
            <v>99.852032763084893</v>
          </cell>
          <cell r="CT74">
            <v>99.394994461081325</v>
          </cell>
          <cell r="CU74">
            <v>99.649896253408883</v>
          </cell>
          <cell r="CV74">
            <v>98.146150457577747</v>
          </cell>
          <cell r="CW74">
            <v>102.78057704502721</v>
          </cell>
          <cell r="CX74">
            <v>100.39440728061997</v>
          </cell>
          <cell r="CY74">
            <v>103.47480691227466</v>
          </cell>
          <cell r="CZ74">
            <v>101.78191680473023</v>
          </cell>
          <cell r="DA74">
            <v>96.786863764578939</v>
          </cell>
          <cell r="DB74">
            <v>104.22895562317038</v>
          </cell>
          <cell r="DC74">
            <v>100.79564184441662</v>
          </cell>
          <cell r="DD74">
            <v>99.888166808074558</v>
          </cell>
          <cell r="DE74">
            <v>102.29011716285832</v>
          </cell>
          <cell r="DF74">
            <v>100.61631016524784</v>
          </cell>
          <cell r="DG74">
            <v>101.18108837902872</v>
          </cell>
          <cell r="DH74">
            <v>106.67899432193224</v>
          </cell>
          <cell r="DI74">
            <v>98.107590340966127</v>
          </cell>
          <cell r="DJ74">
            <v>103.02844270833819</v>
          </cell>
          <cell r="DK74">
            <v>100.61598626008067</v>
          </cell>
          <cell r="DL74">
            <v>103.76052697028095</v>
          </cell>
          <cell r="DM74">
            <v>104.11474910203702</v>
          </cell>
          <cell r="DN74">
            <v>101.64335118338954</v>
          </cell>
          <cell r="DO74">
            <v>104.43188026327761</v>
          </cell>
          <cell r="DP74">
            <v>104.6529612740545</v>
          </cell>
          <cell r="DQ74">
            <v>102.11687925398212</v>
          </cell>
          <cell r="DR74">
            <v>104.19704746547951</v>
          </cell>
          <cell r="DS74">
            <v>105.9513943744992</v>
          </cell>
          <cell r="DT74">
            <v>103.74852732694275</v>
          </cell>
          <cell r="DU74">
            <v>104.145484514519</v>
          </cell>
          <cell r="DV74">
            <v>105.09417021490164</v>
          </cell>
        </row>
        <row r="83">
          <cell r="E83" t="str">
            <v>TOTAL Laboratoires</v>
          </cell>
          <cell r="BZ83">
            <v>157.65124624148729</v>
          </cell>
          <cell r="CA83">
            <v>155.04821426118315</v>
          </cell>
          <cell r="CB83">
            <v>158.28788638664332</v>
          </cell>
          <cell r="CC83">
            <v>144.88211820693769</v>
          </cell>
          <cell r="CD83">
            <v>129.3215573167563</v>
          </cell>
          <cell r="CE83">
            <v>124.16290530827585</v>
          </cell>
          <cell r="CF83">
            <v>140.51231560342293</v>
          </cell>
          <cell r="CG83">
            <v>126.98402075911017</v>
          </cell>
          <cell r="CH83">
            <v>120.27828451670486</v>
          </cell>
          <cell r="CI83">
            <v>120.28580583461724</v>
          </cell>
          <cell r="CJ83">
            <v>134.95543908630631</v>
          </cell>
          <cell r="CK83">
            <v>157.90363356697583</v>
          </cell>
          <cell r="CL83">
            <v>143.66097639523733</v>
          </cell>
          <cell r="CM83">
            <v>128.1756316165077</v>
          </cell>
          <cell r="CN83">
            <v>126.20586981202915</v>
          </cell>
          <cell r="CO83">
            <v>119.2245635996406</v>
          </cell>
          <cell r="CP83">
            <v>112.66088098946676</v>
          </cell>
          <cell r="CQ83">
            <v>119.56069254234581</v>
          </cell>
          <cell r="CR83">
            <v>112.4467161945782</v>
          </cell>
          <cell r="CS83">
            <v>103.80969478975832</v>
          </cell>
          <cell r="CT83">
            <v>107.05942930527661</v>
          </cell>
          <cell r="CU83">
            <v>99.58085737158801</v>
          </cell>
          <cell r="CV83">
            <v>99.316898952626858</v>
          </cell>
          <cell r="CW83">
            <v>98.111943089164114</v>
          </cell>
          <cell r="CX83">
            <v>92.30234031191516</v>
          </cell>
          <cell r="CY83">
            <v>91.083444904269101</v>
          </cell>
          <cell r="CZ83">
            <v>86.553635117693489</v>
          </cell>
          <cell r="DA83">
            <v>86.149834503702991</v>
          </cell>
          <cell r="DB83">
            <v>89.977666656200071</v>
          </cell>
          <cell r="DC83">
            <v>87.143368913264624</v>
          </cell>
          <cell r="DD83">
            <v>87.622742294036001</v>
          </cell>
          <cell r="DE83">
            <v>87.249297684742771</v>
          </cell>
          <cell r="DF83">
            <v>86.609670602768261</v>
          </cell>
          <cell r="DG83">
            <v>83.92132857214925</v>
          </cell>
          <cell r="DH83">
            <v>84.911859778029921</v>
          </cell>
          <cell r="DI83">
            <v>84.050513427426338</v>
          </cell>
          <cell r="DJ83">
            <v>84.909153826334204</v>
          </cell>
          <cell r="DK83">
            <v>80.668276141801428</v>
          </cell>
          <cell r="DL83">
            <v>80.978953853060602</v>
          </cell>
          <cell r="DM83">
            <v>80.95101570090992</v>
          </cell>
          <cell r="DN83">
            <v>80.430485689833588</v>
          </cell>
          <cell r="DO83">
            <v>80.879332629308053</v>
          </cell>
          <cell r="DP83">
            <v>74.772547064590555</v>
          </cell>
          <cell r="DQ83">
            <v>75.298295814573436</v>
          </cell>
          <cell r="DR83">
            <v>72.587108197102808</v>
          </cell>
          <cell r="DS83">
            <v>76.30225533395533</v>
          </cell>
          <cell r="DT83">
            <v>74.141519773859514</v>
          </cell>
          <cell r="DU83">
            <v>69.893757237656885</v>
          </cell>
          <cell r="DV83">
            <v>71.28302886340245</v>
          </cell>
        </row>
        <row r="89">
          <cell r="E89" t="str">
            <v>TOTAL transports</v>
          </cell>
          <cell r="BZ89">
            <v>91.942077727130439</v>
          </cell>
          <cell r="CA89">
            <v>95.329235136279138</v>
          </cell>
          <cell r="CB89">
            <v>96.541700442666212</v>
          </cell>
          <cell r="CC89">
            <v>99.580754325797685</v>
          </cell>
          <cell r="CD89">
            <v>96.374940249928869</v>
          </cell>
          <cell r="CE89">
            <v>99.521698470133487</v>
          </cell>
          <cell r="CF89">
            <v>98.694276158918498</v>
          </cell>
          <cell r="CG89">
            <v>98.452652864624412</v>
          </cell>
          <cell r="CH89">
            <v>101.47080320449022</v>
          </cell>
          <cell r="CI89">
            <v>98.517474923466438</v>
          </cell>
          <cell r="CJ89">
            <v>98.931120669885814</v>
          </cell>
          <cell r="CK89">
            <v>100.7596194657669</v>
          </cell>
          <cell r="CL89">
            <v>99.154513249754089</v>
          </cell>
          <cell r="CM89">
            <v>100.43700167971078</v>
          </cell>
          <cell r="CN89">
            <v>99.469094130571193</v>
          </cell>
          <cell r="CO89">
            <v>102.90926258198839</v>
          </cell>
          <cell r="CP89">
            <v>99.713658893199124</v>
          </cell>
          <cell r="CQ89">
            <v>100.19351621115509</v>
          </cell>
          <cell r="CR89">
            <v>103.82900505372801</v>
          </cell>
          <cell r="CS89">
            <v>105.81612961694236</v>
          </cell>
          <cell r="CT89">
            <v>105.72763674370461</v>
          </cell>
          <cell r="CU89">
            <v>106.13467107200745</v>
          </cell>
          <cell r="CV89">
            <v>109.1192741064927</v>
          </cell>
          <cell r="CW89">
            <v>106.6848679415983</v>
          </cell>
          <cell r="CX89">
            <v>106.12200597369022</v>
          </cell>
          <cell r="CY89">
            <v>107.75371123522336</v>
          </cell>
          <cell r="CZ89">
            <v>108.82751773276362</v>
          </cell>
          <cell r="DA89">
            <v>105.06877962781761</v>
          </cell>
          <cell r="DB89">
            <v>106.96345095002357</v>
          </cell>
          <cell r="DC89">
            <v>107.35156993449644</v>
          </cell>
          <cell r="DD89">
            <v>107.14100604966497</v>
          </cell>
          <cell r="DE89">
            <v>108.15667458652038</v>
          </cell>
          <cell r="DF89">
            <v>109.1709545025799</v>
          </cell>
          <cell r="DG89">
            <v>108.72202313088847</v>
          </cell>
          <cell r="DH89">
            <v>110.87559217967934</v>
          </cell>
          <cell r="DI89">
            <v>107.72464260278159</v>
          </cell>
          <cell r="DJ89">
            <v>110.13677787217802</v>
          </cell>
          <cell r="DK89">
            <v>109.00438830338879</v>
          </cell>
          <cell r="DL89">
            <v>110.93695529741888</v>
          </cell>
          <cell r="DM89">
            <v>110.37103814161978</v>
          </cell>
          <cell r="DN89">
            <v>113.06373927873412</v>
          </cell>
          <cell r="DO89">
            <v>113.27299198285483</v>
          </cell>
          <cell r="DP89">
            <v>109.59453466624585</v>
          </cell>
          <cell r="DQ89">
            <v>111.32452510351338</v>
          </cell>
          <cell r="DR89">
            <v>110.77365366838691</v>
          </cell>
          <cell r="DS89">
            <v>111.47408424153645</v>
          </cell>
          <cell r="DT89">
            <v>111.12886291858817</v>
          </cell>
          <cell r="DU89">
            <v>110.6459921770488</v>
          </cell>
          <cell r="DV89">
            <v>113.47574118285561</v>
          </cell>
        </row>
        <row r="90">
          <cell r="E90" t="str">
            <v>IJ maladie</v>
          </cell>
          <cell r="BZ90">
            <v>124.24448887615624</v>
          </cell>
          <cell r="CA90">
            <v>124.75943318441875</v>
          </cell>
          <cell r="CB90">
            <v>126.52687038628866</v>
          </cell>
          <cell r="CC90">
            <v>127.30035672684615</v>
          </cell>
          <cell r="CD90">
            <v>125.31569362530126</v>
          </cell>
          <cell r="CE90">
            <v>126.45872929789566</v>
          </cell>
          <cell r="CF90">
            <v>121.77372494102741</v>
          </cell>
          <cell r="CG90">
            <v>125.38655688146025</v>
          </cell>
          <cell r="CH90">
            <v>129.07977258212642</v>
          </cell>
          <cell r="CI90">
            <v>129.97909073079109</v>
          </cell>
          <cell r="CJ90">
            <v>128.6554121196034</v>
          </cell>
          <cell r="CK90">
            <v>132.94127764751241</v>
          </cell>
          <cell r="CL90">
            <v>152.36445235188725</v>
          </cell>
          <cell r="CM90">
            <v>143.95708012846873</v>
          </cell>
          <cell r="CN90">
            <v>142.90953892684703</v>
          </cell>
          <cell r="CO90">
            <v>136.21748131378956</v>
          </cell>
          <cell r="CP90">
            <v>140.33770762292582</v>
          </cell>
          <cell r="CQ90">
            <v>136.43682289891882</v>
          </cell>
          <cell r="CR90">
            <v>139.66224121109127</v>
          </cell>
          <cell r="CS90">
            <v>143.08937619760769</v>
          </cell>
          <cell r="CT90">
            <v>142.16419191298445</v>
          </cell>
          <cell r="CU90">
            <v>139.03315545127415</v>
          </cell>
          <cell r="CV90">
            <v>137.3517961207113</v>
          </cell>
          <cell r="CW90">
            <v>133.15629885457892</v>
          </cell>
          <cell r="CX90">
            <v>134.04546560222445</v>
          </cell>
          <cell r="CY90">
            <v>134.97924552916962</v>
          </cell>
          <cell r="CZ90">
            <v>128.33894956973657</v>
          </cell>
          <cell r="DA90">
            <v>137.00739637912974</v>
          </cell>
          <cell r="DB90">
            <v>134.05322474262462</v>
          </cell>
          <cell r="DC90">
            <v>134.95036366672983</v>
          </cell>
          <cell r="DD90">
            <v>139.40503782576198</v>
          </cell>
          <cell r="DE90">
            <v>134.12939892888386</v>
          </cell>
          <cell r="DF90">
            <v>134.05710801843929</v>
          </cell>
          <cell r="DG90">
            <v>132.6132528864444</v>
          </cell>
          <cell r="DH90">
            <v>140.7491924172505</v>
          </cell>
          <cell r="DI90">
            <v>138.7642644102356</v>
          </cell>
          <cell r="DJ90">
            <v>137.84144745038407</v>
          </cell>
          <cell r="DK90">
            <v>136.87764725196348</v>
          </cell>
          <cell r="DL90">
            <v>140.41602844643987</v>
          </cell>
          <cell r="DM90">
            <v>140.10104518877694</v>
          </cell>
          <cell r="DN90">
            <v>137.67620720150032</v>
          </cell>
          <cell r="DO90">
            <v>141.36368140086086</v>
          </cell>
          <cell r="DP90">
            <v>143.07722816987348</v>
          </cell>
          <cell r="DQ90">
            <v>142.81951861789977</v>
          </cell>
          <cell r="DR90">
            <v>137.73090215452845</v>
          </cell>
          <cell r="DS90">
            <v>143.85116922062369</v>
          </cell>
          <cell r="DT90">
            <v>146.60053689104339</v>
          </cell>
          <cell r="DU90">
            <v>146.05639572164614</v>
          </cell>
          <cell r="DV90">
            <v>149.69384202984918</v>
          </cell>
        </row>
        <row r="91">
          <cell r="E91" t="str">
            <v>IJ AT</v>
          </cell>
          <cell r="BZ91">
            <v>123.57734614992482</v>
          </cell>
          <cell r="CA91">
            <v>120.82567433775438</v>
          </cell>
          <cell r="CB91">
            <v>122.43536140557761</v>
          </cell>
          <cell r="CC91">
            <v>124.5076168864604</v>
          </cell>
          <cell r="CD91">
            <v>117.13142603703434</v>
          </cell>
          <cell r="CE91">
            <v>124.45031339864212</v>
          </cell>
          <cell r="CF91">
            <v>120.3784751127174</v>
          </cell>
          <cell r="CG91">
            <v>117.96996393970585</v>
          </cell>
          <cell r="CH91">
            <v>121.4171753266322</v>
          </cell>
          <cell r="CI91">
            <v>125.2296001025709</v>
          </cell>
          <cell r="CJ91">
            <v>120.03584447489376</v>
          </cell>
          <cell r="CK91">
            <v>123.97434345841877</v>
          </cell>
          <cell r="CL91">
            <v>119.5226632212308</v>
          </cell>
          <cell r="CM91">
            <v>121.49798408507357</v>
          </cell>
          <cell r="CN91">
            <v>122.86705745368647</v>
          </cell>
          <cell r="CO91">
            <v>116.13655171728745</v>
          </cell>
          <cell r="CP91">
            <v>122.00691663195479</v>
          </cell>
          <cell r="CQ91">
            <v>121.04710676304802</v>
          </cell>
          <cell r="CR91">
            <v>129.12728673223907</v>
          </cell>
          <cell r="CS91">
            <v>128.69991902874048</v>
          </cell>
          <cell r="CT91">
            <v>128.05493677741586</v>
          </cell>
          <cell r="CU91">
            <v>121.0917402845334</v>
          </cell>
          <cell r="CV91">
            <v>122.54534380226939</v>
          </cell>
          <cell r="CW91">
            <v>120.13304564098217</v>
          </cell>
          <cell r="CX91">
            <v>118.39584696123637</v>
          </cell>
          <cell r="CY91">
            <v>125.04750869159781</v>
          </cell>
          <cell r="CZ91">
            <v>125.91990005443223</v>
          </cell>
          <cell r="DA91">
            <v>126.86533967602838</v>
          </cell>
          <cell r="DB91">
            <v>129.70861513144592</v>
          </cell>
          <cell r="DC91">
            <v>132.90207875085068</v>
          </cell>
          <cell r="DD91">
            <v>125.50487016359664</v>
          </cell>
          <cell r="DE91">
            <v>125.91154176253411</v>
          </cell>
          <cell r="DF91">
            <v>124.29508145085677</v>
          </cell>
          <cell r="DG91">
            <v>123.34101256064606</v>
          </cell>
          <cell r="DH91">
            <v>128.65750672758136</v>
          </cell>
          <cell r="DI91">
            <v>128.18445126520601</v>
          </cell>
          <cell r="DJ91">
            <v>128.84414838192998</v>
          </cell>
          <cell r="DK91">
            <v>128.57757345783804</v>
          </cell>
          <cell r="DL91">
            <v>135.5768731989682</v>
          </cell>
          <cell r="DM91">
            <v>132.88377166953208</v>
          </cell>
          <cell r="DN91">
            <v>129.94595276520405</v>
          </cell>
          <cell r="DO91">
            <v>130.85326362803266</v>
          </cell>
          <cell r="DP91">
            <v>125.4290045791965</v>
          </cell>
          <cell r="DQ91">
            <v>125.02728573458161</v>
          </cell>
          <cell r="DR91">
            <v>129.56477089084336</v>
          </cell>
          <cell r="DS91">
            <v>134.28440854882143</v>
          </cell>
          <cell r="DT91">
            <v>133.22619382963509</v>
          </cell>
          <cell r="DU91">
            <v>129.54305198771104</v>
          </cell>
          <cell r="DV91">
            <v>132.30200750002825</v>
          </cell>
        </row>
        <row r="107">
          <cell r="E107" t="str">
            <v>Médicaments de ville</v>
          </cell>
          <cell r="BZ107">
            <v>106.84429539528604</v>
          </cell>
          <cell r="CA107">
            <v>109.44291622165896</v>
          </cell>
          <cell r="CB107">
            <v>109.43634937223135</v>
          </cell>
          <cell r="CC107">
            <v>109.56420731988213</v>
          </cell>
          <cell r="CD107">
            <v>110.06181478064698</v>
          </cell>
          <cell r="CE107">
            <v>112.41773822643736</v>
          </cell>
          <cell r="CF107">
            <v>118.8808740293628</v>
          </cell>
          <cell r="CG107">
            <v>117.6691826850257</v>
          </cell>
          <cell r="CH107">
            <v>114.43026921828645</v>
          </cell>
          <cell r="CI107">
            <v>115.72973734017691</v>
          </cell>
          <cell r="CJ107">
            <v>117.05598835546454</v>
          </cell>
          <cell r="CK107">
            <v>133.62014029330433</v>
          </cell>
          <cell r="CL107">
            <v>125.65219495499187</v>
          </cell>
          <cell r="CM107">
            <v>120.03367239646909</v>
          </cell>
          <cell r="CN107">
            <v>120.09503277658702</v>
          </cell>
          <cell r="CO107">
            <v>119.90421544108207</v>
          </cell>
          <cell r="CP107">
            <v>118.51556462858926</v>
          </cell>
          <cell r="CQ107">
            <v>118.0869524252043</v>
          </cell>
          <cell r="CR107">
            <v>120.08001028700268</v>
          </cell>
          <cell r="CS107">
            <v>117.46103648004247</v>
          </cell>
          <cell r="CT107">
            <v>119.582624661357</v>
          </cell>
          <cell r="CU107">
            <v>118.26722304946212</v>
          </cell>
          <cell r="CV107">
            <v>118.40970396665294</v>
          </cell>
          <cell r="CW107">
            <v>120.84274274354047</v>
          </cell>
          <cell r="CX107">
            <v>119.68585834285845</v>
          </cell>
          <cell r="CY107">
            <v>121.99663734309674</v>
          </cell>
          <cell r="CZ107">
            <v>120.17219581143037</v>
          </cell>
          <cell r="DA107">
            <v>120.94948977507876</v>
          </cell>
          <cell r="DB107">
            <v>128.61347697436645</v>
          </cell>
          <cell r="DC107">
            <v>123.28518378689965</v>
          </cell>
          <cell r="DD107">
            <v>123.04073818305159</v>
          </cell>
          <cell r="DE107">
            <v>123.81279560529428</v>
          </cell>
          <cell r="DF107">
            <v>124.1673450539635</v>
          </cell>
          <cell r="DG107">
            <v>124.4210266034042</v>
          </cell>
          <cell r="DH107">
            <v>128.23835165386743</v>
          </cell>
          <cell r="DI107">
            <v>123.76432143253298</v>
          </cell>
          <cell r="DJ107">
            <v>126.92977509519277</v>
          </cell>
          <cell r="DK107">
            <v>125.3137892023296</v>
          </cell>
          <cell r="DL107">
            <v>127.78967032079993</v>
          </cell>
          <cell r="DM107">
            <v>126.48859285396257</v>
          </cell>
          <cell r="DN107">
            <v>126.33624701727717</v>
          </cell>
          <cell r="DO107">
            <v>127.97661500079865</v>
          </cell>
          <cell r="DP107">
            <v>127.30820837257619</v>
          </cell>
          <cell r="DQ107">
            <v>128.67110636846283</v>
          </cell>
          <cell r="DR107">
            <v>126.92268380715103</v>
          </cell>
          <cell r="DS107">
            <v>130.92403694474575</v>
          </cell>
          <cell r="DT107">
            <v>128.33823926901457</v>
          </cell>
          <cell r="DU107">
            <v>129.64058312292224</v>
          </cell>
          <cell r="DV107">
            <v>131.06407708113323</v>
          </cell>
        </row>
        <row r="108">
          <cell r="E108" t="str">
            <v>Médicaments rétrocédés</v>
          </cell>
          <cell r="BZ108">
            <v>100.67636562355588</v>
          </cell>
          <cell r="CA108">
            <v>100.57639046387183</v>
          </cell>
          <cell r="CB108">
            <v>105.12240176213929</v>
          </cell>
          <cell r="CC108">
            <v>110.81932666254259</v>
          </cell>
          <cell r="CD108">
            <v>104.41906969407783</v>
          </cell>
          <cell r="CE108">
            <v>102.36581863235187</v>
          </cell>
          <cell r="CF108">
            <v>96.463067854756204</v>
          </cell>
          <cell r="CG108">
            <v>92.381479934863279</v>
          </cell>
          <cell r="CH108">
            <v>101.35510050532307</v>
          </cell>
          <cell r="CI108">
            <v>90.68718215858479</v>
          </cell>
          <cell r="CJ108">
            <v>102.92853641956307</v>
          </cell>
          <cell r="CK108">
            <v>91.012010634211236</v>
          </cell>
          <cell r="CL108">
            <v>76.562336782199282</v>
          </cell>
          <cell r="CM108">
            <v>96.340324901252856</v>
          </cell>
          <cell r="CN108">
            <v>99.57249072281131</v>
          </cell>
          <cell r="CO108">
            <v>83.698913304340621</v>
          </cell>
          <cell r="CP108">
            <v>86.819894657018111</v>
          </cell>
          <cell r="CQ108">
            <v>81.30241837583344</v>
          </cell>
          <cell r="CR108">
            <v>81.534920180677943</v>
          </cell>
          <cell r="CS108">
            <v>84.675382760702504</v>
          </cell>
          <cell r="CT108">
            <v>82.000214274178148</v>
          </cell>
          <cell r="CU108">
            <v>89.448105225185643</v>
          </cell>
          <cell r="CV108">
            <v>77.677762982259793</v>
          </cell>
          <cell r="CW108">
            <v>84.887122223433352</v>
          </cell>
          <cell r="CX108">
            <v>83.766637848615801</v>
          </cell>
          <cell r="CY108">
            <v>83.815649155315256</v>
          </cell>
          <cell r="CZ108">
            <v>73.04781674548471</v>
          </cell>
          <cell r="DA108">
            <v>73.816230786021563</v>
          </cell>
          <cell r="DB108">
            <v>81.961306283914752</v>
          </cell>
          <cell r="DC108">
            <v>80.044426307047544</v>
          </cell>
          <cell r="DD108">
            <v>83.64729657391652</v>
          </cell>
          <cell r="DE108">
            <v>82.387261026401674</v>
          </cell>
          <cell r="DF108">
            <v>73.246332729756361</v>
          </cell>
          <cell r="DG108">
            <v>83.374399934078212</v>
          </cell>
          <cell r="DH108">
            <v>75.331927768881883</v>
          </cell>
          <cell r="DI108">
            <v>75.406657811194705</v>
          </cell>
          <cell r="DJ108">
            <v>87.703679684870792</v>
          </cell>
          <cell r="DK108">
            <v>73.493900086192838</v>
          </cell>
          <cell r="DL108">
            <v>76.280064729534075</v>
          </cell>
          <cell r="DM108">
            <v>79.559798385986895</v>
          </cell>
          <cell r="DN108">
            <v>75.499882389170665</v>
          </cell>
          <cell r="DO108">
            <v>78.419931450097252</v>
          </cell>
          <cell r="DP108">
            <v>73.732996946599343</v>
          </cell>
          <cell r="DQ108">
            <v>77.239409160177928</v>
          </cell>
          <cell r="DR108">
            <v>71.611734097249652</v>
          </cell>
          <cell r="DS108">
            <v>69.844478960907296</v>
          </cell>
          <cell r="DT108">
            <v>71.955866958811541</v>
          </cell>
          <cell r="DU108">
            <v>73.505072518472531</v>
          </cell>
          <cell r="DV108">
            <v>66.851846835956522</v>
          </cell>
        </row>
        <row r="118">
          <cell r="E118" t="str">
            <v>TOTAL médicaments</v>
          </cell>
          <cell r="BZ118">
            <v>106.26783276262559</v>
          </cell>
          <cell r="CA118">
            <v>108.61423934464389</v>
          </cell>
          <cell r="CB118">
            <v>109.03316229188052</v>
          </cell>
          <cell r="CC118">
            <v>109.68151238452297</v>
          </cell>
          <cell r="CD118">
            <v>109.534436582707</v>
          </cell>
          <cell r="CE118">
            <v>111.47827292009487</v>
          </cell>
          <cell r="CF118">
            <v>116.78567709227762</v>
          </cell>
          <cell r="CG118">
            <v>115.3057615306366</v>
          </cell>
          <cell r="CH118">
            <v>113.20824716912166</v>
          </cell>
          <cell r="CI118">
            <v>113.38922799217963</v>
          </cell>
          <cell r="CJ118">
            <v>115.735618565737</v>
          </cell>
          <cell r="CK118">
            <v>129.63792981020271</v>
          </cell>
          <cell r="CL118">
            <v>121.06419380606212</v>
          </cell>
          <cell r="CM118">
            <v>117.81926173047349</v>
          </cell>
          <cell r="CN118">
            <v>118.17696965670075</v>
          </cell>
          <cell r="CO118">
            <v>116.52042143589216</v>
          </cell>
          <cell r="CP118">
            <v>115.55324663341804</v>
          </cell>
          <cell r="CQ118">
            <v>114.64902266204811</v>
          </cell>
          <cell r="CR118">
            <v>116.47753669518788</v>
          </cell>
          <cell r="CS118">
            <v>114.39684720487131</v>
          </cell>
          <cell r="CT118">
            <v>116.07012435163941</v>
          </cell>
          <cell r="CU118">
            <v>115.57375130987162</v>
          </cell>
          <cell r="CV118">
            <v>114.6028444850725</v>
          </cell>
          <cell r="CW118">
            <v>117.4822843026937</v>
          </cell>
          <cell r="CX118">
            <v>116.32880189514634</v>
          </cell>
          <cell r="CY118">
            <v>118.42819318389355</v>
          </cell>
          <cell r="CZ118">
            <v>115.76789086240954</v>
          </cell>
          <cell r="DA118">
            <v>116.54435489704704</v>
          </cell>
          <cell r="DB118">
            <v>124.25330522617249</v>
          </cell>
          <cell r="DC118">
            <v>119.2438470957273</v>
          </cell>
          <cell r="DD118">
            <v>119.35897657097219</v>
          </cell>
          <cell r="DE118">
            <v>119.94111197618315</v>
          </cell>
          <cell r="DF118">
            <v>119.4082018878581</v>
          </cell>
          <cell r="DG118">
            <v>120.58475619382838</v>
          </cell>
          <cell r="DH118">
            <v>123.29364937512646</v>
          </cell>
          <cell r="DI118">
            <v>119.2447521261131</v>
          </cell>
          <cell r="DJ118">
            <v>123.26365387363398</v>
          </cell>
          <cell r="DK118">
            <v>120.47063585759214</v>
          </cell>
          <cell r="DL118">
            <v>122.97551647252855</v>
          </cell>
          <cell r="DM118">
            <v>122.10256749248998</v>
          </cell>
          <cell r="DN118">
            <v>121.58501513348996</v>
          </cell>
          <cell r="DO118">
            <v>123.34498375290512</v>
          </cell>
          <cell r="DP118">
            <v>122.30100035190259</v>
          </cell>
          <cell r="DQ118">
            <v>123.86423393765591</v>
          </cell>
          <cell r="DR118">
            <v>121.75325145873839</v>
          </cell>
          <cell r="DS118">
            <v>125.21546306336329</v>
          </cell>
          <cell r="DT118">
            <v>123.06867038926643</v>
          </cell>
          <cell r="DU118">
            <v>124.39408625502708</v>
          </cell>
          <cell r="DV118">
            <v>125.06271962959563</v>
          </cell>
        </row>
        <row r="126">
          <cell r="E126" t="str">
            <v>Produits de LPP</v>
          </cell>
          <cell r="BZ126">
            <v>106.80743420271956</v>
          </cell>
          <cell r="CA126">
            <v>108.09451098181407</v>
          </cell>
          <cell r="CB126">
            <v>108.87246894937326</v>
          </cell>
          <cell r="CC126">
            <v>109.43662233248435</v>
          </cell>
          <cell r="CD126">
            <v>107.40012328289251</v>
          </cell>
          <cell r="CE126">
            <v>104.63507274902241</v>
          </cell>
          <cell r="CF126">
            <v>103.71502927391403</v>
          </cell>
          <cell r="CG126">
            <v>108.09491462736696</v>
          </cell>
          <cell r="CH126">
            <v>106.49715309117032</v>
          </cell>
          <cell r="CI126">
            <v>105.94758853638612</v>
          </cell>
          <cell r="CJ126">
            <v>102.62674286127211</v>
          </cell>
          <cell r="CK126">
            <v>103.2147302857712</v>
          </cell>
          <cell r="CL126">
            <v>108.51022056391702</v>
          </cell>
          <cell r="CM126">
            <v>105.4807871073094</v>
          </cell>
          <cell r="CN126">
            <v>107.880596723322</v>
          </cell>
          <cell r="CO126">
            <v>107.62141280223017</v>
          </cell>
          <cell r="CP126">
            <v>107.30677742514933</v>
          </cell>
          <cell r="CQ126">
            <v>107.21914098601195</v>
          </cell>
          <cell r="CR126">
            <v>110.023705968135</v>
          </cell>
          <cell r="CS126">
            <v>107.7638755325039</v>
          </cell>
          <cell r="CT126">
            <v>106.10201438860013</v>
          </cell>
          <cell r="CU126">
            <v>108.43235292719437</v>
          </cell>
          <cell r="CV126">
            <v>106.32408544942334</v>
          </cell>
          <cell r="CW126">
            <v>109.60642596350645</v>
          </cell>
          <cell r="CX126">
            <v>108.0051124980145</v>
          </cell>
          <cell r="CY126">
            <v>108.46733670581585</v>
          </cell>
          <cell r="CZ126">
            <v>104.8878522785071</v>
          </cell>
          <cell r="DA126">
            <v>104.94552405138052</v>
          </cell>
          <cell r="DB126">
            <v>108.49407904044128</v>
          </cell>
          <cell r="DC126">
            <v>110.10261620490607</v>
          </cell>
          <cell r="DD126">
            <v>106.16472534102547</v>
          </cell>
          <cell r="DE126">
            <v>106.56602316263908</v>
          </cell>
          <cell r="DF126">
            <v>107.57676239362075</v>
          </cell>
          <cell r="DG126">
            <v>104.77529433564918</v>
          </cell>
          <cell r="DH126">
            <v>112.93313891880514</v>
          </cell>
          <cell r="DI126">
            <v>104.78716470445787</v>
          </cell>
          <cell r="DJ126">
            <v>111.97618540816892</v>
          </cell>
          <cell r="DK126">
            <v>108.44863143186005</v>
          </cell>
          <cell r="DL126">
            <v>110.20733316966438</v>
          </cell>
          <cell r="DM126">
            <v>111.2077278306848</v>
          </cell>
          <cell r="DN126">
            <v>108.28125752124846</v>
          </cell>
          <cell r="DO126">
            <v>110.62465828452058</v>
          </cell>
          <cell r="DP126">
            <v>111.79295952284865</v>
          </cell>
          <cell r="DQ126">
            <v>111.41438817533556</v>
          </cell>
          <cell r="DR126">
            <v>108.18586664715635</v>
          </cell>
          <cell r="DS126">
            <v>111.42784424676502</v>
          </cell>
          <cell r="DT126">
            <v>113.1109464931067</v>
          </cell>
          <cell r="DU126">
            <v>112.70568818452071</v>
          </cell>
          <cell r="DV126">
            <v>113.51871641556441</v>
          </cell>
        </row>
        <row r="134">
          <cell r="E134" t="str">
            <v xml:space="preserve">TOTAL SOINS DE VILLE </v>
          </cell>
          <cell r="BZ134">
            <v>107.05361069615809</v>
          </cell>
          <cell r="CA134">
            <v>107.76792289751067</v>
          </cell>
          <cell r="CB134">
            <v>109.19513867283028</v>
          </cell>
          <cell r="CC134">
            <v>107.99542899080123</v>
          </cell>
          <cell r="CD134">
            <v>106.41349871508572</v>
          </cell>
          <cell r="CE134">
            <v>107.08540407754819</v>
          </cell>
          <cell r="CF134">
            <v>108.2858370432767</v>
          </cell>
          <cell r="CG134">
            <v>108.26482904901356</v>
          </cell>
          <cell r="CH134">
            <v>108.40248748480496</v>
          </cell>
          <cell r="CI134">
            <v>107.54869733656132</v>
          </cell>
          <cell r="CJ134">
            <v>107.9081115417107</v>
          </cell>
          <cell r="CK134">
            <v>114.45108012232947</v>
          </cell>
          <cell r="CL134">
            <v>111.9397599818398</v>
          </cell>
          <cell r="CM134">
            <v>109.96744310588954</v>
          </cell>
          <cell r="CN134">
            <v>109.20804561822584</v>
          </cell>
          <cell r="CO134">
            <v>109.78545891404208</v>
          </cell>
          <cell r="CP134">
            <v>109.23196967302763</v>
          </cell>
          <cell r="CQ134">
            <v>109.15229542581719</v>
          </cell>
          <cell r="CR134">
            <v>111.0505653717279</v>
          </cell>
          <cell r="CS134">
            <v>109.67209381324217</v>
          </cell>
          <cell r="CT134">
            <v>110.04456670445238</v>
          </cell>
          <cell r="CU134">
            <v>109.03407772706298</v>
          </cell>
          <cell r="CV134">
            <v>108.21429286778823</v>
          </cell>
          <cell r="CW134">
            <v>109.50200207515405</v>
          </cell>
          <cell r="CX134">
            <v>107.90019505080986</v>
          </cell>
          <cell r="CY134">
            <v>109.63212833963736</v>
          </cell>
          <cell r="CZ134">
            <v>107.28189520422038</v>
          </cell>
          <cell r="DA134">
            <v>108.40016552343808</v>
          </cell>
          <cell r="DB134">
            <v>112.3252278124554</v>
          </cell>
          <cell r="DC134">
            <v>110.43038354094004</v>
          </cell>
          <cell r="DD134">
            <v>109.34676866061707</v>
          </cell>
          <cell r="DE134">
            <v>109.54396146755445</v>
          </cell>
          <cell r="DF134">
            <v>109.87020292844947</v>
          </cell>
          <cell r="DG134">
            <v>109.03107114655843</v>
          </cell>
          <cell r="DH134">
            <v>114.0861584050626</v>
          </cell>
          <cell r="DI134">
            <v>108.35741123287212</v>
          </cell>
          <cell r="DJ134">
            <v>112.04340166663522</v>
          </cell>
          <cell r="DK134">
            <v>109.29458266186663</v>
          </cell>
          <cell r="DL134">
            <v>109.35173291107681</v>
          </cell>
          <cell r="DM134">
            <v>113.35343804285327</v>
          </cell>
          <cell r="DN134">
            <v>110.67518047149622</v>
          </cell>
          <cell r="DO134">
            <v>112.28004416797049</v>
          </cell>
          <cell r="DP134">
            <v>111.11648880334546</v>
          </cell>
          <cell r="DQ134">
            <v>111.50383407993418</v>
          </cell>
          <cell r="DR134">
            <v>110.32379469845162</v>
          </cell>
          <cell r="DS134">
            <v>113.14904657172249</v>
          </cell>
          <cell r="DT134">
            <v>112.79174007391732</v>
          </cell>
          <cell r="DU134">
            <v>113.45809301456562</v>
          </cell>
          <cell r="DV134">
            <v>114.04525279966285</v>
          </cell>
        </row>
      </sheetData>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G5">
            <v>0.10055794276838559</v>
          </cell>
          <cell r="DS5">
            <v>5.6774609175658242E-3</v>
          </cell>
        </row>
        <row r="6">
          <cell r="DS6">
            <v>-1.6126363822901113E-2</v>
          </cell>
        </row>
        <row r="7">
          <cell r="DS7">
            <v>0.1538460998098814</v>
          </cell>
        </row>
        <row r="8">
          <cell r="DS8">
            <v>2.9987726285142235E-2</v>
          </cell>
        </row>
      </sheetData>
      <sheetData sheetId="4">
        <row r="5">
          <cell r="DG5">
            <v>3.227575015945594E-2</v>
          </cell>
          <cell r="DS5">
            <v>-2.8081183483825156E-2</v>
          </cell>
        </row>
        <row r="6">
          <cell r="DS6">
            <v>-3.5292690750070022E-2</v>
          </cell>
        </row>
        <row r="7">
          <cell r="DS7">
            <v>4.3258759838244565E-2</v>
          </cell>
        </row>
        <row r="8">
          <cell r="DS8">
            <v>-5.5532996299341941E-2</v>
          </cell>
        </row>
      </sheetData>
      <sheetData sheetId="5">
        <row r="5">
          <cell r="DG5">
            <v>0.13623275553841352</v>
          </cell>
          <cell r="DS5">
            <v>3.4529513585190408E-2</v>
          </cell>
        </row>
        <row r="6">
          <cell r="DS6">
            <v>2.0452842449408593E-2</v>
          </cell>
        </row>
        <row r="7">
          <cell r="DS7">
            <v>0.12077828857553174</v>
          </cell>
        </row>
        <row r="8">
          <cell r="DS8">
            <v>5.9094215997741228E-2</v>
          </cell>
        </row>
      </sheetData>
      <sheetData sheetId="6">
        <row r="5">
          <cell r="CU5">
            <v>5.1270091585969624E-2</v>
          </cell>
          <cell r="DG5">
            <v>0.10961969393580295</v>
          </cell>
          <cell r="DS5">
            <v>3.0114235382856069E-2</v>
          </cell>
        </row>
        <row r="6">
          <cell r="DG6">
            <v>9.9681723209749995E-2</v>
          </cell>
          <cell r="DS6">
            <v>2.2825795618550249E-2</v>
          </cell>
        </row>
        <row r="7">
          <cell r="DG7">
            <v>0.22388761465065321</v>
          </cell>
          <cell r="DS7">
            <v>9.111803708994981E-2</v>
          </cell>
        </row>
        <row r="8">
          <cell r="DG8">
            <v>6.8324158939468971E-2</v>
          </cell>
          <cell r="DS8">
            <v>1.9263235508028442E-2</v>
          </cell>
        </row>
      </sheetData>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D5">
            <v>62203984.819999993</v>
          </cell>
          <cell r="DQ5">
            <v>18835231.879999999</v>
          </cell>
        </row>
        <row r="6">
          <cell r="DQ6">
            <v>13225835.059999999</v>
          </cell>
        </row>
        <row r="7">
          <cell r="DQ7">
            <v>3464671.48</v>
          </cell>
        </row>
        <row r="8">
          <cell r="DQ8">
            <v>2144725.34</v>
          </cell>
        </row>
      </sheetData>
      <sheetData sheetId="1"/>
      <sheetData sheetId="2">
        <row r="5">
          <cell r="DD5">
            <v>664900038.50999999</v>
          </cell>
          <cell r="DQ5">
            <v>631168075.64999998</v>
          </cell>
        </row>
        <row r="6">
          <cell r="DQ6">
            <v>501341290.59000003</v>
          </cell>
        </row>
        <row r="7">
          <cell r="DQ7">
            <v>68037238.930000007</v>
          </cell>
        </row>
        <row r="8">
          <cell r="DQ8">
            <v>61789546.13000001</v>
          </cell>
        </row>
      </sheetData>
      <sheetData sheetId="3">
        <row r="5">
          <cell r="DD5">
            <v>8.7006177028743359E-2</v>
          </cell>
          <cell r="DQ5">
            <v>-0.64875819648835509</v>
          </cell>
        </row>
        <row r="6">
          <cell r="DQ6">
            <v>-0.69391993221406023</v>
          </cell>
        </row>
        <row r="7">
          <cell r="DQ7">
            <v>-0.3308010607667925</v>
          </cell>
        </row>
        <row r="8">
          <cell r="DQ8">
            <v>-0.59046437651776484</v>
          </cell>
        </row>
      </sheetData>
      <sheetData sheetId="4"/>
      <sheetData sheetId="5">
        <row r="5">
          <cell r="DD5">
            <v>5.9874543393118262E-2</v>
          </cell>
          <cell r="DQ5">
            <v>-5.4816341169443672E-2</v>
          </cell>
        </row>
        <row r="6">
          <cell r="DQ6">
            <v>-6.5016933396794485E-2</v>
          </cell>
        </row>
        <row r="7">
          <cell r="DQ7">
            <v>6.4451615743100099E-2</v>
          </cell>
        </row>
        <row r="8">
          <cell r="DQ8">
            <v>-8.6651942137302873E-2</v>
          </cell>
        </row>
      </sheetData>
      <sheetData sheetId="6">
        <row r="5">
          <cell r="DD5">
            <v>5.4561096420093769E-2</v>
          </cell>
          <cell r="DQ5">
            <v>-5.4816341169443672E-2</v>
          </cell>
        </row>
        <row r="6">
          <cell r="DQ6">
            <v>-6.5016933396794485E-2</v>
          </cell>
        </row>
        <row r="7">
          <cell r="DQ7">
            <v>6.4451615743100099E-2</v>
          </cell>
        </row>
        <row r="8">
          <cell r="DQ8">
            <v>-8.6651942137302873E-2</v>
          </cell>
        </row>
      </sheetData>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row r="5">
          <cell r="DL5">
            <v>396720563.28488988</v>
          </cell>
        </row>
      </sheetData>
      <sheetData sheetId="2"/>
      <sheetData sheetId="3">
        <row r="5">
          <cell r="DD5">
            <v>6.8902647218785473E-2</v>
          </cell>
          <cell r="DQ5">
            <v>-0.66443181858609601</v>
          </cell>
        </row>
        <row r="6">
          <cell r="DQ6">
            <v>-0.70874196122836941</v>
          </cell>
        </row>
        <row r="7">
          <cell r="DQ7">
            <v>-0.34823851488096069</v>
          </cell>
        </row>
        <row r="8">
          <cell r="DQ8">
            <v>-0.59960071307092677</v>
          </cell>
        </row>
      </sheetData>
      <sheetData sheetId="4">
        <row r="5">
          <cell r="DD5">
            <v>2.2988326668214043E-2</v>
          </cell>
          <cell r="DQ5">
            <v>-0.60644756550585621</v>
          </cell>
        </row>
        <row r="6">
          <cell r="DQ6">
            <v>-0.64855467070474293</v>
          </cell>
        </row>
        <row r="7">
          <cell r="DQ7">
            <v>-0.38250057565603424</v>
          </cell>
        </row>
        <row r="8">
          <cell r="DQ8">
            <v>-0.53375884856161315</v>
          </cell>
        </row>
      </sheetData>
      <sheetData sheetId="5">
        <row r="4">
          <cell r="DK4">
            <v>45444</v>
          </cell>
        </row>
        <row r="5">
          <cell r="DQ5">
            <v>-5.0208094684060733E-2</v>
          </cell>
        </row>
        <row r="6">
          <cell r="DQ6">
            <v>-6.121455555103672E-2</v>
          </cell>
        </row>
        <row r="7">
          <cell r="DQ7">
            <v>7.8801579483289919E-2</v>
          </cell>
        </row>
        <row r="8">
          <cell r="DQ8">
            <v>-8.4335264306908075E-2</v>
          </cell>
        </row>
      </sheetData>
      <sheetData sheetId="6">
        <row r="5">
          <cell r="CR5">
            <v>1.8505057239039058E-2</v>
          </cell>
          <cell r="DE5">
            <v>6.5151264694387701E-2</v>
          </cell>
          <cell r="DQ5">
            <v>-5.0208094684060733E-2</v>
          </cell>
        </row>
        <row r="6">
          <cell r="DE6">
            <v>6.0720495928524132E-2</v>
          </cell>
          <cell r="DQ6">
            <v>-6.121455555103672E-2</v>
          </cell>
        </row>
        <row r="7">
          <cell r="DE7">
            <v>0.15238435666209904</v>
          </cell>
          <cell r="DQ7">
            <v>7.8801579483289919E-2</v>
          </cell>
        </row>
        <row r="8">
          <cell r="DE8">
            <v>2.6025237559716752E-2</v>
          </cell>
          <cell r="DQ8">
            <v>-8.4335264306908075E-2</v>
          </cell>
        </row>
      </sheetData>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D5">
            <v>31493004.459999997</v>
          </cell>
          <cell r="DQ5">
            <v>9228977.6799999997</v>
          </cell>
        </row>
        <row r="6">
          <cell r="DQ6">
            <v>6402582.75</v>
          </cell>
        </row>
        <row r="7">
          <cell r="DQ7">
            <v>1567158.33</v>
          </cell>
        </row>
        <row r="8">
          <cell r="DQ8">
            <v>1259236.6000000001</v>
          </cell>
        </row>
      </sheetData>
      <sheetData sheetId="1"/>
      <sheetData sheetId="2">
        <row r="5">
          <cell r="DD5">
            <v>338603462.40999997</v>
          </cell>
          <cell r="DQ5">
            <v>311151259.88</v>
          </cell>
        </row>
        <row r="6">
          <cell r="DQ6">
            <v>0</v>
          </cell>
        </row>
        <row r="7">
          <cell r="DQ7">
            <v>30099798.039999992</v>
          </cell>
        </row>
        <row r="8">
          <cell r="DQ8">
            <v>35464856.940000005</v>
          </cell>
        </row>
      </sheetData>
      <sheetData sheetId="3">
        <row r="5">
          <cell r="DD5">
            <v>5.0158001989495604E-2</v>
          </cell>
          <cell r="DQ5">
            <v>-0.66617038198793666</v>
          </cell>
        </row>
        <row r="6">
          <cell r="DQ6">
            <v>0</v>
          </cell>
        </row>
        <row r="7">
          <cell r="DQ7">
            <v>-0.30957600283888465</v>
          </cell>
        </row>
        <row r="8">
          <cell r="DQ8">
            <v>-0.60253825982015696</v>
          </cell>
        </row>
      </sheetData>
      <sheetData sheetId="4"/>
      <sheetData sheetId="5">
        <row r="5">
          <cell r="DD5">
            <v>2.5527408889886694E-2</v>
          </cell>
          <cell r="DQ5">
            <v>-8.3036635679314186E-2</v>
          </cell>
        </row>
        <row r="6">
          <cell r="DQ6">
            <v>0</v>
          </cell>
        </row>
        <row r="7">
          <cell r="DQ7">
            <v>0.11131614174111193</v>
          </cell>
        </row>
        <row r="8">
          <cell r="DQ8">
            <v>-0.11788895603663441</v>
          </cell>
        </row>
      </sheetData>
      <sheetData sheetId="6">
        <row r="5">
          <cell r="DD5">
            <v>2.0740394740907275E-2</v>
          </cell>
          <cell r="DQ5">
            <v>-8.3036635679314186E-2</v>
          </cell>
        </row>
        <row r="6">
          <cell r="DQ6">
            <v>0</v>
          </cell>
        </row>
        <row r="7">
          <cell r="DQ7">
            <v>0.11131614174111193</v>
          </cell>
        </row>
        <row r="8">
          <cell r="DQ8">
            <v>-0.11788895603663441</v>
          </cell>
        </row>
      </sheetData>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 val="Evo Mois m-1"/>
    </sheetNames>
    <sheetDataSet>
      <sheetData sheetId="0">
        <row r="5">
          <cell r="B5">
            <v>32449205.762408946</v>
          </cell>
        </row>
      </sheetData>
      <sheetData sheetId="1"/>
      <sheetData sheetId="2"/>
      <sheetData sheetId="3">
        <row r="5">
          <cell r="DD5">
            <v>3.1515552754240339E-2</v>
          </cell>
          <cell r="DQ5">
            <v>-0.67767964054823049</v>
          </cell>
        </row>
        <row r="6">
          <cell r="DQ6">
            <v>-0.72478054845815643</v>
          </cell>
        </row>
        <row r="7">
          <cell r="DQ7">
            <v>-0.32195864813196196</v>
          </cell>
        </row>
        <row r="8">
          <cell r="DQ8">
            <v>-0.59247074068391936</v>
          </cell>
        </row>
      </sheetData>
      <sheetData sheetId="4">
        <row r="5">
          <cell r="DD5">
            <v>2.4374324174792683E-2</v>
          </cell>
          <cell r="DQ5">
            <v>-0.61162395625549526</v>
          </cell>
        </row>
        <row r="6">
          <cell r="DQ6">
            <v>-0.65682353564169516</v>
          </cell>
        </row>
        <row r="7">
          <cell r="DQ7">
            <v>-0.37478370197301869</v>
          </cell>
        </row>
        <row r="8">
          <cell r="DQ8">
            <v>-0.52123389679983334</v>
          </cell>
        </row>
      </sheetData>
      <sheetData sheetId="5">
        <row r="5">
          <cell r="DD5">
            <v>2.4192632353587262E-2</v>
          </cell>
          <cell r="DQ5">
            <v>-7.772540554184848E-2</v>
          </cell>
        </row>
        <row r="6">
          <cell r="DQ6">
            <v>-9.2591825167411268E-2</v>
          </cell>
        </row>
        <row r="7">
          <cell r="DQ7">
            <v>0.12615140246231493</v>
          </cell>
        </row>
        <row r="8">
          <cell r="DQ8">
            <v>-0.11405521586634892</v>
          </cell>
        </row>
      </sheetData>
      <sheetData sheetId="6">
        <row r="5">
          <cell r="CR5">
            <v>-2.7303804876892546E-3</v>
          </cell>
          <cell r="DE5">
            <v>3.1235495136089142E-2</v>
          </cell>
          <cell r="DQ5">
            <v>-7.772540554184848E-2</v>
          </cell>
        </row>
        <row r="6">
          <cell r="DE6">
            <v>3.2195069727566139E-2</v>
          </cell>
          <cell r="DQ6">
            <v>-9.2591825167411268E-2</v>
          </cell>
        </row>
        <row r="7">
          <cell r="DE7">
            <v>6.7619721223106E-2</v>
          </cell>
          <cell r="DQ7">
            <v>0.12615140246231493</v>
          </cell>
        </row>
        <row r="8">
          <cell r="DE8">
            <v>1.8906577922668255E-3</v>
          </cell>
          <cell r="DQ8">
            <v>-0.11405521586634892</v>
          </cell>
        </row>
      </sheetData>
      <sheetData sheetId="7"/>
      <sheetData sheetId="8"/>
      <sheetData sheetId="9"/>
      <sheetData sheetId="10"/>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D5">
            <v>30710980.359999999</v>
          </cell>
          <cell r="DQ5">
            <v>9606254.1999999993</v>
          </cell>
        </row>
        <row r="6">
          <cell r="DQ6">
            <v>6823252.3099999996</v>
          </cell>
        </row>
        <row r="7">
          <cell r="DQ7">
            <v>1897513.15</v>
          </cell>
        </row>
        <row r="8">
          <cell r="DQ8">
            <v>885488.74</v>
          </cell>
        </row>
      </sheetData>
      <sheetData sheetId="1"/>
      <sheetData sheetId="2">
        <row r="5">
          <cell r="DD5">
            <v>326296576.10000002</v>
          </cell>
          <cell r="DQ5">
            <v>320016815.76999998</v>
          </cell>
        </row>
        <row r="6">
          <cell r="DQ6">
            <v>255754685.69000006</v>
          </cell>
        </row>
        <row r="7">
          <cell r="DQ7">
            <v>37937440.889999993</v>
          </cell>
        </row>
        <row r="8">
          <cell r="DQ8">
            <v>26324689.190000001</v>
          </cell>
        </row>
      </sheetData>
      <sheetData sheetId="3">
        <row r="5">
          <cell r="DD5">
            <v>0.12757837058275556</v>
          </cell>
          <cell r="DQ5">
            <v>-0.63022881127446384</v>
          </cell>
        </row>
        <row r="6">
          <cell r="DQ6">
            <v>-0.67512420718811028</v>
          </cell>
        </row>
        <row r="7">
          <cell r="DQ7">
            <v>-0.34737124334357672</v>
          </cell>
        </row>
        <row r="8">
          <cell r="DQ8">
            <v>-0.57197398508424202</v>
          </cell>
        </row>
      </sheetData>
      <sheetData sheetId="4"/>
      <sheetData sheetId="5">
        <row r="5">
          <cell r="DD5">
            <v>9.7815153751301454E-2</v>
          </cell>
          <cell r="DQ5">
            <v>-2.5660980613060436E-2</v>
          </cell>
        </row>
        <row r="6">
          <cell r="DQ6">
            <v>-3.1837513575252663E-2</v>
          </cell>
        </row>
        <row r="7">
          <cell r="DQ7">
            <v>2.9990036177837576E-2</v>
          </cell>
        </row>
        <row r="8">
          <cell r="DQ8">
            <v>-4.0896065102078438E-2</v>
          </cell>
        </row>
      </sheetData>
      <sheetData sheetId="6">
        <row r="5">
          <cell r="DD5">
            <v>9.2111371158301703E-2</v>
          </cell>
          <cell r="DQ5">
            <v>-2.5660980613060436E-2</v>
          </cell>
        </row>
        <row r="6">
          <cell r="DQ6">
            <v>-3.1837513575252663E-2</v>
          </cell>
        </row>
        <row r="7">
          <cell r="DQ7">
            <v>2.9990036177837576E-2</v>
          </cell>
        </row>
        <row r="8">
          <cell r="DQ8">
            <v>-4.0896065102078438E-2</v>
          </cell>
        </row>
      </sheetData>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E5">
            <v>0.16099409807462606</v>
          </cell>
          <cell r="DQ5">
            <v>-0.65079351425452237</v>
          </cell>
        </row>
        <row r="6">
          <cell r="DQ6">
            <v>-0.69217395137622306</v>
          </cell>
        </row>
        <row r="7">
          <cell r="DQ7">
            <v>-0.37690010447323807</v>
          </cell>
        </row>
        <row r="8">
          <cell r="DQ8">
            <v>-0.60417976335211121</v>
          </cell>
        </row>
      </sheetData>
      <sheetData sheetId="4">
        <row r="5">
          <cell r="DE5">
            <v>5.1426218620495012E-2</v>
          </cell>
          <cell r="DQ5">
            <v>-0.60227789999478332</v>
          </cell>
        </row>
        <row r="6">
          <cell r="DQ6">
            <v>-0.64124297963586852</v>
          </cell>
        </row>
        <row r="7">
          <cell r="DQ7">
            <v>-0.39226905547505253</v>
          </cell>
        </row>
        <row r="8">
          <cell r="DQ8">
            <v>-0.55108483307114708</v>
          </cell>
        </row>
      </sheetData>
      <sheetData sheetId="5">
        <row r="5">
          <cell r="DE5">
            <v>0.10262177498033664</v>
          </cell>
          <cell r="DQ5">
            <v>-2.3029718245920261E-2</v>
          </cell>
        </row>
        <row r="6">
          <cell r="DQ6">
            <v>-2.923874848454211E-2</v>
          </cell>
        </row>
        <row r="7">
          <cell r="DQ7">
            <v>4.2608551868715816E-2</v>
          </cell>
        </row>
        <row r="8">
          <cell r="DQ8">
            <v>-5.0980823506975859E-2</v>
          </cell>
        </row>
      </sheetData>
      <sheetData sheetId="6">
        <row r="5">
          <cell r="CS5">
            <v>4.484694124674049E-2</v>
          </cell>
          <cell r="DE5">
            <v>0.10262177498033664</v>
          </cell>
          <cell r="DQ5">
            <v>-2.3029718245920261E-2</v>
          </cell>
        </row>
        <row r="6">
          <cell r="DE6">
            <v>9.1771404276524526E-2</v>
          </cell>
          <cell r="DQ6">
            <v>-2.923874848454211E-2</v>
          </cell>
        </row>
        <row r="7">
          <cell r="DE7">
            <v>0.22431886345204144</v>
          </cell>
          <cell r="DQ7">
            <v>4.2608551868715816E-2</v>
          </cell>
        </row>
        <row r="8">
          <cell r="DE8">
            <v>6.3553653690350709E-2</v>
          </cell>
          <cell r="DQ8">
            <v>-5.0980823506975859E-2</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_hors_covid"/>
      <sheetName val="SA_hors_covid"/>
      <sheetName val="RA_hors_covid"/>
      <sheetName val="NSA_INDICES"/>
      <sheetName val="SA_INDICES"/>
      <sheetName val="RA_INDICES"/>
      <sheetName val="RA_INDICES_Prov"/>
    </sheetNames>
    <sheetDataSet>
      <sheetData sheetId="0"/>
      <sheetData sheetId="1"/>
      <sheetData sheetId="2"/>
      <sheetData sheetId="3">
        <row r="3">
          <cell r="BZ3">
            <v>44075</v>
          </cell>
        </row>
      </sheetData>
      <sheetData sheetId="4">
        <row r="3">
          <cell r="BZ3">
            <v>44075</v>
          </cell>
        </row>
      </sheetData>
      <sheetData sheetId="5">
        <row r="3">
          <cell r="BZ3">
            <v>44075</v>
          </cell>
        </row>
        <row r="69">
          <cell r="E69" t="str">
            <v>TOTAL Infirmiers</v>
          </cell>
        </row>
        <row r="83">
          <cell r="E83" t="str">
            <v>TOTAL Laboratoires</v>
          </cell>
        </row>
        <row r="90">
          <cell r="E90" t="str">
            <v>IJ maladie</v>
          </cell>
        </row>
        <row r="107">
          <cell r="E107" t="str">
            <v>Médicaments de ville</v>
          </cell>
        </row>
        <row r="118">
          <cell r="E118" t="str">
            <v>TOTAL médicaments</v>
          </cell>
        </row>
        <row r="134">
          <cell r="E134" t="str">
            <v xml:space="preserve">TOTAL SOINS DE VILLE </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atients"/>
      <sheetName val="2-Tableau-de-marche"/>
      <sheetName val="3-SDV-DTR-CVS-CJO"/>
      <sheetName val="4-SDV-DTS-CVS-CJO"/>
      <sheetName val="5-Cliniques privées DTS CVS CJO"/>
      <sheetName val="6-Actualités"/>
      <sheetName val="Graphs_DTR"/>
      <sheetName val="Date_rbts"/>
      <sheetName val="Date_soins"/>
      <sheetName val="Révisions_date_soins"/>
      <sheetName val="Titres"/>
      <sheetName val="lisez-moi!"/>
      <sheetName val="annexe1-SDV_DTR_hors_Covid"/>
      <sheetName val="7-Pt IJ"/>
      <sheetName val="Date_rbts_hors_covid"/>
    </sheetNames>
    <sheetDataSet>
      <sheetData sheetId="0"/>
      <sheetData sheetId="1"/>
      <sheetData sheetId="2"/>
      <sheetData sheetId="3"/>
      <sheetData sheetId="4"/>
      <sheetData sheetId="5"/>
      <sheetData sheetId="6"/>
      <sheetData sheetId="7"/>
      <sheetData sheetId="8"/>
      <sheetData sheetId="9"/>
      <sheetData sheetId="10">
        <row r="6">
          <cell r="B6" t="str">
            <v>nov.</v>
          </cell>
        </row>
        <row r="7">
          <cell r="B7" t="str">
            <v>déc.</v>
          </cell>
        </row>
        <row r="8">
          <cell r="B8" t="str">
            <v>janv.</v>
          </cell>
        </row>
        <row r="9">
          <cell r="A9" t="str">
            <v>février</v>
          </cell>
          <cell r="B9" t="str">
            <v>fév.</v>
          </cell>
        </row>
        <row r="10">
          <cell r="B10" t="str">
            <v>fév.</v>
          </cell>
        </row>
        <row r="19">
          <cell r="A19">
            <v>2025</v>
          </cell>
        </row>
        <row r="20">
          <cell r="A20">
            <v>2024</v>
          </cell>
        </row>
        <row r="21">
          <cell r="A21">
            <v>2024</v>
          </cell>
        </row>
        <row r="22">
          <cell r="A22">
            <v>2024</v>
          </cell>
        </row>
        <row r="23">
          <cell r="A23">
            <v>2025</v>
          </cell>
        </row>
        <row r="24">
          <cell r="A24">
            <v>2024</v>
          </cell>
        </row>
      </sheetData>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_DTR"/>
      <sheetName val="NSA_DTR"/>
      <sheetName val="SA_DTR"/>
      <sheetName val="VERIF_DTR"/>
      <sheetName val="RA_DTR_hors_covid"/>
      <sheetName val="NSA_DTR_hors_covid"/>
      <sheetName val="SA_DTR_hors_covid"/>
      <sheetName val="RA_DTS"/>
      <sheetName val="NSA_DTS"/>
      <sheetName val="SA_DTS"/>
      <sheetName val="VERIF_DTS"/>
      <sheetName val="RA_DTS_hors_covid"/>
      <sheetName val="NSA_DTS_hors_covid"/>
      <sheetName val="SA_DTS_hors_covid"/>
      <sheetName val="Feuil1"/>
    </sheetNames>
    <sheetDataSet>
      <sheetData sheetId="0">
        <row r="5">
          <cell r="ER5">
            <v>429.72859900000003</v>
          </cell>
          <cell r="FD5">
            <v>418.27396611000006</v>
          </cell>
        </row>
        <row r="6">
          <cell r="FD6">
            <v>264.23151966000006</v>
          </cell>
        </row>
        <row r="7">
          <cell r="FD7">
            <v>89.777345390000008</v>
          </cell>
        </row>
        <row r="8">
          <cell r="FD8">
            <v>23.525621420000004</v>
          </cell>
        </row>
        <row r="9">
          <cell r="FD9">
            <v>52.01524221999999</v>
          </cell>
        </row>
        <row r="10">
          <cell r="FD10">
            <v>13.094017640000001</v>
          </cell>
        </row>
        <row r="12">
          <cell r="FD12">
            <v>74.967239399999997</v>
          </cell>
        </row>
        <row r="13">
          <cell r="FD13">
            <v>18.66747093</v>
          </cell>
        </row>
        <row r="14">
          <cell r="FD14">
            <v>52.579344249999991</v>
          </cell>
        </row>
        <row r="16">
          <cell r="FD16">
            <v>10.71015403</v>
          </cell>
        </row>
        <row r="17">
          <cell r="FD17">
            <v>25.485844709999999</v>
          </cell>
        </row>
        <row r="18">
          <cell r="FD18">
            <v>58.821638059999998</v>
          </cell>
        </row>
        <row r="19">
          <cell r="FD19">
            <v>38.489988270000005</v>
          </cell>
        </row>
        <row r="20">
          <cell r="FD20">
            <v>20.33164979</v>
          </cell>
        </row>
        <row r="22">
          <cell r="FD22">
            <v>154.04244645</v>
          </cell>
        </row>
        <row r="23">
          <cell r="FD23">
            <v>115.60712768</v>
          </cell>
        </row>
        <row r="24">
          <cell r="FD24">
            <v>110.81014132999999</v>
          </cell>
        </row>
        <row r="25">
          <cell r="FD25">
            <v>4.7969863500000001</v>
          </cell>
        </row>
        <row r="26">
          <cell r="FD26">
            <v>38.435318769999995</v>
          </cell>
        </row>
        <row r="27">
          <cell r="FD27">
            <v>359.45232805000006</v>
          </cell>
        </row>
        <row r="55">
          <cell r="FD55">
            <v>-2.6656238895047091E-2</v>
          </cell>
        </row>
        <row r="56">
          <cell r="FD56">
            <v>-2.4130769961634657E-2</v>
          </cell>
        </row>
        <row r="58">
          <cell r="FD58">
            <v>-1.6242419749565085E-2</v>
          </cell>
        </row>
        <row r="59">
          <cell r="FD59">
            <v>-1.0516320351296682E-2</v>
          </cell>
        </row>
        <row r="60">
          <cell r="FD60">
            <v>-8.6431617957760665E-3</v>
          </cell>
        </row>
        <row r="62">
          <cell r="FD62">
            <v>-3.4898830244190382E-2</v>
          </cell>
        </row>
        <row r="63">
          <cell r="FD63">
            <v>-1.3301941569188624E-2</v>
          </cell>
        </row>
        <row r="64">
          <cell r="FD64">
            <v>-4.6915486207425361E-2</v>
          </cell>
        </row>
        <row r="66">
          <cell r="FD66">
            <v>-0.18918934814892274</v>
          </cell>
        </row>
        <row r="67">
          <cell r="FD67">
            <v>4.5309834095872414E-3</v>
          </cell>
        </row>
        <row r="68">
          <cell r="FD68">
            <v>-7.5742052786006431E-3</v>
          </cell>
        </row>
        <row r="69">
          <cell r="FD69">
            <v>8.8868534595514248E-3</v>
          </cell>
        </row>
        <row r="70">
          <cell r="FD70">
            <v>-3.7309825363900595E-2</v>
          </cell>
        </row>
        <row r="72">
          <cell r="FD72">
            <v>-3.0957910589270776E-2</v>
          </cell>
        </row>
        <row r="73">
          <cell r="FD73">
            <v>-3.4549246926529054E-2</v>
          </cell>
        </row>
        <row r="74">
          <cell r="FD74">
            <v>-1.9173680667611381E-2</v>
          </cell>
        </row>
        <row r="75">
          <cell r="FD75">
            <v>-0.29121353677780049</v>
          </cell>
        </row>
        <row r="76">
          <cell r="FD76">
            <v>-1.9992893756751062E-2</v>
          </cell>
        </row>
        <row r="77">
          <cell r="FD77">
            <v>-2.9709221505376138E-2</v>
          </cell>
        </row>
        <row r="80">
          <cell r="FD80">
            <v>1.7866747200194544E-2</v>
          </cell>
        </row>
        <row r="81">
          <cell r="FD81">
            <v>1.9971171253456932E-2</v>
          </cell>
        </row>
        <row r="82">
          <cell r="FD82">
            <v>3.3301263114020374E-2</v>
          </cell>
        </row>
        <row r="83">
          <cell r="FD83">
            <v>2.7626080677957132E-2</v>
          </cell>
        </row>
        <row r="84">
          <cell r="FD84">
            <v>3.1495560288516078E-2</v>
          </cell>
        </row>
        <row r="85">
          <cell r="FD85">
            <v>4.0067347149936205E-2</v>
          </cell>
        </row>
        <row r="87">
          <cell r="FD87">
            <v>-7.499526913408161E-4</v>
          </cell>
        </row>
        <row r="88">
          <cell r="FD88">
            <v>2.0050070177332513E-2</v>
          </cell>
        </row>
        <row r="89">
          <cell r="FD89">
            <v>-1.2301044089836344E-2</v>
          </cell>
        </row>
        <row r="91">
          <cell r="FD91">
            <v>-0.16047886887203533</v>
          </cell>
        </row>
        <row r="92">
          <cell r="FD92">
            <v>3.0316515292945212E-2</v>
          </cell>
        </row>
        <row r="93">
          <cell r="FD93">
            <v>6.4466684613394554E-2</v>
          </cell>
        </row>
        <row r="94">
          <cell r="FD94">
            <v>8.598570893367441E-2</v>
          </cell>
        </row>
        <row r="95">
          <cell r="FD95">
            <v>2.6837533264205238E-2</v>
          </cell>
        </row>
        <row r="97">
          <cell r="FD97">
            <v>1.4398298206000248E-2</v>
          </cell>
        </row>
        <row r="98">
          <cell r="FD98">
            <v>1.4595265509539379E-2</v>
          </cell>
        </row>
        <row r="99">
          <cell r="FD99">
            <v>3.2571569459095784E-2</v>
          </cell>
        </row>
        <row r="100">
          <cell r="FD100">
            <v>-0.23775322681827327</v>
          </cell>
        </row>
        <row r="101">
          <cell r="FD101">
            <v>1.3775527374617624E-2</v>
          </cell>
        </row>
        <row r="102">
          <cell r="FD102">
            <v>1.047098893650511E-2</v>
          </cell>
        </row>
        <row r="130">
          <cell r="FD130">
            <v>5194.4566645599998</v>
          </cell>
        </row>
        <row r="131">
          <cell r="FD131">
            <v>3234.6839921900005</v>
          </cell>
        </row>
        <row r="132">
          <cell r="FD132">
            <v>1025.7936457100002</v>
          </cell>
        </row>
        <row r="133">
          <cell r="FD133">
            <v>269.53473174999999</v>
          </cell>
        </row>
        <row r="134">
          <cell r="FD134">
            <v>592.03974490000007</v>
          </cell>
        </row>
        <row r="135">
          <cell r="FD135">
            <v>150.69499303000001</v>
          </cell>
        </row>
        <row r="137">
          <cell r="FD137">
            <v>953.73222315000021</v>
          </cell>
        </row>
        <row r="138">
          <cell r="FD138">
            <v>232.12425166</v>
          </cell>
        </row>
        <row r="139">
          <cell r="FD139">
            <v>678.33412837999992</v>
          </cell>
        </row>
        <row r="141">
          <cell r="FD141">
            <v>138.67875520000001</v>
          </cell>
        </row>
        <row r="142">
          <cell r="FD142">
            <v>325.23333286999997</v>
          </cell>
        </row>
        <row r="143">
          <cell r="FD143">
            <v>729.5167114599999</v>
          </cell>
        </row>
        <row r="144">
          <cell r="FD144">
            <v>467.9162298600001</v>
          </cell>
        </row>
        <row r="145">
          <cell r="FD145">
            <v>261.60048159999997</v>
          </cell>
        </row>
        <row r="147">
          <cell r="FD147">
            <v>1959.7726723699996</v>
          </cell>
        </row>
        <row r="148">
          <cell r="FD148">
            <v>1491.7045020800003</v>
          </cell>
        </row>
        <row r="149">
          <cell r="FD149">
            <v>1407.73541974</v>
          </cell>
        </row>
        <row r="150">
          <cell r="FD150">
            <v>83.96908234</v>
          </cell>
        </row>
        <row r="151">
          <cell r="FD151">
            <v>468.0681702899999</v>
          </cell>
        </row>
        <row r="152">
          <cell r="FD152">
            <v>4464.9399530999999</v>
          </cell>
        </row>
        <row r="155">
          <cell r="FD155">
            <v>1.2267719822253165E-2</v>
          </cell>
        </row>
        <row r="156">
          <cell r="FD156">
            <v>6.8274045123548621E-3</v>
          </cell>
        </row>
        <row r="157">
          <cell r="FD157">
            <v>-3.2493863085398811E-3</v>
          </cell>
        </row>
        <row r="158">
          <cell r="FD158">
            <v>-1.5564157305245629E-2</v>
          </cell>
        </row>
        <row r="159">
          <cell r="FD159">
            <v>1.3976666646658309E-2</v>
          </cell>
        </row>
        <row r="160">
          <cell r="FD160">
            <v>-5.5493776326516198E-2</v>
          </cell>
        </row>
        <row r="162">
          <cell r="FD162">
            <v>5.9263184263727009E-3</v>
          </cell>
        </row>
        <row r="163">
          <cell r="FD163">
            <v>2.0176932580911133E-2</v>
          </cell>
        </row>
        <row r="164">
          <cell r="FD164">
            <v>-4.7057663974985342E-3</v>
          </cell>
        </row>
        <row r="166">
          <cell r="FD166">
            <v>-0.12197529151066755</v>
          </cell>
        </row>
        <row r="167">
          <cell r="FD167">
            <v>2.9478550893875077E-2</v>
          </cell>
        </row>
        <row r="168">
          <cell r="FD168">
            <v>3.8414934546560753E-2</v>
          </cell>
        </row>
        <row r="169">
          <cell r="FD169">
            <v>4.7021786462962512E-2</v>
          </cell>
        </row>
        <row r="170">
          <cell r="FD170">
            <v>2.336792828153067E-2</v>
          </cell>
        </row>
        <row r="172">
          <cell r="FD172">
            <v>2.1376941144911399E-2</v>
          </cell>
        </row>
        <row r="173">
          <cell r="FD173">
            <v>1.9667957571826822E-2</v>
          </cell>
        </row>
        <row r="174">
          <cell r="FD174">
            <v>2.5560004411044002E-2</v>
          </cell>
        </row>
        <row r="175">
          <cell r="FD175">
            <v>-6.9915750687804645E-2</v>
          </cell>
        </row>
        <row r="176">
          <cell r="FD176">
            <v>2.6861791740579566E-2</v>
          </cell>
        </row>
        <row r="177">
          <cell r="FD177">
            <v>8.1202192427636266E-3</v>
          </cell>
        </row>
        <row r="180">
          <cell r="FD180">
            <v>1.5900686811830989E-2</v>
          </cell>
        </row>
        <row r="181">
          <cell r="FD181">
            <v>9.4634026118531889E-3</v>
          </cell>
        </row>
        <row r="182">
          <cell r="FD182">
            <v>-1.3798110538065789E-4</v>
          </cell>
        </row>
        <row r="183">
          <cell r="FD183">
            <v>-1.0192385233409484E-2</v>
          </cell>
        </row>
        <row r="184">
          <cell r="FD184">
            <v>1.6285678426280592E-2</v>
          </cell>
        </row>
        <row r="185">
          <cell r="FD185">
            <v>-5.3177878452387306E-2</v>
          </cell>
        </row>
        <row r="187">
          <cell r="FD187">
            <v>9.2445497073254668E-3</v>
          </cell>
        </row>
        <row r="188">
          <cell r="FD188">
            <v>2.1014789715491755E-2</v>
          </cell>
        </row>
        <row r="189">
          <cell r="FD189">
            <v>-4.1692970149331821E-4</v>
          </cell>
        </row>
        <row r="191">
          <cell r="FD191">
            <v>-0.11728320565969863</v>
          </cell>
        </row>
        <row r="192">
          <cell r="FD192">
            <v>2.8641663941853857E-2</v>
          </cell>
        </row>
        <row r="193">
          <cell r="FD193">
            <v>4.105103333490967E-2</v>
          </cell>
        </row>
        <row r="194">
          <cell r="FD194">
            <v>4.8789638528468071E-2</v>
          </cell>
        </row>
        <row r="195">
          <cell r="FD195">
            <v>2.7558744902915322E-2</v>
          </cell>
        </row>
        <row r="197">
          <cell r="FD197">
            <v>2.671748725721268E-2</v>
          </cell>
        </row>
        <row r="198">
          <cell r="FD198">
            <v>2.5571190523018483E-2</v>
          </cell>
        </row>
        <row r="199">
          <cell r="FD199">
            <v>3.1813339352646297E-2</v>
          </cell>
        </row>
        <row r="200">
          <cell r="FD200">
            <v>-6.897586068915651E-2</v>
          </cell>
        </row>
        <row r="201">
          <cell r="FD201">
            <v>3.0386330651093196E-2</v>
          </cell>
        </row>
        <row r="202">
          <cell r="FD202">
            <v>1.1896962307709646E-2</v>
          </cell>
        </row>
        <row r="205">
          <cell r="FD205">
            <v>-7.7027907405768925E-4</v>
          </cell>
        </row>
        <row r="206">
          <cell r="FD206">
            <v>-2.960376048058988E-3</v>
          </cell>
        </row>
        <row r="207">
          <cell r="FD207">
            <v>2.1024534757037472E-2</v>
          </cell>
        </row>
        <row r="208">
          <cell r="FD208">
            <v>1.896921765517523E-2</v>
          </cell>
        </row>
        <row r="209">
          <cell r="FD209">
            <v>1.4380886439898433E-2</v>
          </cell>
        </row>
        <row r="210">
          <cell r="FD210">
            <v>3.9842374135510061E-2</v>
          </cell>
        </row>
        <row r="212">
          <cell r="FD212">
            <v>-6.2356224162862794E-3</v>
          </cell>
        </row>
        <row r="213">
          <cell r="FD213">
            <v>2.6428660221464506E-2</v>
          </cell>
        </row>
        <row r="214">
          <cell r="FD214">
            <v>-2.3990275702757469E-2</v>
          </cell>
        </row>
        <row r="216">
          <cell r="FD216">
            <v>-0.18544591069192584</v>
          </cell>
        </row>
        <row r="217">
          <cell r="FD217">
            <v>7.4207356433904081E-3</v>
          </cell>
        </row>
        <row r="218">
          <cell r="FD218">
            <v>3.0282592187336199E-4</v>
          </cell>
        </row>
        <row r="219">
          <cell r="FD219">
            <v>1.4431726401785916E-2</v>
          </cell>
        </row>
        <row r="220">
          <cell r="FD220">
            <v>-2.4391205174030706E-2</v>
          </cell>
        </row>
        <row r="222">
          <cell r="FD222">
            <v>2.9720219772657597E-3</v>
          </cell>
        </row>
        <row r="223">
          <cell r="FD223">
            <v>-3.1123004830913015E-3</v>
          </cell>
        </row>
        <row r="224">
          <cell r="FD224">
            <v>6.2805666513376934E-3</v>
          </cell>
        </row>
        <row r="225">
          <cell r="FD225">
            <v>-0.15210306780261829</v>
          </cell>
        </row>
        <row r="226">
          <cell r="FD226">
            <v>2.2234098697561988E-2</v>
          </cell>
        </row>
        <row r="227">
          <cell r="FD227">
            <v>-9.4815319821872635E-4</v>
          </cell>
        </row>
        <row r="230">
          <cell r="FD230">
            <v>3.222552957624325E-2</v>
          </cell>
        </row>
        <row r="231">
          <cell r="FD231">
            <v>3.2234283568517652E-2</v>
          </cell>
        </row>
        <row r="232">
          <cell r="FD232">
            <v>4.7830449192704183E-2</v>
          </cell>
        </row>
        <row r="233">
          <cell r="FD233">
            <v>5.1300715086021631E-2</v>
          </cell>
        </row>
        <row r="234">
          <cell r="FD234">
            <v>3.76031621911741E-2</v>
          </cell>
        </row>
        <row r="235">
          <cell r="FD235">
            <v>6.9662571314330179E-2</v>
          </cell>
        </row>
        <row r="237">
          <cell r="FD237">
            <v>3.6207776906715283E-2</v>
          </cell>
        </row>
        <row r="238">
          <cell r="FD238">
            <v>4.028925875320355E-2</v>
          </cell>
        </row>
        <row r="239">
          <cell r="FD239">
            <v>2.8913500631176259E-2</v>
          </cell>
        </row>
        <row r="241">
          <cell r="FD241">
            <v>-0.1644349897480214</v>
          </cell>
        </row>
        <row r="242">
          <cell r="FD242">
            <v>2.8735298206064686E-2</v>
          </cell>
        </row>
        <row r="243">
          <cell r="FD243">
            <v>5.0918280257825854E-2</v>
          </cell>
        </row>
        <row r="244">
          <cell r="FD244">
            <v>6.9212330295342683E-2</v>
          </cell>
        </row>
        <row r="245">
          <cell r="FD245">
            <v>1.8739003547525668E-2</v>
          </cell>
        </row>
        <row r="247">
          <cell r="FD247">
            <v>3.2211015175632074E-2</v>
          </cell>
        </row>
        <row r="248">
          <cell r="FD248">
            <v>2.8652202204004773E-2</v>
          </cell>
        </row>
        <row r="249">
          <cell r="FD249">
            <v>3.9931389749429558E-2</v>
          </cell>
        </row>
        <row r="250">
          <cell r="FD250">
            <v>-0.13949709436525015</v>
          </cell>
        </row>
        <row r="251">
          <cell r="FD251">
            <v>4.3646928701473575E-2</v>
          </cell>
        </row>
        <row r="252">
          <cell r="FD252">
            <v>2.919699756156513E-2</v>
          </cell>
        </row>
        <row r="255">
          <cell r="FD255">
            <v>5.778476042151981E-3</v>
          </cell>
        </row>
        <row r="256">
          <cell r="FD256">
            <v>-5.1901281752297912E-3</v>
          </cell>
        </row>
        <row r="257">
          <cell r="FD257">
            <v>1.9447418557590579E-2</v>
          </cell>
        </row>
        <row r="258">
          <cell r="FD258">
            <v>-1.7024876579761594E-2</v>
          </cell>
        </row>
        <row r="259">
          <cell r="FD259">
            <v>4.4641936820719375E-2</v>
          </cell>
        </row>
        <row r="260">
          <cell r="FD260">
            <v>-7.1669918451932046E-3</v>
          </cell>
        </row>
        <row r="262">
          <cell r="FD262">
            <v>-8.8470475412670835E-3</v>
          </cell>
        </row>
        <row r="263">
          <cell r="FD263">
            <v>2.3253192859301164E-2</v>
          </cell>
        </row>
        <row r="264">
          <cell r="FD264">
            <v>-2.441425329337843E-2</v>
          </cell>
        </row>
        <row r="266">
          <cell r="FD266">
            <v>-0.21105983355059421</v>
          </cell>
        </row>
        <row r="267">
          <cell r="FD267">
            <v>4.151692986394262E-2</v>
          </cell>
        </row>
        <row r="268">
          <cell r="FD268">
            <v>-3.3841182702655237E-3</v>
          </cell>
        </row>
        <row r="269">
          <cell r="FD269">
            <v>-2.4858091583757069E-2</v>
          </cell>
        </row>
        <row r="270">
          <cell r="FD270">
            <v>3.6408115467480462E-2</v>
          </cell>
        </row>
        <row r="272">
          <cell r="FD272">
            <v>2.4764386940709926E-2</v>
          </cell>
        </row>
        <row r="273">
          <cell r="FD273">
            <v>3.2778347823720466E-2</v>
          </cell>
        </row>
        <row r="274">
          <cell r="FD274">
            <v>4.08302893030974E-2</v>
          </cell>
        </row>
        <row r="275">
          <cell r="FD275">
            <v>-7.5544611241098902E-2</v>
          </cell>
        </row>
        <row r="276">
          <cell r="FD276">
            <v>-6.9350955224090072E-5</v>
          </cell>
        </row>
        <row r="277">
          <cell r="FD277">
            <v>7.2526518730335887E-3</v>
          </cell>
        </row>
        <row r="305">
          <cell r="FD305">
            <v>5.1751247486755414E-3</v>
          </cell>
        </row>
        <row r="306">
          <cell r="FD306">
            <v>4.7887918556752673E-3</v>
          </cell>
        </row>
        <row r="307">
          <cell r="FD307">
            <v>-5.0124695376829731E-3</v>
          </cell>
        </row>
        <row r="308">
          <cell r="FD308">
            <v>-2.667132424526697E-2</v>
          </cell>
        </row>
        <row r="309">
          <cell r="FD309">
            <v>8.4743442269923364E-3</v>
          </cell>
        </row>
        <row r="310">
          <cell r="FD310">
            <v>-1.5659556846671308E-2</v>
          </cell>
        </row>
        <row r="312">
          <cell r="FD312">
            <v>-7.8695611386722097E-3</v>
          </cell>
        </row>
        <row r="313">
          <cell r="FD313">
            <v>9.1092350744250705E-3</v>
          </cell>
        </row>
        <row r="314">
          <cell r="FD314">
            <v>-1.3391826179441346E-2</v>
          </cell>
        </row>
        <row r="316">
          <cell r="FD316">
            <v>1.9876905758860364E-2</v>
          </cell>
        </row>
        <row r="317">
          <cell r="FD317">
            <v>2.5574798961347067E-2</v>
          </cell>
        </row>
        <row r="318">
          <cell r="FD318">
            <v>2.3635674993591316E-2</v>
          </cell>
        </row>
        <row r="319">
          <cell r="FD319">
            <v>2.4904395937137114E-2</v>
          </cell>
        </row>
        <row r="320">
          <cell r="FD320">
            <v>2.1297595432435257E-2</v>
          </cell>
        </row>
        <row r="322">
          <cell r="FD322">
            <v>5.8160197626158094E-3</v>
          </cell>
        </row>
        <row r="323">
          <cell r="FD323">
            <v>5.3751218783644195E-3</v>
          </cell>
        </row>
        <row r="324">
          <cell r="FD324">
            <v>1.0980311287718258E-2</v>
          </cell>
        </row>
        <row r="325">
          <cell r="FD325">
            <v>-9.0513830604602052E-2</v>
          </cell>
        </row>
        <row r="326">
          <cell r="FD326">
            <v>7.2137284651740963E-3</v>
          </cell>
        </row>
        <row r="327">
          <cell r="FD327">
            <v>2.153510089238031E-3</v>
          </cell>
        </row>
      </sheetData>
      <sheetData sheetId="1">
        <row r="5">
          <cell r="ER5">
            <v>197.68461799999997</v>
          </cell>
          <cell r="FD5">
            <v>187.48080675999998</v>
          </cell>
        </row>
        <row r="6">
          <cell r="FD6">
            <v>110.21424460999998</v>
          </cell>
        </row>
        <row r="7">
          <cell r="FD7">
            <v>37.200434779999995</v>
          </cell>
        </row>
        <row r="8">
          <cell r="FD8">
            <v>9.9932182199999993</v>
          </cell>
        </row>
        <row r="9">
          <cell r="FD9">
            <v>21.925291749999996</v>
          </cell>
        </row>
        <row r="10">
          <cell r="FD10">
            <v>5.1005719699999998</v>
          </cell>
        </row>
        <row r="12">
          <cell r="FD12">
            <v>44.361421759999999</v>
          </cell>
        </row>
        <row r="13">
          <cell r="FD13">
            <v>9.5728274999999989</v>
          </cell>
        </row>
        <row r="14">
          <cell r="FD14">
            <v>33.416546140000001</v>
          </cell>
        </row>
        <row r="16">
          <cell r="FD16">
            <v>4.6728822900000004</v>
          </cell>
        </row>
        <row r="17">
          <cell r="FD17">
            <v>12.66374598</v>
          </cell>
        </row>
        <row r="18">
          <cell r="FD18">
            <v>9.3850052699999988</v>
          </cell>
        </row>
        <row r="19">
          <cell r="FD19">
            <v>6.1164107599999999</v>
          </cell>
        </row>
        <row r="20">
          <cell r="FD20">
            <v>3.2685945099999998</v>
          </cell>
        </row>
        <row r="22">
          <cell r="FD22">
            <v>77.266562149999999</v>
          </cell>
        </row>
        <row r="23">
          <cell r="FD23">
            <v>57.263973030000002</v>
          </cell>
        </row>
        <row r="24">
          <cell r="FD24">
            <v>55.569945489999995</v>
          </cell>
        </row>
        <row r="25">
          <cell r="FD25">
            <v>1.69402754</v>
          </cell>
        </row>
        <row r="26">
          <cell r="FD26">
            <v>20.00258912</v>
          </cell>
        </row>
        <row r="27">
          <cell r="FD27">
            <v>178.09580148999999</v>
          </cell>
        </row>
        <row r="55">
          <cell r="FD55">
            <v>-5.1617295251041417E-2</v>
          </cell>
        </row>
        <row r="56">
          <cell r="FD56">
            <v>-5.4823296659974541E-2</v>
          </cell>
        </row>
        <row r="57">
          <cell r="FD57">
            <v>-4.7755280187798732E-2</v>
          </cell>
        </row>
        <row r="58">
          <cell r="FD58">
            <v>-5.9681049177239265E-2</v>
          </cell>
        </row>
        <row r="59">
          <cell r="FD59">
            <v>-4.1474444083166584E-2</v>
          </cell>
        </row>
        <row r="60">
          <cell r="FD60">
            <v>-5.4674145873769953E-2</v>
          </cell>
        </row>
        <row r="62">
          <cell r="FD62">
            <v>-6.1679493186796219E-2</v>
          </cell>
        </row>
        <row r="63">
          <cell r="FD63">
            <v>-4.7579013407735515E-2</v>
          </cell>
        </row>
        <row r="64">
          <cell r="FD64">
            <v>-6.8257068604182347E-2</v>
          </cell>
        </row>
        <row r="66">
          <cell r="FD66">
            <v>-0.22406745058484911</v>
          </cell>
        </row>
        <row r="67">
          <cell r="FD67">
            <v>-1.8154281348192414E-2</v>
          </cell>
        </row>
        <row r="68">
          <cell r="FD68">
            <v>1.5042199882581819E-2</v>
          </cell>
        </row>
        <row r="69">
          <cell r="FD69">
            <v>1.4025889449253093E-2</v>
          </cell>
        </row>
        <row r="70">
          <cell r="FD70">
            <v>1.6949470472438444E-2</v>
          </cell>
        </row>
        <row r="72">
          <cell r="FD72">
            <v>-4.700638328095641E-2</v>
          </cell>
        </row>
        <row r="73">
          <cell r="FD73">
            <v>-4.4015339141037724E-2</v>
          </cell>
        </row>
        <row r="74">
          <cell r="FD74">
            <v>-3.0265752120086087E-2</v>
          </cell>
        </row>
        <row r="75">
          <cell r="FD75">
            <v>-0.34750009317423936</v>
          </cell>
        </row>
        <row r="76">
          <cell r="FD76">
            <v>-5.546665777308446E-2</v>
          </cell>
        </row>
        <row r="77">
          <cell r="FD77">
            <v>-5.4888005232800463E-2</v>
          </cell>
        </row>
        <row r="80">
          <cell r="FD80">
            <v>-1.0480389592448014E-2</v>
          </cell>
        </row>
        <row r="81">
          <cell r="FD81">
            <v>-1.693047941221093E-2</v>
          </cell>
        </row>
        <row r="82">
          <cell r="FD82">
            <v>-7.9897774537247557E-3</v>
          </cell>
        </row>
        <row r="83">
          <cell r="FD83">
            <v>-2.9964694186502605E-2</v>
          </cell>
        </row>
        <row r="84">
          <cell r="FD84">
            <v>-3.3369670617461322E-3</v>
          </cell>
        </row>
        <row r="85">
          <cell r="FD85">
            <v>1.3827301172103512E-2</v>
          </cell>
        </row>
        <row r="87">
          <cell r="FD87">
            <v>-2.4790813911869103E-2</v>
          </cell>
        </row>
        <row r="88">
          <cell r="FD88">
            <v>2.4182241634189694E-3</v>
          </cell>
        </row>
        <row r="89">
          <cell r="FD89">
            <v>-3.4526264768127257E-2</v>
          </cell>
        </row>
        <row r="91">
          <cell r="FD91">
            <v>-0.211951277437746</v>
          </cell>
        </row>
        <row r="92">
          <cell r="FD92">
            <v>1.0315294421129328E-2</v>
          </cell>
        </row>
        <row r="93">
          <cell r="FD93">
            <v>8.5947103987240148E-2</v>
          </cell>
        </row>
        <row r="94">
          <cell r="FD94">
            <v>8.7496736560735977E-2</v>
          </cell>
        </row>
        <row r="95">
          <cell r="FD95">
            <v>8.3087262585709754E-2</v>
          </cell>
        </row>
        <row r="97">
          <cell r="FD97">
            <v>-1.4699912980764562E-3</v>
          </cell>
        </row>
        <row r="98">
          <cell r="FD98">
            <v>7.0461478149510537E-3</v>
          </cell>
        </row>
        <row r="99">
          <cell r="FD99">
            <v>1.8822142698639244E-2</v>
          </cell>
        </row>
        <row r="100">
          <cell r="FD100">
            <v>-0.20956915615848504</v>
          </cell>
        </row>
        <row r="101">
          <cell r="FD101">
            <v>-2.6488655727245791E-2</v>
          </cell>
        </row>
        <row r="102">
          <cell r="FD102">
            <v>-1.5059617063514663E-2</v>
          </cell>
        </row>
        <row r="130">
          <cell r="FD130">
            <v>2381.7884144499999</v>
          </cell>
        </row>
        <row r="131">
          <cell r="FD131">
            <v>1384.8937314399998</v>
          </cell>
        </row>
        <row r="132">
          <cell r="FD132">
            <v>437.40950233000001</v>
          </cell>
        </row>
        <row r="133">
          <cell r="FD133">
            <v>119.26460869</v>
          </cell>
        </row>
        <row r="134">
          <cell r="FD134">
            <v>256.60604157</v>
          </cell>
        </row>
        <row r="135">
          <cell r="FD135">
            <v>59.411864589999993</v>
          </cell>
        </row>
        <row r="137">
          <cell r="FD137">
            <v>575.75605965999989</v>
          </cell>
        </row>
        <row r="138">
          <cell r="FD138">
            <v>121.95194333000002</v>
          </cell>
        </row>
        <row r="139">
          <cell r="FD139">
            <v>437.35191500000002</v>
          </cell>
        </row>
        <row r="141">
          <cell r="FD141">
            <v>62.404995830000004</v>
          </cell>
        </row>
        <row r="142">
          <cell r="FD142">
            <v>165.24869367999997</v>
          </cell>
        </row>
        <row r="143">
          <cell r="FD143">
            <v>115.65407381999998</v>
          </cell>
        </row>
        <row r="144">
          <cell r="FD144">
            <v>75.408123320000001</v>
          </cell>
        </row>
        <row r="145">
          <cell r="FD145">
            <v>40.245950499999999</v>
          </cell>
        </row>
        <row r="147">
          <cell r="FD147">
            <v>996.89468300999999</v>
          </cell>
        </row>
        <row r="148">
          <cell r="FD148">
            <v>749.16485092999983</v>
          </cell>
        </row>
        <row r="149">
          <cell r="FD149">
            <v>716.97771175000003</v>
          </cell>
        </row>
        <row r="150">
          <cell r="FD150">
            <v>32.187139180000003</v>
          </cell>
        </row>
        <row r="151">
          <cell r="FD151">
            <v>247.72983208000005</v>
          </cell>
        </row>
        <row r="152">
          <cell r="FD152">
            <v>2266.1343406299993</v>
          </cell>
        </row>
        <row r="155">
          <cell r="FD155">
            <v>-1.2984779463721896E-2</v>
          </cell>
        </row>
        <row r="156">
          <cell r="FD156">
            <v>-2.3366681286076108E-2</v>
          </cell>
        </row>
        <row r="157">
          <cell r="FD157">
            <v>-3.4454141752148781E-2</v>
          </cell>
        </row>
        <row r="158">
          <cell r="FD158">
            <v>-4.868319238265173E-2</v>
          </cell>
        </row>
        <row r="159">
          <cell r="FD159">
            <v>-1.5443190952172725E-2</v>
          </cell>
        </row>
        <row r="160">
          <cell r="FD160">
            <v>-8.8123199313374867E-2</v>
          </cell>
        </row>
        <row r="162">
          <cell r="FD162">
            <v>-2.0849977378137319E-2</v>
          </cell>
        </row>
        <row r="163">
          <cell r="FD163">
            <v>-9.692162221387135E-3</v>
          </cell>
        </row>
        <row r="164">
          <cell r="FD164">
            <v>-2.7416799107725431E-2</v>
          </cell>
        </row>
        <row r="166">
          <cell r="FD166">
            <v>-0.15714272405423046</v>
          </cell>
        </row>
        <row r="167">
          <cell r="FD167">
            <v>7.0085221639160089E-3</v>
          </cell>
        </row>
        <row r="168">
          <cell r="FD168">
            <v>4.5986786404311086E-2</v>
          </cell>
        </row>
        <row r="169">
          <cell r="FD169">
            <v>6.169092347783911E-2</v>
          </cell>
        </row>
        <row r="170">
          <cell r="FD170">
            <v>1.7779227761617777E-2</v>
          </cell>
        </row>
        <row r="172">
          <cell r="FD172">
            <v>1.8096340967830304E-3</v>
          </cell>
        </row>
        <row r="173">
          <cell r="FD173">
            <v>4.7185100325348728E-3</v>
          </cell>
        </row>
        <row r="174">
          <cell r="FD174">
            <v>1.2828076477784833E-2</v>
          </cell>
        </row>
        <row r="175">
          <cell r="FD175">
            <v>-0.14735495884930749</v>
          </cell>
        </row>
        <row r="176">
          <cell r="FD176">
            <v>-6.8855579367571584E-3</v>
          </cell>
        </row>
        <row r="177">
          <cell r="FD177">
            <v>-1.5816613348978659E-2</v>
          </cell>
        </row>
        <row r="180">
          <cell r="FD180">
            <v>-9.1129913335608048E-3</v>
          </cell>
        </row>
        <row r="181">
          <cell r="FD181">
            <v>-1.9513300245177057E-2</v>
          </cell>
        </row>
        <row r="182">
          <cell r="FD182">
            <v>-3.1454250443171849E-2</v>
          </cell>
        </row>
        <row r="183">
          <cell r="FD183">
            <v>-4.3703882940173688E-2</v>
          </cell>
        </row>
        <row r="184">
          <cell r="FD184">
            <v>-1.4258569191291537E-2</v>
          </cell>
        </row>
        <row r="185">
          <cell r="FD185">
            <v>-8.1715078379026584E-2</v>
          </cell>
        </row>
        <row r="187">
          <cell r="FD187">
            <v>-1.553417261954726E-2</v>
          </cell>
        </row>
        <row r="188">
          <cell r="FD188">
            <v>-8.049894519114642E-3</v>
          </cell>
        </row>
        <row r="189">
          <cell r="FD189">
            <v>-2.1028367601574227E-2</v>
          </cell>
        </row>
        <row r="191">
          <cell r="FD191">
            <v>-0.15243401310666538</v>
          </cell>
        </row>
        <row r="192">
          <cell r="FD192">
            <v>5.8425909878512261E-3</v>
          </cell>
        </row>
        <row r="193">
          <cell r="FD193">
            <v>5.3758657875415006E-2</v>
          </cell>
        </row>
        <row r="194">
          <cell r="FD194">
            <v>6.9119033286631604E-2</v>
          </cell>
        </row>
        <row r="195">
          <cell r="FD195">
            <v>2.6259504464957839E-2</v>
          </cell>
        </row>
        <row r="197">
          <cell r="FD197">
            <v>5.757938661182127E-3</v>
          </cell>
        </row>
        <row r="198">
          <cell r="FD198">
            <v>8.8573267161138336E-3</v>
          </cell>
        </row>
        <row r="199">
          <cell r="FD199">
            <v>1.6944733571704784E-2</v>
          </cell>
        </row>
        <row r="200">
          <cell r="FD200">
            <v>-0.14226489467297032</v>
          </cell>
        </row>
        <row r="201">
          <cell r="FD201">
            <v>-3.4838397884685568E-3</v>
          </cell>
        </row>
        <row r="202">
          <cell r="FD202">
            <v>-1.2139159880656392E-2</v>
          </cell>
        </row>
        <row r="205">
          <cell r="FD205">
            <v>-2.7830107773445523E-2</v>
          </cell>
        </row>
        <row r="206">
          <cell r="FD206">
            <v>-3.4488372359483876E-2</v>
          </cell>
        </row>
        <row r="207">
          <cell r="FD207">
            <v>-2.3247734667620423E-2</v>
          </cell>
        </row>
        <row r="208">
          <cell r="FD208">
            <v>-2.7918492264466299E-2</v>
          </cell>
        </row>
        <row r="209">
          <cell r="FD209">
            <v>-2.6709803737597015E-2</v>
          </cell>
        </row>
        <row r="210">
          <cell r="FD210">
            <v>-2.843250003808806E-3</v>
          </cell>
        </row>
        <row r="212">
          <cell r="FD212">
            <v>-3.634888832707317E-2</v>
          </cell>
        </row>
        <row r="213">
          <cell r="FD213">
            <v>-1.0645876665216991E-2</v>
          </cell>
        </row>
        <row r="214">
          <cell r="FD214">
            <v>-4.7015549404323176E-2</v>
          </cell>
        </row>
        <row r="216">
          <cell r="FD216">
            <v>-0.22752630916005689</v>
          </cell>
        </row>
        <row r="217">
          <cell r="FD217">
            <v>-1.1469933387537323E-2</v>
          </cell>
        </row>
        <row r="218">
          <cell r="FD218">
            <v>2.0910523140714954E-2</v>
          </cell>
        </row>
        <row r="219">
          <cell r="FD219">
            <v>1.1285044499769858E-2</v>
          </cell>
        </row>
        <row r="220">
          <cell r="FD220">
            <v>3.9270480204607328E-2</v>
          </cell>
        </row>
        <row r="222">
          <cell r="FD222">
            <v>-1.8225328085620607E-2</v>
          </cell>
        </row>
        <row r="223">
          <cell r="FD223">
            <v>-2.0721085594173072E-2</v>
          </cell>
        </row>
        <row r="224">
          <cell r="FD224">
            <v>-1.2247959681082499E-2</v>
          </cell>
        </row>
        <row r="225">
          <cell r="FD225">
            <v>-0.19276254540190596</v>
          </cell>
        </row>
        <row r="226">
          <cell r="FD226">
            <v>-1.0840934522501677E-2</v>
          </cell>
        </row>
        <row r="227">
          <cell r="FD227">
            <v>-3.0351591064381789E-2</v>
          </cell>
        </row>
        <row r="230">
          <cell r="FD230">
            <v>6.4918296425997557E-3</v>
          </cell>
        </row>
        <row r="231">
          <cell r="FD231">
            <v>1.8603705286481809E-3</v>
          </cell>
        </row>
        <row r="232">
          <cell r="FD232">
            <v>1.0489520469758595E-3</v>
          </cell>
        </row>
        <row r="233">
          <cell r="FD233">
            <v>-2.9264059915262708E-3</v>
          </cell>
        </row>
        <row r="234">
          <cell r="FD234">
            <v>-6.3586000517855679E-3</v>
          </cell>
        </row>
        <row r="235">
          <cell r="FD235">
            <v>3.7381514975318053E-2</v>
          </cell>
        </row>
        <row r="237">
          <cell r="FD237">
            <v>1.4320282234903559E-2</v>
          </cell>
        </row>
        <row r="238">
          <cell r="FD238">
            <v>1.012844083952924E-2</v>
          </cell>
        </row>
        <row r="239">
          <cell r="FD239">
            <v>1.2392218354408513E-2</v>
          </cell>
        </row>
        <row r="241">
          <cell r="FD241">
            <v>-0.20924568016325118</v>
          </cell>
        </row>
        <row r="242">
          <cell r="FD242">
            <v>8.6460553996086098E-3</v>
          </cell>
        </row>
        <row r="243">
          <cell r="FD243">
            <v>7.5475539472559916E-2</v>
          </cell>
        </row>
        <row r="244">
          <cell r="FD244">
            <v>6.6075749034383957E-2</v>
          </cell>
        </row>
        <row r="245">
          <cell r="FD245">
            <v>9.3527796539043084E-2</v>
          </cell>
        </row>
        <row r="247">
          <cell r="FD247">
            <v>1.2982451751776924E-2</v>
          </cell>
        </row>
        <row r="248">
          <cell r="FD248">
            <v>1.3935222669139824E-2</v>
          </cell>
        </row>
        <row r="249">
          <cell r="FD249">
            <v>2.1776028744977749E-2</v>
          </cell>
        </row>
        <row r="250">
          <cell r="FD250">
            <v>-0.14061969997913137</v>
          </cell>
        </row>
        <row r="251">
          <cell r="FD251">
            <v>1.0112652961072E-2</v>
          </cell>
        </row>
        <row r="252">
          <cell r="FD252">
            <v>3.097997172917033E-3</v>
          </cell>
        </row>
        <row r="255">
          <cell r="FD255">
            <v>-8.5579156395704237E-3</v>
          </cell>
        </row>
        <row r="256">
          <cell r="FD256">
            <v>-2.0593131116383612E-2</v>
          </cell>
        </row>
        <row r="257">
          <cell r="FD257">
            <v>-2.1227607990725872E-5</v>
          </cell>
        </row>
        <row r="258">
          <cell r="FD258">
            <v>-3.5268604016144511E-2</v>
          </cell>
        </row>
        <row r="259">
          <cell r="FD259">
            <v>2.445357664391179E-2</v>
          </cell>
        </row>
        <row r="260">
          <cell r="FD260">
            <v>-2.7643621184393785E-2</v>
          </cell>
        </row>
        <row r="262">
          <cell r="FD262">
            <v>-2.9481291958114109E-2</v>
          </cell>
        </row>
        <row r="263">
          <cell r="FD263">
            <v>6.0631856741844015E-3</v>
          </cell>
        </row>
        <row r="264">
          <cell r="FD264">
            <v>-4.1892947364906785E-2</v>
          </cell>
        </row>
        <row r="266">
          <cell r="FD266">
            <v>-0.19968803871355623</v>
          </cell>
        </row>
        <row r="267">
          <cell r="FD267">
            <v>1.5612395327108564E-2</v>
          </cell>
        </row>
        <row r="268">
          <cell r="FD268">
            <v>3.1330457582822602E-2</v>
          </cell>
        </row>
        <row r="269">
          <cell r="FD269">
            <v>3.1657596732546089E-2</v>
          </cell>
        </row>
        <row r="270">
          <cell r="FD270">
            <v>3.0745309480422645E-2</v>
          </cell>
        </row>
        <row r="272">
          <cell r="FD272">
            <v>9.1737095608583896E-3</v>
          </cell>
        </row>
        <row r="273">
          <cell r="FD273">
            <v>2.1946480032468463E-2</v>
          </cell>
        </row>
        <row r="274">
          <cell r="FD274">
            <v>3.0669006384589359E-2</v>
          </cell>
        </row>
        <row r="275">
          <cell r="FD275">
            <v>-0.11759687158833854</v>
          </cell>
        </row>
        <row r="276">
          <cell r="FD276">
            <v>-2.7084928331087998E-2</v>
          </cell>
        </row>
        <row r="277">
          <cell r="FD277">
            <v>-1.0400156283273176E-2</v>
          </cell>
        </row>
        <row r="305">
          <cell r="FD305">
            <v>2.8500590235533974E-3</v>
          </cell>
        </row>
        <row r="306">
          <cell r="FD306">
            <v>-3.6695445287626693E-3</v>
          </cell>
        </row>
        <row r="307">
          <cell r="FD307">
            <v>-7.2175731479070526E-3</v>
          </cell>
        </row>
        <row r="308">
          <cell r="FD308">
            <v>-3.4736308490815881E-2</v>
          </cell>
        </row>
        <row r="309">
          <cell r="FD309">
            <v>8.6059892663696846E-3</v>
          </cell>
        </row>
        <row r="310">
          <cell r="FD310">
            <v>-1.6415618942973942E-2</v>
          </cell>
        </row>
        <row r="312">
          <cell r="FD312">
            <v>-5.6512742729981635E-3</v>
          </cell>
        </row>
        <row r="313">
          <cell r="FD313">
            <v>1.0039776569763514E-2</v>
          </cell>
        </row>
        <row r="314">
          <cell r="FD314">
            <v>-9.4851673833457051E-3</v>
          </cell>
        </row>
        <row r="316">
          <cell r="FD316">
            <v>8.8470748835085544E-3</v>
          </cell>
        </row>
        <row r="317">
          <cell r="FD317">
            <v>1.8058012487489172E-2</v>
          </cell>
        </row>
        <row r="318">
          <cell r="FD318">
            <v>-1.1111339539243925E-2</v>
          </cell>
        </row>
        <row r="319">
          <cell r="FD319">
            <v>-1.8182601553114131E-2</v>
          </cell>
        </row>
        <row r="320">
          <cell r="FD320">
            <v>2.2646632550209489E-3</v>
          </cell>
        </row>
        <row r="322">
          <cell r="FD322">
            <v>1.1957183151317441E-2</v>
          </cell>
        </row>
        <row r="323">
          <cell r="FD323">
            <v>1.4551333707451208E-2</v>
          </cell>
        </row>
        <row r="324">
          <cell r="FD324">
            <v>1.5516061260196334E-2</v>
          </cell>
        </row>
        <row r="325">
          <cell r="FD325">
            <v>-7.7969646938291781E-3</v>
          </cell>
        </row>
        <row r="326">
          <cell r="FD326">
            <v>4.154367192178432E-3</v>
          </cell>
        </row>
        <row r="327">
          <cell r="FD327">
            <v>3.5919306400766793E-3</v>
          </cell>
        </row>
      </sheetData>
      <sheetData sheetId="2">
        <row r="5">
          <cell r="ER5">
            <v>232.04398100000003</v>
          </cell>
          <cell r="FD5">
            <v>230.79315934999997</v>
          </cell>
        </row>
        <row r="6">
          <cell r="FD6">
            <v>154.01727504999997</v>
          </cell>
        </row>
        <row r="7">
          <cell r="FD7">
            <v>52.576910609999999</v>
          </cell>
        </row>
        <row r="8">
          <cell r="FD8">
            <v>13.532403200000003</v>
          </cell>
        </row>
        <row r="9">
          <cell r="FD9">
            <v>30.089950469999994</v>
          </cell>
        </row>
        <row r="10">
          <cell r="FD10">
            <v>7.9934456699999998</v>
          </cell>
        </row>
        <row r="12">
          <cell r="FD12">
            <v>30.605817639999998</v>
          </cell>
        </row>
        <row r="13">
          <cell r="FD13">
            <v>9.0946434299999996</v>
          </cell>
        </row>
        <row r="14">
          <cell r="FD14">
            <v>19.162798110000001</v>
          </cell>
        </row>
        <row r="16">
          <cell r="FD16">
            <v>6.0372717399999996</v>
          </cell>
        </row>
        <row r="17">
          <cell r="FD17">
            <v>12.82209873</v>
          </cell>
        </row>
        <row r="18">
          <cell r="FD18">
            <v>49.436632789999997</v>
          </cell>
        </row>
        <row r="19">
          <cell r="FD19">
            <v>32.373577510000004</v>
          </cell>
        </row>
        <row r="20">
          <cell r="FD20">
            <v>17.06305528</v>
          </cell>
        </row>
        <row r="22">
          <cell r="FD22">
            <v>76.775884299999987</v>
          </cell>
        </row>
        <row r="23">
          <cell r="FD23">
            <v>58.343154649999995</v>
          </cell>
        </row>
        <row r="24">
          <cell r="FD24">
            <v>55.240195839999998</v>
          </cell>
        </row>
        <row r="25">
          <cell r="FD25">
            <v>3.1029588100000001</v>
          </cell>
        </row>
        <row r="26">
          <cell r="FD26">
            <v>18.432729649999999</v>
          </cell>
        </row>
        <row r="27">
          <cell r="FD27">
            <v>181.35652655999996</v>
          </cell>
        </row>
        <row r="55">
          <cell r="FD55">
            <v>-5.3912333783600053E-3</v>
          </cell>
        </row>
        <row r="56">
          <cell r="FD56">
            <v>-9.1460193067782747E-4</v>
          </cell>
        </row>
        <row r="57">
          <cell r="FD57">
            <v>1.8184471521750289E-2</v>
          </cell>
        </row>
        <row r="58">
          <cell r="FD58">
            <v>1.850267837525732E-2</v>
          </cell>
        </row>
        <row r="59">
          <cell r="FD59">
            <v>1.3331370388134367E-2</v>
          </cell>
        </row>
        <row r="60">
          <cell r="FD60">
            <v>2.3146914873329427E-2</v>
          </cell>
        </row>
        <row r="62">
          <cell r="FD62">
            <v>6.7490412525803567E-3</v>
          </cell>
        </row>
        <row r="63">
          <cell r="FD63">
            <v>2.5547529239892564E-2</v>
          </cell>
        </row>
        <row r="64">
          <cell r="FD64">
            <v>-7.2632916925274849E-3</v>
          </cell>
        </row>
        <row r="66">
          <cell r="FD66">
            <v>-0.15996321909294942</v>
          </cell>
        </row>
        <row r="67">
          <cell r="FD67">
            <v>2.7989047195364103E-2</v>
          </cell>
        </row>
        <row r="68">
          <cell r="FD68">
            <v>-1.1754337629327871E-2</v>
          </cell>
        </row>
        <row r="69">
          <cell r="FD69">
            <v>7.9217688498347538E-3</v>
          </cell>
        </row>
        <row r="70">
          <cell r="FD70">
            <v>-4.7049609247038271E-2</v>
          </cell>
        </row>
        <row r="72">
          <cell r="FD72">
            <v>-1.4251756222578682E-2</v>
          </cell>
        </row>
        <row r="73">
          <cell r="FD73">
            <v>-2.5074165423500272E-2</v>
          </cell>
        </row>
        <row r="74">
          <cell r="FD74">
            <v>-7.7563916219137718E-3</v>
          </cell>
        </row>
        <row r="75">
          <cell r="FD75">
            <v>-0.25618401667765445</v>
          </cell>
        </row>
        <row r="76">
          <cell r="FD76">
            <v>2.1644780236617089E-2</v>
          </cell>
        </row>
        <row r="77">
          <cell r="FD77">
            <v>-3.6424539760212538E-3</v>
          </cell>
        </row>
        <row r="80">
          <cell r="FD80">
            <v>4.2509692876818717E-2</v>
          </cell>
        </row>
        <row r="81">
          <cell r="FD81">
            <v>4.8437064542288244E-2</v>
          </cell>
        </row>
        <row r="82">
          <cell r="FD82">
            <v>6.5133515729389968E-2</v>
          </cell>
        </row>
        <row r="83">
          <cell r="FD83">
            <v>7.5641800196746045E-2</v>
          </cell>
        </row>
        <row r="84">
          <cell r="FD84">
            <v>5.9075310694741034E-2</v>
          </cell>
        </row>
        <row r="85">
          <cell r="FD85">
            <v>5.7273491947878341E-2</v>
          </cell>
        </row>
        <row r="87">
          <cell r="FD87">
            <v>3.7185828925250242E-2</v>
          </cell>
        </row>
        <row r="88">
          <cell r="FD88">
            <v>3.9920875554288804E-2</v>
          </cell>
        </row>
        <row r="89">
          <cell r="FD89">
            <v>2.9631410274253644E-2</v>
          </cell>
        </row>
        <row r="91">
          <cell r="FD91">
            <v>-0.1162645829768244</v>
          </cell>
        </row>
        <row r="92">
          <cell r="FD92">
            <v>5.1416542983907743E-2</v>
          </cell>
        </row>
        <row r="93">
          <cell r="FD93">
            <v>6.0558711088459782E-2</v>
          </cell>
        </row>
        <row r="94">
          <cell r="FD94">
            <v>8.5704457973254433E-2</v>
          </cell>
        </row>
        <row r="95">
          <cell r="FD95">
            <v>1.7013065623251666E-2</v>
          </cell>
        </row>
        <row r="97">
          <cell r="FD97">
            <v>3.1166773851406981E-2</v>
          </cell>
        </row>
        <row r="98">
          <cell r="FD98">
            <v>2.2282949559839116E-2</v>
          </cell>
        </row>
        <row r="99">
          <cell r="FD99">
            <v>4.7033101794855314E-2</v>
          </cell>
        </row>
        <row r="100">
          <cell r="FD100">
            <v>-0.2558640600893185</v>
          </cell>
        </row>
        <row r="101">
          <cell r="FD101">
            <v>6.1620304229615064E-2</v>
          </cell>
        </row>
        <row r="102">
          <cell r="FD102">
            <v>3.75185204108619E-2</v>
          </cell>
        </row>
        <row r="130">
          <cell r="FD130">
            <v>2812.6682501099999</v>
          </cell>
        </row>
        <row r="131">
          <cell r="FD131">
            <v>1849.7902607499996</v>
          </cell>
        </row>
        <row r="132">
          <cell r="FD132">
            <v>588.38414337999995</v>
          </cell>
        </row>
        <row r="133">
          <cell r="FD133">
            <v>150.27012305999997</v>
          </cell>
        </row>
        <row r="134">
          <cell r="FD134">
            <v>335.43370333000001</v>
          </cell>
        </row>
        <row r="135">
          <cell r="FD135">
            <v>91.283128439999999</v>
          </cell>
        </row>
        <row r="137">
          <cell r="FD137">
            <v>377.97616349000003</v>
          </cell>
        </row>
        <row r="138">
          <cell r="FD138">
            <v>110.17230833000001</v>
          </cell>
        </row>
        <row r="139">
          <cell r="FD139">
            <v>240.98221338000002</v>
          </cell>
        </row>
        <row r="141">
          <cell r="FD141">
            <v>76.273759369999993</v>
          </cell>
        </row>
        <row r="142">
          <cell r="FD142">
            <v>159.98463918999997</v>
          </cell>
        </row>
        <row r="143">
          <cell r="FD143">
            <v>613.86263764</v>
          </cell>
        </row>
        <row r="144">
          <cell r="FD144">
            <v>392.50810654000003</v>
          </cell>
        </row>
        <row r="145">
          <cell r="FD145">
            <v>221.35453110000003</v>
          </cell>
        </row>
        <row r="147">
          <cell r="FD147">
            <v>962.87798936000002</v>
          </cell>
        </row>
        <row r="148">
          <cell r="FD148">
            <v>742.53965114999994</v>
          </cell>
        </row>
        <row r="149">
          <cell r="FD149">
            <v>690.75770798999997</v>
          </cell>
        </row>
        <row r="150">
          <cell r="FD150">
            <v>51.78194315999999</v>
          </cell>
        </row>
        <row r="151">
          <cell r="FD151">
            <v>220.33833820999999</v>
          </cell>
        </row>
        <row r="152">
          <cell r="FD152">
            <v>2198.8056124699997</v>
          </cell>
        </row>
        <row r="155">
          <cell r="FD155">
            <v>3.4684494479721772E-2</v>
          </cell>
        </row>
        <row r="156">
          <cell r="FD156">
            <v>3.0684077418394073E-2</v>
          </cell>
        </row>
        <row r="157">
          <cell r="FD157">
            <v>2.1287714021191562E-2</v>
          </cell>
        </row>
        <row r="158">
          <cell r="FD158">
            <v>1.240939483244019E-2</v>
          </cell>
        </row>
        <row r="159">
          <cell r="FD159">
            <v>3.7697544407338635E-2</v>
          </cell>
        </row>
        <row r="160">
          <cell r="FD160">
            <v>-3.2972408721736457E-2</v>
          </cell>
        </row>
        <row r="162">
          <cell r="FD162">
            <v>4.9650331033116002E-2</v>
          </cell>
        </row>
        <row r="163">
          <cell r="FD163">
            <v>5.54132625899042E-2</v>
          </cell>
        </row>
        <row r="164">
          <cell r="FD164">
            <v>3.9341020233027546E-2</v>
          </cell>
        </row>
        <row r="166">
          <cell r="FD166">
            <v>-9.0942400896680597E-2</v>
          </cell>
        </row>
        <row r="167">
          <cell r="FD167">
            <v>5.3765571187395E-2</v>
          </cell>
        </row>
        <row r="168">
          <cell r="FD168">
            <v>3.7000624384100123E-2</v>
          </cell>
        </row>
        <row r="169">
          <cell r="FD169">
            <v>4.424986838015732E-2</v>
          </cell>
        </row>
        <row r="170">
          <cell r="FD170">
            <v>2.4390648006618276E-2</v>
          </cell>
        </row>
        <row r="172">
          <cell r="FD172">
            <v>4.2457505687348851E-2</v>
          </cell>
        </row>
        <row r="173">
          <cell r="FD173">
            <v>3.5208505066345319E-2</v>
          </cell>
        </row>
        <row r="174">
          <cell r="FD174">
            <v>3.9118244666226598E-2</v>
          </cell>
        </row>
        <row r="175">
          <cell r="FD175">
            <v>-1.4266926087839971E-2</v>
          </cell>
        </row>
        <row r="176">
          <cell r="FD176">
            <v>6.7652235138903727E-2</v>
          </cell>
        </row>
        <row r="177">
          <cell r="FD177">
            <v>3.4039723498533236E-2</v>
          </cell>
        </row>
        <row r="180">
          <cell r="FD180">
            <v>3.8070111689552544E-2</v>
          </cell>
        </row>
        <row r="181">
          <cell r="FD181">
            <v>3.232658316962822E-2</v>
          </cell>
        </row>
        <row r="182">
          <cell r="FD182">
            <v>2.4511175259517737E-2</v>
          </cell>
        </row>
        <row r="183">
          <cell r="FD183">
            <v>1.8149599925874726E-2</v>
          </cell>
        </row>
        <row r="184">
          <cell r="FD184">
            <v>4.0960390316041817E-2</v>
          </cell>
        </row>
        <row r="185">
          <cell r="FD185">
            <v>-3.3526186497092492E-2</v>
          </cell>
        </row>
        <row r="187">
          <cell r="FD187">
            <v>4.952502655530977E-2</v>
          </cell>
        </row>
        <row r="188">
          <cell r="FD188">
            <v>5.5382324877373934E-2</v>
          </cell>
        </row>
        <row r="189">
          <cell r="FD189">
            <v>3.9256559661935864E-2</v>
          </cell>
        </row>
        <row r="191">
          <cell r="FD191">
            <v>-8.6163357584985389E-2</v>
          </cell>
        </row>
        <row r="192">
          <cell r="FD192">
            <v>5.3349880017058426E-2</v>
          </cell>
        </row>
        <row r="193">
          <cell r="FD193">
            <v>3.8682265734421684E-2</v>
          </cell>
        </row>
        <row r="194">
          <cell r="FD194">
            <v>4.4956840195309544E-2</v>
          </cell>
        </row>
        <row r="195">
          <cell r="FD195">
            <v>2.7796129771159972E-2</v>
          </cell>
        </row>
        <row r="197">
          <cell r="FD197">
            <v>4.9269093963638877E-2</v>
          </cell>
        </row>
        <row r="198">
          <cell r="FD198">
            <v>4.2925294856988261E-2</v>
          </cell>
        </row>
        <row r="199">
          <cell r="FD199">
            <v>4.7629705657524113E-2</v>
          </cell>
        </row>
        <row r="200">
          <cell r="FD200">
            <v>-1.6380443329228722E-2</v>
          </cell>
        </row>
        <row r="201">
          <cell r="FD201">
            <v>7.1247597563593779E-2</v>
          </cell>
        </row>
        <row r="202">
          <cell r="FD202">
            <v>3.7899115742084266E-2</v>
          </cell>
        </row>
        <row r="205">
          <cell r="FD205">
            <v>2.2532902496731344E-2</v>
          </cell>
        </row>
        <row r="206">
          <cell r="FD206">
            <v>2.1135417882510943E-2</v>
          </cell>
        </row>
        <row r="207">
          <cell r="FD207">
            <v>5.5200213820809862E-2</v>
          </cell>
        </row>
        <row r="208">
          <cell r="FD208">
            <v>5.7001077730674199E-2</v>
          </cell>
        </row>
        <row r="209">
          <cell r="FD209">
            <v>4.7042495670818196E-2</v>
          </cell>
        </row>
        <row r="210">
          <cell r="FD210">
            <v>6.8797509039702609E-2</v>
          </cell>
        </row>
        <row r="212">
          <cell r="FD212">
            <v>4.1474449805409819E-2</v>
          </cell>
        </row>
        <row r="213">
          <cell r="FD213">
            <v>6.9478426918295311E-2</v>
          </cell>
        </row>
        <row r="214">
          <cell r="FD214">
            <v>1.8684678777539432E-2</v>
          </cell>
        </row>
        <row r="216">
          <cell r="FD216">
            <v>-0.14933104769175498</v>
          </cell>
        </row>
        <row r="217">
          <cell r="FD217">
            <v>2.7167216247336867E-2</v>
          </cell>
        </row>
        <row r="218">
          <cell r="FD218">
            <v>-3.62439162038386E-3</v>
          </cell>
        </row>
        <row r="219">
          <cell r="FD219">
            <v>1.505395875192117E-2</v>
          </cell>
        </row>
        <row r="220">
          <cell r="FD220">
            <v>-3.5738239863854271E-2</v>
          </cell>
        </row>
        <row r="222">
          <cell r="FD222">
            <v>2.5312920351682422E-2</v>
          </cell>
        </row>
        <row r="223">
          <cell r="FD223">
            <v>1.4827400651282296E-2</v>
          </cell>
        </row>
        <row r="224">
          <cell r="FD224">
            <v>2.5665040031275677E-2</v>
          </cell>
        </row>
        <row r="225">
          <cell r="FD225">
            <v>-0.1250613874187807</v>
          </cell>
        </row>
        <row r="226">
          <cell r="FD226">
            <v>6.1057185514958423E-2</v>
          </cell>
        </row>
        <row r="227">
          <cell r="FD227">
            <v>3.0008777994001701E-2</v>
          </cell>
        </row>
        <row r="230">
          <cell r="FD230">
            <v>5.4519672772065597E-2</v>
          </cell>
        </row>
        <row r="231">
          <cell r="FD231">
            <v>5.5550653826372809E-2</v>
          </cell>
        </row>
        <row r="232">
          <cell r="FD232">
            <v>8.4281934590851648E-2</v>
          </cell>
        </row>
        <row r="233">
          <cell r="FD233">
            <v>9.6471410960116799E-2</v>
          </cell>
        </row>
        <row r="234">
          <cell r="FD234">
            <v>7.297120946978497E-2</v>
          </cell>
        </row>
        <row r="235">
          <cell r="FD235">
            <v>9.1023139985581425E-2</v>
          </cell>
        </row>
        <row r="237">
          <cell r="FD237">
            <v>7.0381488962882433E-2</v>
          </cell>
        </row>
        <row r="238">
          <cell r="FD238">
            <v>7.5129251154672172E-2</v>
          </cell>
        </row>
        <row r="239">
          <cell r="FD239">
            <v>5.932957389166793E-2</v>
          </cell>
        </row>
        <row r="241">
          <cell r="FD241">
            <v>-0.12613929429747595</v>
          </cell>
        </row>
        <row r="242">
          <cell r="FD242">
            <v>5.009272622700145E-2</v>
          </cell>
        </row>
        <row r="243">
          <cell r="FD243">
            <v>4.6375383253547842E-2</v>
          </cell>
        </row>
        <row r="244">
          <cell r="FD244">
            <v>6.9814314308148662E-2</v>
          </cell>
        </row>
        <row r="245">
          <cell r="FD245">
            <v>5.8010673489552467E-3</v>
          </cell>
        </row>
        <row r="247">
          <cell r="FD247">
            <v>5.2530698884847293E-2</v>
          </cell>
        </row>
        <row r="248">
          <cell r="FD248">
            <v>4.3712840353137272E-2</v>
          </cell>
        </row>
        <row r="249">
          <cell r="FD249">
            <v>5.9105011235064175E-2</v>
          </cell>
        </row>
        <row r="250">
          <cell r="FD250">
            <v>-0.13878397904853468</v>
          </cell>
        </row>
        <row r="251">
          <cell r="FD251">
            <v>8.2946815070519708E-2</v>
          </cell>
        </row>
        <row r="252">
          <cell r="FD252">
            <v>5.6811359218359447E-2</v>
          </cell>
        </row>
        <row r="255">
          <cell r="FD255">
            <v>1.8835781571861165E-2</v>
          </cell>
        </row>
        <row r="256">
          <cell r="FD256">
            <v>7.3093766421004069E-3</v>
          </cell>
        </row>
        <row r="257">
          <cell r="FD257">
            <v>3.5312728649135039E-2</v>
          </cell>
        </row>
        <row r="258">
          <cell r="FD258">
            <v>-1.0481371436039666E-3</v>
          </cell>
        </row>
        <row r="259">
          <cell r="FD259">
            <v>6.1541219962207627E-2</v>
          </cell>
        </row>
        <row r="260">
          <cell r="FD260">
            <v>7.4427303782096388E-3</v>
          </cell>
        </row>
        <row r="262">
          <cell r="FD262">
            <v>2.663565551533309E-2</v>
          </cell>
        </row>
        <row r="263">
          <cell r="FD263">
            <v>4.4353119520525119E-2</v>
          </cell>
        </row>
        <row r="264">
          <cell r="FD264">
            <v>1.1089702177374372E-2</v>
          </cell>
        </row>
        <row r="266">
          <cell r="FD266">
            <v>-0.22086120169201451</v>
          </cell>
        </row>
        <row r="267">
          <cell r="FD267">
            <v>7.1125144275890451E-2</v>
          </cell>
        </row>
        <row r="268">
          <cell r="FD268">
            <v>-9.5982932687576072E-3</v>
          </cell>
        </row>
        <row r="269">
          <cell r="FD269">
            <v>-3.4826602843095356E-2</v>
          </cell>
        </row>
        <row r="270">
          <cell r="FD270">
            <v>3.7449499186313462E-2</v>
          </cell>
        </row>
        <row r="272">
          <cell r="FD272">
            <v>4.2086399473420855E-2</v>
          </cell>
        </row>
        <row r="273">
          <cell r="FD273">
            <v>4.4270826028778965E-2</v>
          </cell>
        </row>
        <row r="274">
          <cell r="FD274">
            <v>5.1861530148997526E-2</v>
          </cell>
        </row>
        <row r="275">
          <cell r="FD275">
            <v>-4.2808269038626112E-2</v>
          </cell>
        </row>
        <row r="276">
          <cell r="FD276">
            <v>3.4588482270324183E-2</v>
          </cell>
        </row>
        <row r="277">
          <cell r="FD277">
            <v>2.707249422058533E-2</v>
          </cell>
        </row>
        <row r="305">
          <cell r="FD305">
            <v>7.1017635848116267E-3</v>
          </cell>
        </row>
        <row r="306">
          <cell r="FD306">
            <v>1.0996799125190027E-2</v>
          </cell>
        </row>
        <row r="307">
          <cell r="FD307">
            <v>-3.4231568416045466E-3</v>
          </cell>
        </row>
        <row r="308">
          <cell r="FD308">
            <v>-2.0518076972429466E-2</v>
          </cell>
        </row>
        <row r="309">
          <cell r="FD309">
            <v>8.3762750735758562E-3</v>
          </cell>
        </row>
        <row r="310">
          <cell r="FD310">
            <v>-1.518356803030263E-2</v>
          </cell>
        </row>
        <row r="312">
          <cell r="FD312">
            <v>-1.114261289461993E-2</v>
          </cell>
        </row>
        <row r="313">
          <cell r="FD313">
            <v>8.1002904063820491E-3</v>
          </cell>
        </row>
        <row r="314">
          <cell r="FD314">
            <v>-2.0228301823856487E-2</v>
          </cell>
        </row>
        <row r="316">
          <cell r="FD316">
            <v>2.8490066435711281E-2</v>
          </cell>
        </row>
        <row r="317">
          <cell r="FD317">
            <v>3.3308696478068001E-2</v>
          </cell>
        </row>
        <row r="318">
          <cell r="FD318">
            <v>3.0380185105563839E-2</v>
          </cell>
        </row>
        <row r="319">
          <cell r="FD319">
            <v>3.3359223967995622E-2</v>
          </cell>
        </row>
        <row r="320">
          <cell r="FD320">
            <v>2.4917839406797482E-2</v>
          </cell>
        </row>
        <row r="322">
          <cell r="FD322">
            <v>-3.9144351850928238E-4</v>
          </cell>
        </row>
        <row r="323">
          <cell r="FD323">
            <v>-3.6649606153627001E-3</v>
          </cell>
        </row>
        <row r="324">
          <cell r="FD324">
            <v>6.379949685597408E-3</v>
          </cell>
        </row>
        <row r="325">
          <cell r="FD325">
            <v>-0.13948049812488728</v>
          </cell>
        </row>
        <row r="326">
          <cell r="FD326">
            <v>1.0568659139173597E-2</v>
          </cell>
        </row>
        <row r="327">
          <cell r="FD327">
            <v>7.1100288442749182E-4</v>
          </cell>
        </row>
      </sheetData>
      <sheetData sheetId="3"/>
      <sheetData sheetId="4">
        <row r="3">
          <cell r="ER3">
            <v>45323</v>
          </cell>
        </row>
      </sheetData>
      <sheetData sheetId="5">
        <row r="3">
          <cell r="ER3">
            <v>45323</v>
          </cell>
        </row>
      </sheetData>
      <sheetData sheetId="6">
        <row r="3">
          <cell r="ER3">
            <v>45323</v>
          </cell>
        </row>
      </sheetData>
      <sheetData sheetId="7">
        <row r="5">
          <cell r="EP5">
            <v>412.73761065297305</v>
          </cell>
          <cell r="FB5">
            <v>422.16196202935328</v>
          </cell>
        </row>
        <row r="6">
          <cell r="FB6">
            <v>253.53008933705408</v>
          </cell>
        </row>
        <row r="7">
          <cell r="FB7">
            <v>81.914540834105864</v>
          </cell>
        </row>
        <row r="8">
          <cell r="FB8">
            <v>22.359837584379108</v>
          </cell>
        </row>
        <row r="9">
          <cell r="FB9">
            <v>46.403598177542314</v>
          </cell>
        </row>
        <row r="10">
          <cell r="FB10">
            <v>12.082851787618798</v>
          </cell>
        </row>
        <row r="12">
          <cell r="FB12">
            <v>78.158947105297528</v>
          </cell>
        </row>
        <row r="13">
          <cell r="FB13">
            <v>17.792492458367573</v>
          </cell>
        </row>
        <row r="14">
          <cell r="FB14">
            <v>56.894443063202104</v>
          </cell>
        </row>
        <row r="16">
          <cell r="FB16">
            <v>10.42345544978844</v>
          </cell>
        </row>
        <row r="17">
          <cell r="FB17">
            <v>24.832816288838</v>
          </cell>
        </row>
        <row r="18">
          <cell r="FB18">
            <v>53.887886642886798</v>
          </cell>
        </row>
        <row r="19">
          <cell r="FB19">
            <v>36.279400823480401</v>
          </cell>
        </row>
        <row r="20">
          <cell r="FB20">
            <v>17.6084858194064</v>
          </cell>
        </row>
        <row r="22">
          <cell r="FB22">
            <v>168.6318726922992</v>
          </cell>
        </row>
        <row r="23">
          <cell r="FB23">
            <v>131.0033460180905</v>
          </cell>
        </row>
        <row r="24">
          <cell r="FB24">
            <v>123.60751323181539</v>
          </cell>
        </row>
        <row r="25">
          <cell r="FB25">
            <v>7.3958327862750961</v>
          </cell>
        </row>
        <row r="26">
          <cell r="FB26">
            <v>37.6285266742087</v>
          </cell>
        </row>
        <row r="27">
          <cell r="FB27">
            <v>368.27407538646651</v>
          </cell>
        </row>
        <row r="55">
          <cell r="FB55">
            <v>2.5977437930220226E-2</v>
          </cell>
        </row>
        <row r="56">
          <cell r="FB56">
            <v>1.6452804686046596E-2</v>
          </cell>
        </row>
        <row r="58">
          <cell r="FB58">
            <v>-3.0190071918871242E-2</v>
          </cell>
        </row>
        <row r="59">
          <cell r="FB59">
            <v>4.7142554986136176E-2</v>
          </cell>
        </row>
        <row r="60">
          <cell r="FB60">
            <v>7.3283453187001468E-2</v>
          </cell>
        </row>
        <row r="62">
          <cell r="FB62">
            <v>7.072536596511414E-3</v>
          </cell>
        </row>
        <row r="63">
          <cell r="FB63">
            <v>4.9252449572097845E-2</v>
          </cell>
        </row>
        <row r="64">
          <cell r="FB64">
            <v>-1.3829468387150934E-2</v>
          </cell>
        </row>
        <row r="66">
          <cell r="FB66">
            <v>-0.16704138408659808</v>
          </cell>
        </row>
        <row r="67">
          <cell r="FB67">
            <v>3.3870121015043608E-2</v>
          </cell>
        </row>
        <row r="68">
          <cell r="FB68">
            <v>4.311681498801434E-2</v>
          </cell>
        </row>
        <row r="69">
          <cell r="FB69">
            <v>5.881992068679387E-2</v>
          </cell>
        </row>
        <row r="70">
          <cell r="FB70">
            <v>1.218803815677072E-2</v>
          </cell>
        </row>
        <row r="72">
          <cell r="FB72">
            <v>4.0637998261696229E-2</v>
          </cell>
        </row>
        <row r="73">
          <cell r="FB73">
            <v>4.7739501936024942E-2</v>
          </cell>
        </row>
        <row r="74">
          <cell r="FB74">
            <v>5.0376118827778926E-2</v>
          </cell>
        </row>
        <row r="75">
          <cell r="FB75">
            <v>5.5537992169945039E-3</v>
          </cell>
        </row>
        <row r="76">
          <cell r="FB76">
            <v>1.6647861500203698E-2</v>
          </cell>
        </row>
        <row r="77">
          <cell r="FB77">
            <v>2.3516634088387667E-2</v>
          </cell>
        </row>
        <row r="80">
          <cell r="FB80">
            <v>1.2843617089086212E-2</v>
          </cell>
        </row>
        <row r="81">
          <cell r="FB81">
            <v>-8.3236335884580015E-3</v>
          </cell>
        </row>
        <row r="82">
          <cell r="FB82">
            <v>-1.526144272951957E-2</v>
          </cell>
        </row>
        <row r="83">
          <cell r="FB83">
            <v>-6.1231565601472915E-2</v>
          </cell>
        </row>
        <row r="84">
          <cell r="FB84">
            <v>-6.7756491082616721E-3</v>
          </cell>
        </row>
        <row r="85">
          <cell r="FB85">
            <v>2.5974230811210974E-2</v>
          </cell>
        </row>
        <row r="87">
          <cell r="FB87">
            <v>-9.9479987618743548E-3</v>
          </cell>
        </row>
        <row r="88">
          <cell r="FB88">
            <v>-1.3597684223690343E-2</v>
          </cell>
        </row>
        <row r="89">
          <cell r="FB89">
            <v>-1.4410455194811989E-2</v>
          </cell>
        </row>
        <row r="91">
          <cell r="FB91">
            <v>-0.18074712627607747</v>
          </cell>
        </row>
        <row r="92">
          <cell r="FB92">
            <v>-2.9354012649129846E-4</v>
          </cell>
        </row>
        <row r="93">
          <cell r="FB93">
            <v>3.5698631081480858E-2</v>
          </cell>
        </row>
        <row r="94">
          <cell r="FB94">
            <v>4.7687334063102327E-2</v>
          </cell>
        </row>
        <row r="95">
          <cell r="FB95">
            <v>1.4638385896360795E-2</v>
          </cell>
        </row>
        <row r="97">
          <cell r="FB97">
            <v>4.8817354298065885E-2</v>
          </cell>
        </row>
        <row r="98">
          <cell r="FB98">
            <v>5.4947094920852146E-2</v>
          </cell>
        </row>
        <row r="99">
          <cell r="FB99">
            <v>5.9747435360844259E-2</v>
          </cell>
        </row>
        <row r="100">
          <cell r="FB100">
            <v>-2.0319332187493488E-2</v>
          </cell>
        </row>
        <row r="101">
          <cell r="FB101">
            <v>2.9317067075355974E-2</v>
          </cell>
        </row>
        <row r="102">
          <cell r="FB102">
            <v>9.2313287027891988E-3</v>
          </cell>
        </row>
        <row r="130">
          <cell r="FB130">
            <v>5187.3045156876306</v>
          </cell>
        </row>
        <row r="131">
          <cell r="FB131">
            <v>3227.6465948328469</v>
          </cell>
        </row>
        <row r="132">
          <cell r="FB132">
            <v>1026.4578670561516</v>
          </cell>
        </row>
        <row r="133">
          <cell r="FB133">
            <v>267.99232308522915</v>
          </cell>
        </row>
        <row r="134">
          <cell r="FB134">
            <v>595.83955522131464</v>
          </cell>
        </row>
        <row r="135">
          <cell r="FB135">
            <v>149.4230427011187</v>
          </cell>
        </row>
        <row r="137">
          <cell r="FB137">
            <v>954.23939795834247</v>
          </cell>
        </row>
        <row r="138">
          <cell r="FB138">
            <v>231.18377021214678</v>
          </cell>
        </row>
        <row r="139">
          <cell r="FB139">
            <v>680.30071645802195</v>
          </cell>
        </row>
        <row r="141">
          <cell r="FB141">
            <v>141.84682481594118</v>
          </cell>
        </row>
        <row r="142">
          <cell r="FB142">
            <v>322.26643655447555</v>
          </cell>
        </row>
        <row r="143">
          <cell r="FB143">
            <v>721.68244315618279</v>
          </cell>
        </row>
        <row r="144">
          <cell r="FB144">
            <v>463.941465514367</v>
          </cell>
        </row>
        <row r="145">
          <cell r="FB145">
            <v>257.74097764181573</v>
          </cell>
        </row>
        <row r="147">
          <cell r="FB147">
            <v>1959.6579208547844</v>
          </cell>
        </row>
        <row r="148">
          <cell r="FB148">
            <v>1493.6916421107694</v>
          </cell>
        </row>
        <row r="149">
          <cell r="FB149">
            <v>1408.3793002251298</v>
          </cell>
        </row>
        <row r="150">
          <cell r="FB150">
            <v>85.312341885639412</v>
          </cell>
        </row>
        <row r="151">
          <cell r="FB151">
            <v>465.96627874401497</v>
          </cell>
        </row>
        <row r="152">
          <cell r="FB152">
            <v>4465.6220725314488</v>
          </cell>
        </row>
        <row r="155">
          <cell r="FB155">
            <v>2.0157280464153882E-2</v>
          </cell>
        </row>
        <row r="156">
          <cell r="FB156">
            <v>1.1777462190666332E-2</v>
          </cell>
        </row>
        <row r="157">
          <cell r="FB157">
            <v>2.2234083419436779E-3</v>
          </cell>
        </row>
        <row r="158">
          <cell r="FB158">
            <v>-7.5451222467434187E-3</v>
          </cell>
        </row>
        <row r="159">
          <cell r="FB159">
            <v>2.5307489261431337E-2</v>
          </cell>
        </row>
        <row r="160">
          <cell r="FB160">
            <v>-7.3430469274974208E-2</v>
          </cell>
        </row>
        <row r="162">
          <cell r="FB162">
            <v>1.3984407591553838E-2</v>
          </cell>
        </row>
        <row r="163">
          <cell r="FB163">
            <v>2.0496873233625701E-2</v>
          </cell>
        </row>
        <row r="164">
          <cell r="FB164">
            <v>6.2449728916140756E-3</v>
          </cell>
        </row>
        <row r="166">
          <cell r="FB166">
            <v>-0.10692951858748101</v>
          </cell>
        </row>
        <row r="167">
          <cell r="FB167">
            <v>2.4188901461193568E-2</v>
          </cell>
        </row>
        <row r="168">
          <cell r="FB168">
            <v>4.1584660872817647E-2</v>
          </cell>
        </row>
        <row r="169">
          <cell r="FB169">
            <v>5.6521535253195365E-2</v>
          </cell>
        </row>
        <row r="170">
          <cell r="FB170">
            <v>1.5735774236555811E-2</v>
          </cell>
        </row>
        <row r="172">
          <cell r="FB172">
            <v>3.4265998564184219E-2</v>
          </cell>
        </row>
        <row r="173">
          <cell r="FB173">
            <v>3.6351490584355828E-2</v>
          </cell>
        </row>
        <row r="174">
          <cell r="FB174">
            <v>4.155140566175608E-2</v>
          </cell>
        </row>
        <row r="175">
          <cell r="FB175">
            <v>-4.2559098853995891E-2</v>
          </cell>
        </row>
        <row r="176">
          <cell r="FB176">
            <v>2.763700415520165E-2</v>
          </cell>
        </row>
        <row r="177">
          <cell r="FB177">
            <v>1.6776909569648613E-2</v>
          </cell>
        </row>
        <row r="180">
          <cell r="FB180">
            <v>1.6546575830085342E-2</v>
          </cell>
        </row>
        <row r="181">
          <cell r="FB181">
            <v>7.3491928468494283E-3</v>
          </cell>
        </row>
        <row r="182">
          <cell r="FB182">
            <v>-4.432818731255006E-3</v>
          </cell>
        </row>
        <row r="183">
          <cell r="FB183">
            <v>-1.2846669047656856E-2</v>
          </cell>
        </row>
        <row r="184">
          <cell r="FB184">
            <v>1.758924161394515E-2</v>
          </cell>
        </row>
        <row r="185">
          <cell r="FB185">
            <v>-7.80868261044112E-2</v>
          </cell>
        </row>
        <row r="187">
          <cell r="FB187">
            <v>1.2084779584068617E-2</v>
          </cell>
        </row>
        <row r="188">
          <cell r="FB188">
            <v>1.5976422489840436E-2</v>
          </cell>
        </row>
        <row r="189">
          <cell r="FB189">
            <v>5.1168248603303823E-3</v>
          </cell>
        </row>
        <row r="191">
          <cell r="FB191">
            <v>-0.11156001201992261</v>
          </cell>
        </row>
        <row r="192">
          <cell r="FB192">
            <v>1.9891927919030383E-2</v>
          </cell>
        </row>
        <row r="193">
          <cell r="FB193">
            <v>3.6818576826570526E-2</v>
          </cell>
        </row>
        <row r="194">
          <cell r="FB194">
            <v>5.0921098466607972E-2</v>
          </cell>
        </row>
        <row r="195">
          <cell r="FB195">
            <v>1.2397298908290111E-2</v>
          </cell>
        </row>
        <row r="197">
          <cell r="FB197">
            <v>3.202462605293821E-2</v>
          </cell>
        </row>
        <row r="198">
          <cell r="FB198">
            <v>3.4150289948928547E-2</v>
          </cell>
        </row>
        <row r="199">
          <cell r="FB199">
            <v>3.9397966217655567E-2</v>
          </cell>
        </row>
        <row r="200">
          <cell r="FB200">
            <v>-4.5383465745624907E-2</v>
          </cell>
        </row>
        <row r="201">
          <cell r="FB201">
            <v>2.52812133139797E-2</v>
          </cell>
        </row>
        <row r="202">
          <cell r="FB202">
            <v>1.3345460650091345E-2</v>
          </cell>
        </row>
        <row r="205">
          <cell r="FB205">
            <v>2.0157280464153882E-2</v>
          </cell>
        </row>
        <row r="206">
          <cell r="FB206">
            <v>1.1777462190666332E-2</v>
          </cell>
        </row>
        <row r="207">
          <cell r="FB207">
            <v>2.2234083419436779E-3</v>
          </cell>
        </row>
        <row r="208">
          <cell r="FB208">
            <v>-7.5451222467434187E-3</v>
          </cell>
        </row>
        <row r="209">
          <cell r="FB209">
            <v>2.5307489261431337E-2</v>
          </cell>
        </row>
        <row r="210">
          <cell r="FB210">
            <v>-7.3430469274974208E-2</v>
          </cell>
        </row>
        <row r="212">
          <cell r="FB212">
            <v>1.3984407591553838E-2</v>
          </cell>
        </row>
        <row r="213">
          <cell r="FB213">
            <v>2.0496873233625701E-2</v>
          </cell>
        </row>
        <row r="214">
          <cell r="FB214">
            <v>6.2449728916140756E-3</v>
          </cell>
        </row>
        <row r="216">
          <cell r="FB216">
            <v>-0.10692951858748101</v>
          </cell>
        </row>
        <row r="217">
          <cell r="FB217">
            <v>2.4188901461193568E-2</v>
          </cell>
        </row>
        <row r="218">
          <cell r="FB218">
            <v>4.1584660872817647E-2</v>
          </cell>
        </row>
        <row r="219">
          <cell r="FB219">
            <v>5.6521535253195365E-2</v>
          </cell>
        </row>
        <row r="220">
          <cell r="FB220">
            <v>1.5735774236555811E-2</v>
          </cell>
        </row>
        <row r="222">
          <cell r="FB222">
            <v>3.4265998564184219E-2</v>
          </cell>
        </row>
        <row r="223">
          <cell r="FB223">
            <v>3.6351490584355828E-2</v>
          </cell>
        </row>
        <row r="224">
          <cell r="FB224">
            <v>4.155140566175608E-2</v>
          </cell>
        </row>
        <row r="225">
          <cell r="FB225">
            <v>-4.2559098853995891E-2</v>
          </cell>
        </row>
        <row r="226">
          <cell r="FB226">
            <v>2.763700415520165E-2</v>
          </cell>
        </row>
        <row r="227">
          <cell r="FB227">
            <v>1.6776909569648613E-2</v>
          </cell>
        </row>
        <row r="230">
          <cell r="FB230">
            <v>1.6546575830085342E-2</v>
          </cell>
        </row>
        <row r="231">
          <cell r="FB231">
            <v>7.3491928468494283E-3</v>
          </cell>
        </row>
        <row r="232">
          <cell r="FB232">
            <v>-4.432818731255006E-3</v>
          </cell>
        </row>
        <row r="233">
          <cell r="FB233">
            <v>-1.2846669047656856E-2</v>
          </cell>
        </row>
        <row r="234">
          <cell r="FB234">
            <v>1.758924161394515E-2</v>
          </cell>
        </row>
        <row r="235">
          <cell r="FB235">
            <v>-7.80868261044112E-2</v>
          </cell>
        </row>
        <row r="237">
          <cell r="FB237">
            <v>1.2084779584068617E-2</v>
          </cell>
        </row>
        <row r="238">
          <cell r="FB238">
            <v>1.5976422489840436E-2</v>
          </cell>
        </row>
        <row r="239">
          <cell r="FB239">
            <v>5.1168248603303823E-3</v>
          </cell>
        </row>
        <row r="241">
          <cell r="FB241">
            <v>-0.11156001201992261</v>
          </cell>
        </row>
        <row r="242">
          <cell r="FB242">
            <v>1.9891927919030383E-2</v>
          </cell>
        </row>
        <row r="243">
          <cell r="FB243">
            <v>3.6818576826570526E-2</v>
          </cell>
        </row>
        <row r="244">
          <cell r="FB244">
            <v>5.0921098466607972E-2</v>
          </cell>
        </row>
        <row r="245">
          <cell r="FB245">
            <v>1.2397298908290111E-2</v>
          </cell>
        </row>
        <row r="247">
          <cell r="FB247">
            <v>3.202462605293821E-2</v>
          </cell>
        </row>
        <row r="248">
          <cell r="FB248">
            <v>3.4150289948928547E-2</v>
          </cell>
        </row>
        <row r="249">
          <cell r="FB249">
            <v>3.9397966217655567E-2</v>
          </cell>
        </row>
        <row r="250">
          <cell r="FB250">
            <v>-4.5383465745624907E-2</v>
          </cell>
        </row>
        <row r="251">
          <cell r="FB251">
            <v>2.52812133139797E-2</v>
          </cell>
        </row>
        <row r="252">
          <cell r="FB252">
            <v>1.3345460650091345E-2</v>
          </cell>
        </row>
        <row r="255">
          <cell r="FB255">
            <v>-5.4590608828434251E-3</v>
          </cell>
        </row>
        <row r="256">
          <cell r="FB256">
            <v>-1.6377137778195383E-2</v>
          </cell>
        </row>
        <row r="257">
          <cell r="FB257">
            <v>1.7499472049641973E-2</v>
          </cell>
        </row>
        <row r="258">
          <cell r="FB258">
            <v>-3.0494970101931806E-2</v>
          </cell>
        </row>
        <row r="259">
          <cell r="FB259">
            <v>4.23162041242513E-2</v>
          </cell>
        </row>
        <row r="260">
          <cell r="FB260">
            <v>1.2983453563995662E-2</v>
          </cell>
        </row>
        <row r="262">
          <cell r="FB262">
            <v>-1.3585110870059758E-2</v>
          </cell>
        </row>
        <row r="263">
          <cell r="FB263">
            <v>3.8603104634053587E-2</v>
          </cell>
        </row>
        <row r="264">
          <cell r="FB264">
            <v>-3.5674070457547224E-2</v>
          </cell>
        </row>
        <row r="266">
          <cell r="FB266">
            <v>-0.24837944416025026</v>
          </cell>
        </row>
        <row r="267">
          <cell r="FB267">
            <v>5.5183864076916445E-2</v>
          </cell>
        </row>
        <row r="268">
          <cell r="FB268">
            <v>-3.5280239724461371E-2</v>
          </cell>
        </row>
        <row r="269">
          <cell r="FB269">
            <v>-6.4374345870671923E-2</v>
          </cell>
        </row>
        <row r="270">
          <cell r="FB270">
            <v>1.9625159283596538E-2</v>
          </cell>
        </row>
        <row r="272">
          <cell r="FB272">
            <v>1.3472280608042064E-2</v>
          </cell>
        </row>
        <row r="273">
          <cell r="FB273">
            <v>1.458390451487257E-2</v>
          </cell>
        </row>
        <row r="274">
          <cell r="FB274">
            <v>2.1817662520827064E-2</v>
          </cell>
        </row>
        <row r="275">
          <cell r="FB275">
            <v>-8.372663685119619E-2</v>
          </cell>
        </row>
        <row r="276">
          <cell r="FB276">
            <v>9.9618529616847251E-3</v>
          </cell>
        </row>
        <row r="277">
          <cell r="FB277">
            <v>-5.8067604341460743E-4</v>
          </cell>
        </row>
        <row r="305">
          <cell r="FB305">
            <v>5.6639767057564683E-3</v>
          </cell>
        </row>
        <row r="306">
          <cell r="FB306">
            <v>6.1602286111961391E-4</v>
          </cell>
        </row>
        <row r="307">
          <cell r="FB307">
            <v>1.2880471879302302E-2</v>
          </cell>
        </row>
        <row r="308">
          <cell r="FB308">
            <v>3.5767881688930192E-2</v>
          </cell>
        </row>
        <row r="309">
          <cell r="FB309">
            <v>4.0950846677256791E-3</v>
          </cell>
        </row>
        <row r="310">
          <cell r="FB310">
            <v>1.106266430190006E-2</v>
          </cell>
        </row>
        <row r="312">
          <cell r="FB312">
            <v>-9.6901544294416553E-3</v>
          </cell>
        </row>
        <row r="313">
          <cell r="FB313">
            <v>-1.7193613350472092E-2</v>
          </cell>
        </row>
        <row r="314">
          <cell r="FB314">
            <v>-7.1437990161491438E-3</v>
          </cell>
        </row>
        <row r="316">
          <cell r="FB316">
            <v>-1.1244553481621899E-3</v>
          </cell>
        </row>
        <row r="317">
          <cell r="FB317">
            <v>-4.6884820365711288E-4</v>
          </cell>
        </row>
        <row r="318">
          <cell r="FB318">
            <v>-1.8719023928334133E-3</v>
          </cell>
        </row>
        <row r="319">
          <cell r="FB319">
            <v>-1.5335066122114105E-3</v>
          </cell>
        </row>
        <row r="320">
          <cell r="FB320">
            <v>-2.4851310601757826E-3</v>
          </cell>
        </row>
        <row r="322">
          <cell r="FB322">
            <v>1.3883128892564933E-2</v>
          </cell>
        </row>
        <row r="323">
          <cell r="FB323">
            <v>2.0118894250825692E-2</v>
          </cell>
        </row>
        <row r="324">
          <cell r="FB324">
            <v>1.9281774332238877E-2</v>
          </cell>
        </row>
        <row r="325">
          <cell r="FB325">
            <v>3.452953895379518E-2</v>
          </cell>
        </row>
        <row r="326">
          <cell r="FB326">
            <v>-5.9292527166064923E-3</v>
          </cell>
        </row>
        <row r="327">
          <cell r="FB327">
            <v>6.8970142376199028E-3</v>
          </cell>
        </row>
      </sheetData>
      <sheetData sheetId="8">
        <row r="5">
          <cell r="EP5">
            <v>194.64403823001956</v>
          </cell>
        </row>
      </sheetData>
      <sheetData sheetId="9">
        <row r="5">
          <cell r="EP5">
            <v>218.09357242295349</v>
          </cell>
          <cell r="FB5">
            <v>228.58465298487147</v>
          </cell>
        </row>
        <row r="6">
          <cell r="FB6">
            <v>145.01913210717936</v>
          </cell>
        </row>
        <row r="7">
          <cell r="FB7">
            <v>47.411772331074523</v>
          </cell>
        </row>
        <row r="8">
          <cell r="FB8">
            <v>12.622280435909204</v>
          </cell>
        </row>
        <row r="9">
          <cell r="FB9">
            <v>26.044759549341144</v>
          </cell>
        </row>
        <row r="10">
          <cell r="FB10">
            <v>7.3696679677352499</v>
          </cell>
        </row>
        <row r="12">
          <cell r="FB12">
            <v>31.349256263947918</v>
          </cell>
        </row>
        <row r="13">
          <cell r="FB13">
            <v>8.6167819240554913</v>
          </cell>
        </row>
        <row r="14">
          <cell r="FB14">
            <v>20.542998951127601</v>
          </cell>
        </row>
        <row r="16">
          <cell r="FB16">
            <v>5.7356038757462802</v>
          </cell>
        </row>
        <row r="17">
          <cell r="FB17">
            <v>12.123776587623601</v>
          </cell>
        </row>
        <row r="18">
          <cell r="FB18">
            <v>46.067825080900995</v>
          </cell>
        </row>
        <row r="19">
          <cell r="FB19">
            <v>30.908855953480401</v>
          </cell>
        </row>
        <row r="20">
          <cell r="FB20">
            <v>15.158969127420599</v>
          </cell>
        </row>
        <row r="22">
          <cell r="FB22">
            <v>83.565520877692094</v>
          </cell>
        </row>
        <row r="23">
          <cell r="FB23">
            <v>65.561769143528096</v>
          </cell>
        </row>
        <row r="24">
          <cell r="FB24">
            <v>61.020589971273495</v>
          </cell>
        </row>
        <row r="25">
          <cell r="FB25">
            <v>4.5411791722545995</v>
          </cell>
        </row>
        <row r="26">
          <cell r="FB26">
            <v>18.003751734163998</v>
          </cell>
        </row>
        <row r="27">
          <cell r="FB27">
            <v>182.51682790397047</v>
          </cell>
        </row>
        <row r="55">
          <cell r="FB55">
            <v>5.0611193699382939E-2</v>
          </cell>
        </row>
        <row r="56">
          <cell r="FB56">
            <v>4.4188127695617974E-2</v>
          </cell>
        </row>
        <row r="57">
          <cell r="FB57">
            <v>6.3908347394332266E-2</v>
          </cell>
        </row>
        <row r="58">
          <cell r="FB58">
            <v>-5.6904561189844438E-3</v>
          </cell>
        </row>
        <row r="59">
          <cell r="FB59">
            <v>7.9141680003415704E-2</v>
          </cell>
        </row>
        <row r="60">
          <cell r="FB60">
            <v>0.10095950399163534</v>
          </cell>
        </row>
        <row r="62">
          <cell r="FB62">
            <v>5.5290027518470675E-2</v>
          </cell>
        </row>
        <row r="63">
          <cell r="FB63">
            <v>9.4596991072322334E-2</v>
          </cell>
        </row>
        <row r="64">
          <cell r="FB64">
            <v>2.6794671308361773E-2</v>
          </cell>
        </row>
        <row r="66">
          <cell r="FB66">
            <v>-0.1403796399103977</v>
          </cell>
        </row>
        <row r="67">
          <cell r="FB67">
            <v>5.6768037748637257E-2</v>
          </cell>
        </row>
        <row r="68">
          <cell r="FB68">
            <v>3.8070561530518132E-2</v>
          </cell>
        </row>
        <row r="69">
          <cell r="FB69">
            <v>5.3103715908766391E-2</v>
          </cell>
        </row>
        <row r="70">
          <cell r="FB70">
            <v>8.7103808079489475E-3</v>
          </cell>
        </row>
        <row r="72">
          <cell r="FB72">
            <v>6.1947322857311971E-2</v>
          </cell>
        </row>
        <row r="73">
          <cell r="FB73">
            <v>5.9922423319839213E-2</v>
          </cell>
        </row>
        <row r="74">
          <cell r="FB74">
            <v>6.2590620378108808E-2</v>
          </cell>
        </row>
        <row r="75">
          <cell r="FB75">
            <v>2.5326735484759944E-2</v>
          </cell>
        </row>
        <row r="76">
          <cell r="FB76">
            <v>6.9386963103549082E-2</v>
          </cell>
        </row>
        <row r="77">
          <cell r="FB77">
            <v>5.3824526101578396E-2</v>
          </cell>
        </row>
        <row r="80">
          <cell r="FB80">
            <v>3.4100885075364129E-2</v>
          </cell>
        </row>
        <row r="81">
          <cell r="FB81">
            <v>1.7470983720585975E-2</v>
          </cell>
        </row>
        <row r="82">
          <cell r="FB82">
            <v>1.5310926304114458E-2</v>
          </cell>
        </row>
        <row r="83">
          <cell r="FB83">
            <v>-3.5720189331978069E-2</v>
          </cell>
        </row>
        <row r="84">
          <cell r="FB84">
            <v>2.4252545058378594E-2</v>
          </cell>
        </row>
        <row r="85">
          <cell r="FB85">
            <v>5.7904674476785267E-2</v>
          </cell>
        </row>
        <row r="87">
          <cell r="FB87">
            <v>3.3032132865931318E-2</v>
          </cell>
        </row>
        <row r="88">
          <cell r="FB88">
            <v>2.63037360359335E-2</v>
          </cell>
        </row>
        <row r="89">
          <cell r="FB89">
            <v>2.8294118342596652E-2</v>
          </cell>
        </row>
        <row r="91">
          <cell r="FB91">
            <v>-0.15346458621151116</v>
          </cell>
        </row>
        <row r="92">
          <cell r="FB92">
            <v>1.7754334933045124E-2</v>
          </cell>
        </row>
        <row r="93">
          <cell r="FB93">
            <v>3.1215370435076162E-2</v>
          </cell>
        </row>
        <row r="94">
          <cell r="FB94">
            <v>3.9891874242521608E-2</v>
          </cell>
        </row>
        <row r="95">
          <cell r="FB95">
            <v>1.6063133072306668E-2</v>
          </cell>
        </row>
        <row r="97">
          <cell r="FB97">
            <v>6.6775257722183179E-2</v>
          </cell>
        </row>
        <row r="98">
          <cell r="FB98">
            <v>6.4705721327866561E-2</v>
          </cell>
        </row>
        <row r="99">
          <cell r="FB99">
            <v>6.9436743778165333E-2</v>
          </cell>
        </row>
        <row r="100">
          <cell r="FB100">
            <v>4.4375347733021098E-3</v>
          </cell>
        </row>
        <row r="101">
          <cell r="FB101">
            <v>7.3861091199861395E-2</v>
          </cell>
        </row>
        <row r="102">
          <cell r="FB102">
            <v>3.4894427878009449E-2</v>
          </cell>
        </row>
        <row r="130">
          <cell r="FB130">
            <v>2801.2117720296087</v>
          </cell>
        </row>
        <row r="131">
          <cell r="FB131">
            <v>1841.1451022067101</v>
          </cell>
        </row>
        <row r="132">
          <cell r="FB132">
            <v>589.01543423681073</v>
          </cell>
        </row>
        <row r="133">
          <cell r="FB133">
            <v>148.52858436485869</v>
          </cell>
        </row>
        <row r="134">
          <cell r="FB134">
            <v>333.23255570245396</v>
          </cell>
        </row>
        <row r="135">
          <cell r="FB135">
            <v>90.138634696962626</v>
          </cell>
        </row>
        <row r="137">
          <cell r="FB137">
            <v>376.73516528701282</v>
          </cell>
        </row>
        <row r="138">
          <cell r="FB138">
            <v>109.39023155887593</v>
          </cell>
        </row>
        <row r="139">
          <cell r="FB139">
            <v>240.89000336792876</v>
          </cell>
        </row>
        <row r="141">
          <cell r="FB141">
            <v>77.579867463083019</v>
          </cell>
        </row>
        <row r="142">
          <cell r="FB142">
            <v>158.15593156925189</v>
          </cell>
        </row>
        <row r="143">
          <cell r="FB143">
            <v>606.78973467521325</v>
          </cell>
        </row>
        <row r="144">
          <cell r="FB144">
            <v>388.92654649611848</v>
          </cell>
        </row>
        <row r="145">
          <cell r="FB145">
            <v>217.86318817909481</v>
          </cell>
        </row>
        <row r="147">
          <cell r="FB147">
            <v>960.06666982289869</v>
          </cell>
        </row>
        <row r="148">
          <cell r="FB148">
            <v>741.42227275399114</v>
          </cell>
        </row>
        <row r="149">
          <cell r="FB149">
            <v>689.03212859696384</v>
          </cell>
        </row>
        <row r="150">
          <cell r="FB150">
            <v>52.390144157027215</v>
          </cell>
        </row>
        <row r="151">
          <cell r="FB151">
            <v>218.64439706890761</v>
          </cell>
        </row>
        <row r="152">
          <cell r="FB152">
            <v>2194.4220373543958</v>
          </cell>
        </row>
        <row r="155">
          <cell r="FB155">
            <v>4.1607091568091947E-2</v>
          </cell>
        </row>
        <row r="156">
          <cell r="FB156">
            <v>3.4876293308828688E-2</v>
          </cell>
        </row>
        <row r="157">
          <cell r="FB157">
            <v>2.7021423363288388E-2</v>
          </cell>
        </row>
        <row r="158">
          <cell r="FB158">
            <v>1.872053960216391E-2</v>
          </cell>
        </row>
        <row r="159">
          <cell r="FB159">
            <v>4.5365113438611937E-2</v>
          </cell>
        </row>
        <row r="160">
          <cell r="FB160">
            <v>-5.3555460857599546E-2</v>
          </cell>
        </row>
        <row r="162">
          <cell r="FB162">
            <v>5.6424101356496559E-2</v>
          </cell>
        </row>
        <row r="163">
          <cell r="FB163">
            <v>5.413676694716818E-2</v>
          </cell>
        </row>
        <row r="164">
          <cell r="FB164">
            <v>5.0229457500812202E-2</v>
          </cell>
        </row>
        <row r="166">
          <cell r="FB166">
            <v>-7.6388035680021171E-2</v>
          </cell>
        </row>
        <row r="167">
          <cell r="FB167">
            <v>4.6499472648406481E-2</v>
          </cell>
        </row>
        <row r="168">
          <cell r="FB168">
            <v>3.994396576560999E-2</v>
          </cell>
        </row>
        <row r="169">
          <cell r="FB169">
            <v>5.3410077772743092E-2</v>
          </cell>
        </row>
        <row r="170">
          <cell r="FB170">
            <v>1.6741244264030009E-2</v>
          </cell>
        </row>
        <row r="172">
          <cell r="FB172">
            <v>5.4762963323285341E-2</v>
          </cell>
        </row>
        <row r="173">
          <cell r="FB173">
            <v>5.1426697026618839E-2</v>
          </cell>
        </row>
        <row r="174">
          <cell r="FB174">
            <v>5.3961886489617861E-2</v>
          </cell>
        </row>
        <row r="175">
          <cell r="FB175">
            <v>1.9184242578487387E-2</v>
          </cell>
        </row>
        <row r="176">
          <cell r="FB176">
            <v>6.6235571222606593E-2</v>
          </cell>
        </row>
        <row r="177">
          <cell r="FB177">
            <v>4.206790937543281E-2</v>
          </cell>
        </row>
        <row r="180">
          <cell r="FB180">
            <v>3.7003115623265082E-2</v>
          </cell>
        </row>
        <row r="181">
          <cell r="FB181">
            <v>2.9389106149303901E-2</v>
          </cell>
        </row>
        <row r="182">
          <cell r="FB182">
            <v>1.9111964475588161E-2</v>
          </cell>
        </row>
        <row r="183">
          <cell r="FB183">
            <v>1.2191308961627456E-2</v>
          </cell>
        </row>
        <row r="184">
          <cell r="FB184">
            <v>4.1705482898786617E-2</v>
          </cell>
        </row>
        <row r="185">
          <cell r="FB185">
            <v>-5.5884537403058987E-2</v>
          </cell>
        </row>
        <row r="187">
          <cell r="FB187">
            <v>5.4610573878113744E-2</v>
          </cell>
        </row>
        <row r="188">
          <cell r="FB188">
            <v>4.995633780075881E-2</v>
          </cell>
        </row>
        <row r="189">
          <cell r="FB189">
            <v>4.9132448786103788E-2</v>
          </cell>
        </row>
        <row r="191">
          <cell r="FB191">
            <v>-8.1702923808396499E-2</v>
          </cell>
        </row>
        <row r="192">
          <cell r="FB192">
            <v>4.2644632552707229E-2</v>
          </cell>
        </row>
        <row r="193">
          <cell r="FB193">
            <v>3.3918256848783246E-2</v>
          </cell>
        </row>
        <row r="194">
          <cell r="FB194">
            <v>4.6157321370935422E-2</v>
          </cell>
        </row>
        <row r="195">
          <cell r="FB195">
            <v>1.2828274225155978E-2</v>
          </cell>
        </row>
        <row r="197">
          <cell r="FB197">
            <v>5.1864997396996904E-2</v>
          </cell>
        </row>
        <row r="198">
          <cell r="FB198">
            <v>4.8838921724846163E-2</v>
          </cell>
        </row>
        <row r="199">
          <cell r="FB199">
            <v>5.1538574387583802E-2</v>
          </cell>
        </row>
        <row r="200">
          <cell r="FB200">
            <v>1.4545861500391277E-2</v>
          </cell>
        </row>
        <row r="201">
          <cell r="FB201">
            <v>6.223640863654345E-2</v>
          </cell>
        </row>
        <row r="202">
          <cell r="FB202">
            <v>3.785954575213224E-2</v>
          </cell>
        </row>
        <row r="205">
          <cell r="FB205">
            <v>4.1607091568091947E-2</v>
          </cell>
        </row>
        <row r="206">
          <cell r="FB206">
            <v>3.4876293308828688E-2</v>
          </cell>
        </row>
        <row r="207">
          <cell r="FB207">
            <v>2.7021423363288388E-2</v>
          </cell>
        </row>
        <row r="208">
          <cell r="FB208">
            <v>1.872053960216391E-2</v>
          </cell>
        </row>
        <row r="209">
          <cell r="FB209">
            <v>4.5365113438611937E-2</v>
          </cell>
        </row>
        <row r="210">
          <cell r="FB210">
            <v>-5.3555460857599546E-2</v>
          </cell>
        </row>
        <row r="212">
          <cell r="FB212">
            <v>5.6424101356496559E-2</v>
          </cell>
        </row>
        <row r="213">
          <cell r="FB213">
            <v>5.413676694716818E-2</v>
          </cell>
        </row>
        <row r="214">
          <cell r="FB214">
            <v>5.0229457500812202E-2</v>
          </cell>
        </row>
        <row r="216">
          <cell r="FB216">
            <v>-7.6388035680021171E-2</v>
          </cell>
        </row>
        <row r="217">
          <cell r="FB217">
            <v>4.6499472648406481E-2</v>
          </cell>
        </row>
        <row r="218">
          <cell r="FB218">
            <v>3.994396576560999E-2</v>
          </cell>
        </row>
        <row r="219">
          <cell r="FB219">
            <v>5.3410077772743092E-2</v>
          </cell>
        </row>
        <row r="220">
          <cell r="FB220">
            <v>1.6741244264030009E-2</v>
          </cell>
        </row>
        <row r="222">
          <cell r="FB222">
            <v>5.4762963323285341E-2</v>
          </cell>
        </row>
        <row r="223">
          <cell r="FB223">
            <v>5.1426697026618839E-2</v>
          </cell>
        </row>
        <row r="224">
          <cell r="FB224">
            <v>5.3961886489617861E-2</v>
          </cell>
        </row>
        <row r="225">
          <cell r="FB225">
            <v>1.9184242578487387E-2</v>
          </cell>
        </row>
        <row r="226">
          <cell r="FB226">
            <v>6.6235571222606593E-2</v>
          </cell>
        </row>
        <row r="227">
          <cell r="FB227">
            <v>4.206790937543281E-2</v>
          </cell>
        </row>
        <row r="230">
          <cell r="FB230">
            <v>3.7003115623265082E-2</v>
          </cell>
        </row>
        <row r="231">
          <cell r="FB231">
            <v>2.9389106149303901E-2</v>
          </cell>
        </row>
        <row r="232">
          <cell r="FB232">
            <v>1.9111964475588161E-2</v>
          </cell>
        </row>
        <row r="233">
          <cell r="FB233">
            <v>1.2191308961627456E-2</v>
          </cell>
        </row>
        <row r="234">
          <cell r="FB234">
            <v>4.1705482898786617E-2</v>
          </cell>
        </row>
        <row r="235">
          <cell r="FB235">
            <v>-5.5884537403058987E-2</v>
          </cell>
        </row>
        <row r="237">
          <cell r="FB237">
            <v>5.4610573878113744E-2</v>
          </cell>
        </row>
        <row r="238">
          <cell r="FB238">
            <v>4.995633780075881E-2</v>
          </cell>
        </row>
        <row r="239">
          <cell r="FB239">
            <v>4.9132448786103788E-2</v>
          </cell>
        </row>
        <row r="241">
          <cell r="FB241">
            <v>-8.1702923808396499E-2</v>
          </cell>
        </row>
        <row r="242">
          <cell r="FB242">
            <v>4.2644632552707229E-2</v>
          </cell>
        </row>
        <row r="243">
          <cell r="FB243">
            <v>3.3918256848783246E-2</v>
          </cell>
        </row>
        <row r="244">
          <cell r="FB244">
            <v>4.6157321370935422E-2</v>
          </cell>
        </row>
        <row r="245">
          <cell r="FB245">
            <v>1.2828274225155978E-2</v>
          </cell>
        </row>
        <row r="247">
          <cell r="FB247">
            <v>5.1864997396996904E-2</v>
          </cell>
        </row>
        <row r="248">
          <cell r="FB248">
            <v>4.8838921724846163E-2</v>
          </cell>
        </row>
        <row r="249">
          <cell r="FB249">
            <v>5.1538574387583802E-2</v>
          </cell>
        </row>
        <row r="250">
          <cell r="FB250">
            <v>1.4545861500391277E-2</v>
          </cell>
        </row>
        <row r="251">
          <cell r="FB251">
            <v>6.223640863654345E-2</v>
          </cell>
        </row>
        <row r="252">
          <cell r="FB252">
            <v>3.785954575213224E-2</v>
          </cell>
        </row>
        <row r="255">
          <cell r="FB255">
            <v>5.5564337464164559E-4</v>
          </cell>
        </row>
        <row r="256">
          <cell r="FB256">
            <v>-1.007976511860198E-2</v>
          </cell>
        </row>
        <row r="257">
          <cell r="FB257">
            <v>3.2121132022805199E-2</v>
          </cell>
        </row>
        <row r="258">
          <cell r="FB258">
            <v>-1.7472911512603884E-2</v>
          </cell>
        </row>
        <row r="259">
          <cell r="FB259">
            <v>5.8315997289116517E-2</v>
          </cell>
        </row>
        <row r="260">
          <cell r="FB260">
            <v>2.598771619895901E-2</v>
          </cell>
        </row>
        <row r="262">
          <cell r="FB262">
            <v>1.5734369292694783E-2</v>
          </cell>
        </row>
        <row r="263">
          <cell r="FB263">
            <v>6.2303333597787169E-2</v>
          </cell>
        </row>
        <row r="264">
          <cell r="FB264">
            <v>-1.2947105291022498E-2</v>
          </cell>
        </row>
        <row r="266">
          <cell r="FB266">
            <v>-0.26741722057372441</v>
          </cell>
        </row>
        <row r="267">
          <cell r="FB267">
            <v>9.1613182601802512E-2</v>
          </cell>
        </row>
        <row r="268">
          <cell r="FB268">
            <v>-4.3564399444688817E-2</v>
          </cell>
        </row>
        <row r="269">
          <cell r="FB269">
            <v>-7.8343308236608178E-2</v>
          </cell>
        </row>
        <row r="270">
          <cell r="FB270">
            <v>2.2952211593305405E-2</v>
          </cell>
        </row>
        <row r="272">
          <cell r="FB272">
            <v>2.1987507638884241E-2</v>
          </cell>
        </row>
        <row r="273">
          <cell r="FB273">
            <v>1.5328638722415411E-2</v>
          </cell>
        </row>
        <row r="274">
          <cell r="FB274">
            <v>2.1436425691113259E-2</v>
          </cell>
        </row>
        <row r="275">
          <cell r="FB275">
            <v>-5.6348786026012454E-2</v>
          </cell>
        </row>
        <row r="276">
          <cell r="FB276">
            <v>4.5487667386217678E-2</v>
          </cell>
        </row>
        <row r="277">
          <cell r="FB277">
            <v>1.3535678992035116E-2</v>
          </cell>
        </row>
      </sheetData>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S18">
            <v>45427421.969999999</v>
          </cell>
        </row>
        <row r="19">
          <cell r="DS19">
            <v>5122749.4400000004</v>
          </cell>
        </row>
        <row r="20">
          <cell r="DS20">
            <v>5656439.7400000002</v>
          </cell>
        </row>
        <row r="25">
          <cell r="DS25">
            <v>56826513.75</v>
          </cell>
        </row>
      </sheetData>
      <sheetData sheetId="1" refreshError="1"/>
      <sheetData sheetId="2">
        <row r="18">
          <cell r="DS18">
            <v>541254315.38999999</v>
          </cell>
        </row>
        <row r="19">
          <cell r="DS19">
            <v>62916895.019999996</v>
          </cell>
        </row>
        <row r="20">
          <cell r="DS20">
            <v>66277297.449999996</v>
          </cell>
        </row>
        <row r="25">
          <cell r="DS25">
            <v>679301943.99000001</v>
          </cell>
        </row>
      </sheetData>
      <sheetData sheetId="3">
        <row r="18">
          <cell r="DS18">
            <v>-3.4113567007342249E-2</v>
          </cell>
        </row>
        <row r="19">
          <cell r="DS19">
            <v>0.14379740108839112</v>
          </cell>
        </row>
        <row r="20">
          <cell r="DS20">
            <v>-6.7835296533378164E-2</v>
          </cell>
        </row>
        <row r="25">
          <cell r="DS25">
            <v>-2.5844129647101144E-2</v>
          </cell>
        </row>
      </sheetData>
      <sheetData sheetId="4" refreshError="1"/>
      <sheetData sheetId="5">
        <row r="18">
          <cell r="DS18">
            <v>-1.3235137820867604E-2</v>
          </cell>
        </row>
        <row r="19">
          <cell r="DS19">
            <v>0.12907580090386173</v>
          </cell>
        </row>
        <row r="20">
          <cell r="DS20">
            <v>-4.0993428481550076E-2</v>
          </cell>
        </row>
        <row r="25">
          <cell r="DS25">
            <v>-6.8930399090150196E-3</v>
          </cell>
        </row>
      </sheetData>
      <sheetData sheetId="6">
        <row r="18">
          <cell r="DS18">
            <v>5.7435580297411359E-3</v>
          </cell>
        </row>
        <row r="19">
          <cell r="DS19">
            <v>0.14036942071377001</v>
          </cell>
        </row>
        <row r="20">
          <cell r="DS20">
            <v>-2.815908831036229E-2</v>
          </cell>
        </row>
        <row r="25">
          <cell r="DS25">
            <v>1.1398246943209456E-2</v>
          </cell>
        </row>
      </sheetData>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row r="5">
          <cell r="AL5">
            <v>48362144.527009472</v>
          </cell>
        </row>
      </sheetData>
      <sheetData sheetId="1"/>
      <sheetData sheetId="2"/>
      <sheetData sheetId="3">
        <row r="5">
          <cell r="DC5">
            <v>0.17892852183485863</v>
          </cell>
          <cell r="DS5">
            <v>8.5281861649566526E-3</v>
          </cell>
        </row>
        <row r="6">
          <cell r="DS6">
            <v>-1.1669929328049666E-2</v>
          </cell>
        </row>
        <row r="7">
          <cell r="DS7">
            <v>0.16582190945321251</v>
          </cell>
        </row>
        <row r="8">
          <cell r="DS8">
            <v>2.4318140681231393E-2</v>
          </cell>
        </row>
      </sheetData>
      <sheetData sheetId="4">
        <row r="5">
          <cell r="DF5">
            <v>6.8586703192741183E-3</v>
          </cell>
          <cell r="DS5">
            <v>-7.7894902084705286E-3</v>
          </cell>
        </row>
        <row r="6">
          <cell r="DS6">
            <v>-8.8248324725000993E-3</v>
          </cell>
        </row>
        <row r="7">
          <cell r="DS7">
            <v>-3.743519601049794E-3</v>
          </cell>
        </row>
        <row r="8">
          <cell r="DS8">
            <v>-3.8724364586821824E-3</v>
          </cell>
        </row>
      </sheetData>
      <sheetData sheetId="5">
        <row r="5">
          <cell r="DC5">
            <v>6.413109238327519E-2</v>
          </cell>
          <cell r="DS5">
            <v>1.8511902445941697E-2</v>
          </cell>
        </row>
        <row r="6">
          <cell r="DS6">
            <v>4.4947946850322218E-3</v>
          </cell>
        </row>
        <row r="7">
          <cell r="DS7">
            <v>0.13462941525216476</v>
          </cell>
        </row>
        <row r="8">
          <cell r="DS8">
            <v>1.7989019952785457E-2</v>
          </cell>
        </row>
      </sheetData>
      <sheetData sheetId="6">
        <row r="5">
          <cell r="CP5">
            <v>3.9892975522989538E-2</v>
          </cell>
          <cell r="DG5">
            <v>6.8695248496869699E-2</v>
          </cell>
          <cell r="DS5">
            <v>6.8649142446155498E-3</v>
          </cell>
        </row>
        <row r="6">
          <cell r="DG6">
            <v>6.4490828250354237E-2</v>
          </cell>
          <cell r="DS6">
            <v>-2.7847082945867685E-3</v>
          </cell>
        </row>
        <row r="7">
          <cell r="DG7">
            <v>0.15603672449944539</v>
          </cell>
          <cell r="DS7">
            <v>0.11711770326232918</v>
          </cell>
        </row>
        <row r="8">
          <cell r="DG8">
            <v>2.6815849806664627E-2</v>
          </cell>
          <cell r="DS8">
            <v>-2.0959070422851278E-2</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F18">
            <v>24251281</v>
          </cell>
          <cell r="DS18">
            <v>22202785.420000002</v>
          </cell>
        </row>
        <row r="19">
          <cell r="DS19">
            <v>2288546.65</v>
          </cell>
        </row>
        <row r="20">
          <cell r="DS20">
            <v>3209999.17</v>
          </cell>
        </row>
        <row r="25">
          <cell r="DS25">
            <v>27922540.530000001</v>
          </cell>
        </row>
      </sheetData>
      <sheetData sheetId="1"/>
      <sheetData sheetId="2">
        <row r="18">
          <cell r="DF18">
            <v>271150291</v>
          </cell>
          <cell r="DS18">
            <v>265288598.5</v>
          </cell>
        </row>
        <row r="19">
          <cell r="DS19">
            <v>28218471.690000001</v>
          </cell>
        </row>
        <row r="20">
          <cell r="DS20">
            <v>37767363.160000004</v>
          </cell>
        </row>
        <row r="25">
          <cell r="DS25">
            <v>334898009.11000001</v>
          </cell>
        </row>
      </sheetData>
      <sheetData sheetId="3">
        <row r="18">
          <cell r="DF18">
            <v>8.1812656450285015E-2</v>
          </cell>
          <cell r="DS18">
            <v>-4.1811671427517072E-2</v>
          </cell>
        </row>
        <row r="19">
          <cell r="DS19">
            <v>0.15201602470202213</v>
          </cell>
        </row>
        <row r="20">
          <cell r="DS20">
            <v>-9.690565756397973E-2</v>
          </cell>
        </row>
        <row r="25">
          <cell r="DS25">
            <v>-3.8064064754170679E-2</v>
          </cell>
        </row>
      </sheetData>
      <sheetData sheetId="4"/>
      <sheetData sheetId="5">
        <row r="18">
          <cell r="DF18">
            <v>8.1812656450285015E-2</v>
          </cell>
          <cell r="DS18">
            <v>-3.3638203483544071E-2</v>
          </cell>
        </row>
        <row r="19">
          <cell r="DS19">
            <v>0.16407101936456892</v>
          </cell>
        </row>
        <row r="20">
          <cell r="DS20">
            <v>-9.9686245039095067E-2</v>
          </cell>
        </row>
        <row r="25">
          <cell r="DS25">
            <v>-2.8949373731633532E-2</v>
          </cell>
        </row>
      </sheetData>
      <sheetData sheetId="6">
        <row r="18">
          <cell r="DF18">
            <v>2.7181710492212074E-2</v>
          </cell>
          <cell r="DS18">
            <v>-2.4831107494013072E-2</v>
          </cell>
        </row>
        <row r="19">
          <cell r="DS19">
            <v>0.19149762092920231</v>
          </cell>
        </row>
        <row r="20">
          <cell r="DS20">
            <v>-6.434034188125648E-2</v>
          </cell>
        </row>
        <row r="25">
          <cell r="DS25">
            <v>-1.5398859104212015E-2</v>
          </cell>
        </row>
      </sheetData>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F5">
            <v>0.10577726921988573</v>
          </cell>
          <cell r="DS5">
            <v>1.1473939206663397E-2</v>
          </cell>
        </row>
        <row r="6">
          <cell r="DS6">
            <v>-7.020894849549264E-3</v>
          </cell>
        </row>
        <row r="7">
          <cell r="DS7">
            <v>0.18195600882937613</v>
          </cell>
        </row>
        <row r="8">
          <cell r="DS8">
            <v>2.0141455853584178E-2</v>
          </cell>
        </row>
      </sheetData>
      <sheetData sheetId="4">
        <row r="5">
          <cell r="DF5">
            <v>3.8107921353645047E-3</v>
          </cell>
          <cell r="DS5">
            <v>1.3960257511347773E-2</v>
          </cell>
        </row>
        <row r="6">
          <cell r="DS6">
            <v>2.010476980732534E-2</v>
          </cell>
        </row>
        <row r="7">
          <cell r="DS7">
            <v>-5.9472947990810043E-2</v>
          </cell>
        </row>
        <row r="8">
          <cell r="DS8">
            <v>3.8372791597937495E-2</v>
          </cell>
        </row>
      </sheetData>
      <sheetData sheetId="5">
        <row r="5">
          <cell r="DF5">
            <v>0.10577726921988573</v>
          </cell>
          <cell r="DS5">
            <v>2.2266358834144295E-3</v>
          </cell>
        </row>
        <row r="6">
          <cell r="DS6">
            <v>-1.1930826408561135E-2</v>
          </cell>
        </row>
        <row r="7">
          <cell r="DS7">
            <v>0.15240982148934434</v>
          </cell>
        </row>
        <row r="8">
          <cell r="DS8">
            <v>-1.1925854057200147E-2</v>
          </cell>
        </row>
      </sheetData>
      <sheetData sheetId="6">
        <row r="5">
          <cell r="CT5">
            <v>-8.7376173510015365E-3</v>
          </cell>
          <cell r="DG5">
            <v>3.1579210666509816E-2</v>
          </cell>
          <cell r="DS5">
            <v>-1.5916526859686475E-2</v>
          </cell>
        </row>
        <row r="6">
          <cell r="DG6">
            <v>3.2150249783693852E-2</v>
          </cell>
          <cell r="DS6">
            <v>-2.8033231091597166E-2</v>
          </cell>
        </row>
        <row r="7">
          <cell r="DG7">
            <v>7.5146748766155902E-2</v>
          </cell>
          <cell r="DS7">
            <v>0.15213059195679901</v>
          </cell>
        </row>
        <row r="8">
          <cell r="DG8">
            <v>2.4405474944533267E-5</v>
          </cell>
          <cell r="DS8">
            <v>-4.8671272720044456E-2</v>
          </cell>
        </row>
      </sheetData>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F18">
            <v>23250453</v>
          </cell>
          <cell r="DS18">
            <v>23224636.550000001</v>
          </cell>
        </row>
        <row r="19">
          <cell r="DS19">
            <v>2834202.79</v>
          </cell>
        </row>
        <row r="20">
          <cell r="DS20">
            <v>2446440.5699999998</v>
          </cell>
        </row>
        <row r="25">
          <cell r="DS25">
            <v>28903973.219999999</v>
          </cell>
        </row>
      </sheetData>
      <sheetData sheetId="1"/>
      <sheetData sheetId="2">
        <row r="18">
          <cell r="DF18">
            <v>263318145</v>
          </cell>
          <cell r="DS18">
            <v>275965716.88999999</v>
          </cell>
        </row>
        <row r="19">
          <cell r="DS19">
            <v>34698423.329999998</v>
          </cell>
        </row>
        <row r="20">
          <cell r="DS20">
            <v>28509935.290000003</v>
          </cell>
        </row>
        <row r="25">
          <cell r="DS25">
            <v>344403936.88</v>
          </cell>
        </row>
      </sheetData>
      <sheetData sheetId="3">
        <row r="18">
          <cell r="DF18">
            <v>0.15064454634804902</v>
          </cell>
          <cell r="DS18">
            <v>-2.6637582687331185E-2</v>
          </cell>
        </row>
        <row r="19">
          <cell r="DS19">
            <v>0.13724569891869076</v>
          </cell>
        </row>
        <row r="20">
          <cell r="DS20">
            <v>-2.6727716635423615E-2</v>
          </cell>
        </row>
        <row r="25">
          <cell r="DS25">
            <v>-1.374065477117048E-2</v>
          </cell>
        </row>
      </sheetData>
      <sheetData sheetId="4"/>
      <sheetData sheetId="5">
        <row r="18">
          <cell r="DF18">
            <v>0.15064454634804902</v>
          </cell>
          <cell r="DS18">
            <v>7.303177488376944E-3</v>
          </cell>
        </row>
        <row r="19">
          <cell r="DS19">
            <v>0.10162169192209536</v>
          </cell>
        </row>
        <row r="20">
          <cell r="DS20">
            <v>4.5591538945612742E-2</v>
          </cell>
        </row>
        <row r="25">
          <cell r="DS25">
            <v>1.559983122919717E-2</v>
          </cell>
        </row>
      </sheetData>
      <sheetData sheetId="6">
        <row r="18">
          <cell r="DF18">
            <v>8.6061968108364972E-2</v>
          </cell>
          <cell r="DS18">
            <v>3.6998857047716216E-2</v>
          </cell>
        </row>
        <row r="19">
          <cell r="DS19">
            <v>0.1019156079115926</v>
          </cell>
        </row>
        <row r="20">
          <cell r="DS20">
            <v>2.4311898327669779E-2</v>
          </cell>
        </row>
        <row r="25">
          <cell r="DS25">
            <v>3.8892545724715788E-2</v>
          </cell>
        </row>
      </sheetData>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BC93-EACB-46E0-82E7-D4247D75F43D}">
  <sheetPr>
    <tabColor rgb="FF0000FF"/>
  </sheetPr>
  <dimension ref="A1:Y215"/>
  <sheetViews>
    <sheetView showGridLines="0" tabSelected="1" zoomScale="85" zoomScaleNormal="85" zoomScaleSheetLayoutView="100" workbookViewId="0">
      <pane ySplit="1" topLeftCell="A2" activePane="bottomLeft" state="frozenSplit"/>
      <selection activeCell="D31" sqref="D31"/>
      <selection pane="bottomLeft" sqref="A1:D1"/>
    </sheetView>
  </sheetViews>
  <sheetFormatPr baseColWidth="10" defaultColWidth="11.453125" defaultRowHeight="12.5" x14ac:dyDescent="0.25"/>
  <cols>
    <col min="1" max="7" width="14.453125" style="5" customWidth="1"/>
    <col min="8" max="9" width="13.453125" style="5" customWidth="1"/>
    <col min="10" max="12" width="14.453125" style="5" customWidth="1"/>
    <col min="13" max="13" width="2.54296875" style="5" customWidth="1"/>
    <col min="14" max="16384" width="11.453125" style="5"/>
  </cols>
  <sheetData>
    <row r="1" spans="1:14" s="2" customFormat="1" ht="15" x14ac:dyDescent="0.25">
      <c r="A1" s="1" t="s">
        <v>0</v>
      </c>
      <c r="B1" s="1"/>
      <c r="C1" s="1"/>
      <c r="D1" s="1"/>
      <c r="E1" s="1" t="s">
        <v>1</v>
      </c>
      <c r="F1" s="1"/>
      <c r="G1" s="1"/>
      <c r="H1" s="1"/>
      <c r="I1" s="1" t="s">
        <v>2</v>
      </c>
      <c r="J1" s="1"/>
      <c r="K1" s="1"/>
      <c r="L1" s="1"/>
    </row>
    <row r="2" spans="1:14" ht="15" x14ac:dyDescent="0.25">
      <c r="A2" s="3" t="s">
        <v>3</v>
      </c>
      <c r="B2" s="3"/>
      <c r="C2" s="3"/>
      <c r="D2" s="3"/>
      <c r="E2" s="4"/>
      <c r="G2" s="6"/>
      <c r="H2" s="4"/>
      <c r="I2" s="7"/>
      <c r="J2" s="7"/>
      <c r="K2" s="7"/>
      <c r="N2" s="2"/>
    </row>
    <row r="3" spans="1:14" ht="15" x14ac:dyDescent="0.25">
      <c r="A3" s="8" t="s">
        <v>4</v>
      </c>
      <c r="B3" s="4"/>
      <c r="C3" s="4"/>
      <c r="D3" s="4"/>
      <c r="E3" s="4"/>
      <c r="F3" s="6"/>
      <c r="G3" s="6"/>
      <c r="H3" s="4"/>
      <c r="I3" s="4"/>
      <c r="J3" s="4"/>
      <c r="K3" s="4"/>
      <c r="L3" s="9" t="s">
        <v>5</v>
      </c>
      <c r="N3" s="2"/>
    </row>
    <row r="4" spans="1:14" ht="12.75" customHeight="1" x14ac:dyDescent="0.25">
      <c r="A4" s="5" t="str">
        <f>+[2]RA_INDICES!$E$134</f>
        <v xml:space="preserve">TOTAL SOINS DE VILLE </v>
      </c>
      <c r="D4" s="5" t="s">
        <v>6</v>
      </c>
    </row>
    <row r="5" spans="1:14" ht="12.75" customHeight="1" x14ac:dyDescent="0.25"/>
    <row r="6" spans="1:14" ht="12.75" customHeight="1" x14ac:dyDescent="0.25">
      <c r="F6" s="10"/>
      <c r="G6" s="10"/>
    </row>
    <row r="7" spans="1:14" ht="12.75" customHeight="1" x14ac:dyDescent="0.25"/>
    <row r="8" spans="1:14" ht="12.75" customHeight="1" x14ac:dyDescent="0.25"/>
    <row r="9" spans="1:14" ht="12.75" customHeight="1" x14ac:dyDescent="0.25"/>
    <row r="10" spans="1:14" ht="12.75" customHeight="1" x14ac:dyDescent="0.25"/>
    <row r="11" spans="1:14" ht="12.75" customHeight="1" x14ac:dyDescent="0.25"/>
    <row r="12" spans="1:14" ht="12.75" customHeight="1" x14ac:dyDescent="0.25"/>
    <row r="13" spans="1:14" ht="12.75" customHeight="1" x14ac:dyDescent="0.25">
      <c r="A13" s="11"/>
    </row>
    <row r="14" spans="1:14" ht="12.75" customHeight="1" x14ac:dyDescent="0.25"/>
    <row r="15" spans="1:14" ht="12.75" customHeight="1" x14ac:dyDescent="0.25"/>
    <row r="16" spans="1:14" ht="12.75" customHeight="1" x14ac:dyDescent="0.25"/>
    <row r="17" spans="1:1" ht="12.75" customHeight="1" x14ac:dyDescent="0.25"/>
    <row r="18" spans="1:1" ht="12.75" customHeight="1" x14ac:dyDescent="0.25"/>
    <row r="19" spans="1:1" ht="12.75" customHeight="1" x14ac:dyDescent="0.25">
      <c r="A19" s="5" t="str">
        <f>[1]RA_INDICES!$E$28</f>
        <v>TOTAL généralistes</v>
      </c>
    </row>
    <row r="20" spans="1:1" ht="12.75" customHeight="1" x14ac:dyDescent="0.25"/>
    <row r="21" spans="1:1" ht="12.75" customHeight="1" x14ac:dyDescent="0.25"/>
    <row r="22" spans="1:1" ht="12.75" customHeight="1" x14ac:dyDescent="0.25"/>
    <row r="23" spans="1:1" ht="12.75" customHeight="1" x14ac:dyDescent="0.25"/>
    <row r="24" spans="1:1" ht="12.75" customHeight="1" x14ac:dyDescent="0.25"/>
    <row r="25" spans="1:1" ht="12.75" customHeight="1" x14ac:dyDescent="0.25"/>
    <row r="26" spans="1:1" ht="12.75" customHeight="1" x14ac:dyDescent="0.25"/>
    <row r="27" spans="1:1" ht="12.75" customHeight="1" x14ac:dyDescent="0.25"/>
    <row r="28" spans="1:1" ht="12.75" customHeight="1" x14ac:dyDescent="0.25"/>
    <row r="29" spans="1:1" ht="12.75" customHeight="1" x14ac:dyDescent="0.25"/>
    <row r="30" spans="1:1" ht="12.75" customHeight="1" x14ac:dyDescent="0.25"/>
    <row r="31" spans="1:1" ht="12.75" customHeight="1" x14ac:dyDescent="0.25"/>
    <row r="32" spans="1:1" ht="12.75" customHeight="1" x14ac:dyDescent="0.25"/>
    <row r="33" spans="1:25" ht="15.75" customHeight="1" x14ac:dyDescent="0.25"/>
    <row r="34" spans="1:25" ht="12.75" customHeight="1" x14ac:dyDescent="0.25">
      <c r="A34" s="5" t="str">
        <f>+[1]RA_INDICES!$E$51</f>
        <v>TOTAL spécialistes</v>
      </c>
      <c r="F34" s="12"/>
      <c r="G34" s="12"/>
    </row>
    <row r="35" spans="1:25" ht="12.75" customHeight="1" x14ac:dyDescent="0.25"/>
    <row r="36" spans="1:25" ht="12.75" customHeight="1" x14ac:dyDescent="0.25"/>
    <row r="37" spans="1:25" ht="12.75" customHeight="1" x14ac:dyDescent="0.25"/>
    <row r="38" spans="1:25" ht="12.75" customHeight="1" x14ac:dyDescent="0.25"/>
    <row r="39" spans="1:25" ht="12.75" customHeight="1" x14ac:dyDescent="0.25"/>
    <row r="40" spans="1:25" ht="12.75" customHeight="1" x14ac:dyDescent="0.25"/>
    <row r="41" spans="1:25" ht="12.75" customHeight="1" x14ac:dyDescent="0.25"/>
    <row r="42" spans="1:25" ht="12.75" customHeight="1" x14ac:dyDescent="0.25"/>
    <row r="43" spans="1:25" ht="12.75" customHeight="1" x14ac:dyDescent="0.25"/>
    <row r="44" spans="1:25" ht="12.75" customHeight="1" x14ac:dyDescent="0.25"/>
    <row r="45" spans="1:25" ht="12.75" customHeight="1" x14ac:dyDescent="0.25"/>
    <row r="46" spans="1:25" ht="12.75" customHeight="1" x14ac:dyDescent="0.25"/>
    <row r="47" spans="1:25" ht="12.75" customHeight="1" x14ac:dyDescent="0.25"/>
    <row r="48" spans="1:25" ht="12.75" customHeight="1" x14ac:dyDescent="0.25">
      <c r="Y48" s="13"/>
    </row>
    <row r="49" spans="1:12" s="12" customFormat="1" ht="12.75" customHeight="1" x14ac:dyDescent="0.25">
      <c r="A49" s="12" t="str">
        <f>+[1]RA_INDICES!$E$55</f>
        <v>Honoraires de dentistes</v>
      </c>
    </row>
    <row r="50" spans="1:12" s="14" customFormat="1" ht="12.75" customHeight="1" x14ac:dyDescent="0.25">
      <c r="E50" s="12"/>
    </row>
    <row r="51" spans="1:12" s="14" customFormat="1" ht="12.75" customHeight="1" x14ac:dyDescent="0.25">
      <c r="E51" s="12"/>
    </row>
    <row r="52" spans="1:12" s="14" customFormat="1" ht="12.75" customHeight="1" x14ac:dyDescent="0.25">
      <c r="E52" s="12"/>
    </row>
    <row r="53" spans="1:12" s="14" customFormat="1" ht="12.75" customHeight="1" x14ac:dyDescent="0.25">
      <c r="E53" s="12"/>
    </row>
    <row r="54" spans="1:12" s="14" customFormat="1" ht="12.75" customHeight="1" x14ac:dyDescent="0.25">
      <c r="E54" s="12"/>
    </row>
    <row r="55" spans="1:12" s="14" customFormat="1" ht="12.75" customHeight="1" x14ac:dyDescent="0.25">
      <c r="E55" s="12"/>
    </row>
    <row r="56" spans="1:12" s="14" customFormat="1" ht="12.75" customHeight="1" x14ac:dyDescent="0.25">
      <c r="E56" s="12"/>
    </row>
    <row r="57" spans="1:12" s="14" customFormat="1" ht="12.75" customHeight="1" x14ac:dyDescent="0.25">
      <c r="E57" s="12"/>
    </row>
    <row r="58" spans="1:12" s="14" customFormat="1" ht="12.75" customHeight="1" x14ac:dyDescent="0.25">
      <c r="E58" s="12"/>
    </row>
    <row r="59" spans="1:12" s="14" customFormat="1" ht="12.75" customHeight="1" x14ac:dyDescent="0.25">
      <c r="E59" s="12"/>
    </row>
    <row r="60" spans="1:12" s="14" customFormat="1" ht="12.75" customHeight="1" x14ac:dyDescent="0.25">
      <c r="E60" s="12"/>
    </row>
    <row r="61" spans="1:12" s="14" customFormat="1" ht="12.75" customHeight="1" x14ac:dyDescent="0.25">
      <c r="E61" s="12"/>
    </row>
    <row r="62" spans="1:12" s="14" customFormat="1" ht="12.75" customHeight="1" x14ac:dyDescent="0.25">
      <c r="E62" s="12"/>
    </row>
    <row r="63" spans="1:12" s="14" customFormat="1" ht="12.75" customHeight="1" x14ac:dyDescent="0.25">
      <c r="E63" s="12"/>
    </row>
    <row r="64" spans="1:12" ht="12.75" customHeight="1" x14ac:dyDescent="0.25">
      <c r="A64" s="5" t="str">
        <f>+[1]RA_INDICES!$E$74</f>
        <v>Montants masseurs-kiné</v>
      </c>
      <c r="E64" s="15"/>
      <c r="F64" s="15"/>
      <c r="G64" s="15"/>
      <c r="H64" s="16"/>
      <c r="L64" s="16"/>
    </row>
    <row r="65" spans="1:1" ht="12.75" customHeight="1" x14ac:dyDescent="0.25"/>
    <row r="66" spans="1:1" ht="12.75" customHeight="1" x14ac:dyDescent="0.25"/>
    <row r="67" spans="1:1" ht="12.75" customHeight="1" x14ac:dyDescent="0.25"/>
    <row r="68" spans="1:1" ht="12.75" customHeight="1" x14ac:dyDescent="0.25"/>
    <row r="69" spans="1:1" ht="12.75" customHeight="1" x14ac:dyDescent="0.25"/>
    <row r="70" spans="1:1" ht="12.75" customHeight="1" x14ac:dyDescent="0.25"/>
    <row r="71" spans="1:1" ht="12.75" customHeight="1" x14ac:dyDescent="0.25"/>
    <row r="72" spans="1:1" ht="12.75" customHeight="1" x14ac:dyDescent="0.25"/>
    <row r="73" spans="1:1" ht="12.75" customHeight="1" x14ac:dyDescent="0.25"/>
    <row r="74" spans="1:1" ht="12.75" customHeight="1" x14ac:dyDescent="0.25"/>
    <row r="75" spans="1:1" ht="12.75" customHeight="1" x14ac:dyDescent="0.25"/>
    <row r="76" spans="1:1" ht="12.75" customHeight="1" x14ac:dyDescent="0.25"/>
    <row r="77" spans="1:1" ht="12.75" customHeight="1" x14ac:dyDescent="0.25"/>
    <row r="78" spans="1:1" ht="12.75" customHeight="1" x14ac:dyDescent="0.25"/>
    <row r="79" spans="1:1" ht="12.75" customHeight="1" x14ac:dyDescent="0.25">
      <c r="A79" s="5" t="str">
        <f>+[2]RA_INDICES!$E$69</f>
        <v>TOTAL Infirmiers</v>
      </c>
    </row>
    <row r="80" spans="1:1" ht="12.75" customHeight="1" x14ac:dyDescent="0.25"/>
    <row r="81" spans="1:1" ht="12.75" customHeight="1" x14ac:dyDescent="0.25"/>
    <row r="82" spans="1:1" ht="12.75" customHeight="1" x14ac:dyDescent="0.25"/>
    <row r="83" spans="1:1" ht="12.75" customHeight="1" x14ac:dyDescent="0.25"/>
    <row r="84" spans="1:1" ht="12.75" customHeight="1" x14ac:dyDescent="0.25"/>
    <row r="85" spans="1:1" ht="12.75" customHeight="1" x14ac:dyDescent="0.25"/>
    <row r="86" spans="1:1" ht="12.75" customHeight="1" x14ac:dyDescent="0.25"/>
    <row r="87" spans="1:1" ht="12.75" customHeight="1" x14ac:dyDescent="0.25"/>
    <row r="88" spans="1:1" ht="12.75" customHeight="1" x14ac:dyDescent="0.25"/>
    <row r="89" spans="1:1" ht="12.75" customHeight="1" x14ac:dyDescent="0.25"/>
    <row r="90" spans="1:1" ht="12.75" customHeight="1" x14ac:dyDescent="0.25"/>
    <row r="91" spans="1:1" ht="12.75" customHeight="1" x14ac:dyDescent="0.25"/>
    <row r="92" spans="1:1" ht="12.75" customHeight="1" x14ac:dyDescent="0.25"/>
    <row r="93" spans="1:1" ht="12.75" customHeight="1" x14ac:dyDescent="0.25"/>
    <row r="94" spans="1:1" ht="12.75" customHeight="1" x14ac:dyDescent="0.25">
      <c r="A94" s="5" t="str">
        <f>+[2]RA_INDICES!$E$83</f>
        <v>TOTAL Laboratoires</v>
      </c>
    </row>
    <row r="95" spans="1:1" ht="12.75" customHeight="1" x14ac:dyDescent="0.25"/>
    <row r="96" spans="1:1" ht="12.75" customHeight="1" x14ac:dyDescent="0.25"/>
    <row r="97" spans="1:1" ht="12.75" customHeight="1" x14ac:dyDescent="0.25"/>
    <row r="98" spans="1:1" ht="12.75" customHeight="1" x14ac:dyDescent="0.25"/>
    <row r="99" spans="1:1" ht="12.75" customHeight="1" x14ac:dyDescent="0.25"/>
    <row r="100" spans="1:1" ht="12.75" customHeight="1" x14ac:dyDescent="0.25"/>
    <row r="101" spans="1:1" ht="12.75" customHeight="1" x14ac:dyDescent="0.25"/>
    <row r="102" spans="1:1" ht="12.75" customHeight="1" x14ac:dyDescent="0.25"/>
    <row r="103" spans="1:1" ht="12.75" customHeight="1" x14ac:dyDescent="0.25"/>
    <row r="104" spans="1:1" ht="12.75" customHeight="1" x14ac:dyDescent="0.25"/>
    <row r="105" spans="1:1" ht="12.75" customHeight="1" x14ac:dyDescent="0.25"/>
    <row r="106" spans="1:1" ht="12.75" customHeight="1" x14ac:dyDescent="0.25"/>
    <row r="107" spans="1:1" ht="12.75" customHeight="1" x14ac:dyDescent="0.25"/>
    <row r="108" spans="1:1" ht="12.75" customHeight="1" x14ac:dyDescent="0.25"/>
    <row r="109" spans="1:1" s="12" customFormat="1" ht="12.75" customHeight="1" x14ac:dyDescent="0.25">
      <c r="A109" s="12" t="str">
        <f>+[1]RA_INDICES!$E$89</f>
        <v>TOTAL transports</v>
      </c>
    </row>
    <row r="110" spans="1:1" s="14" customFormat="1" ht="12.75" customHeight="1" x14ac:dyDescent="0.25"/>
    <row r="111" spans="1:1" s="14" customFormat="1" ht="12.75" customHeight="1" x14ac:dyDescent="0.25"/>
    <row r="112" spans="1:1" s="14" customFormat="1" ht="12.75" customHeight="1" x14ac:dyDescent="0.25"/>
    <row r="113" spans="1:1" s="14" customFormat="1" ht="12.75" customHeight="1" x14ac:dyDescent="0.25"/>
    <row r="114" spans="1:1" s="14" customFormat="1" ht="12.75" customHeight="1" x14ac:dyDescent="0.25"/>
    <row r="115" spans="1:1" s="14" customFormat="1" ht="12.75" customHeight="1" x14ac:dyDescent="0.25"/>
    <row r="116" spans="1:1" s="14" customFormat="1" ht="12.75" customHeight="1" x14ac:dyDescent="0.25"/>
    <row r="117" spans="1:1" s="14" customFormat="1" ht="12.75" customHeight="1" x14ac:dyDescent="0.25"/>
    <row r="118" spans="1:1" s="14" customFormat="1" ht="12.75" customHeight="1" x14ac:dyDescent="0.25"/>
    <row r="119" spans="1:1" s="14" customFormat="1" ht="12.75" customHeight="1" x14ac:dyDescent="0.25"/>
    <row r="120" spans="1:1" s="14" customFormat="1" ht="12.75" customHeight="1" x14ac:dyDescent="0.25"/>
    <row r="121" spans="1:1" s="14" customFormat="1" ht="12.75" customHeight="1" x14ac:dyDescent="0.25"/>
    <row r="122" spans="1:1" s="14" customFormat="1" ht="12.75" customHeight="1" x14ac:dyDescent="0.25"/>
    <row r="123" spans="1:1" s="14" customFormat="1" ht="12.75" customHeight="1" x14ac:dyDescent="0.25"/>
    <row r="124" spans="1:1" ht="12.75" customHeight="1" x14ac:dyDescent="0.25">
      <c r="A124" s="5" t="str">
        <f>+[2]RA_INDICES!$E$90</f>
        <v>IJ maladie</v>
      </c>
    </row>
    <row r="125" spans="1:1" ht="12.75" customHeight="1" x14ac:dyDescent="0.25"/>
    <row r="126" spans="1:1" ht="12.75" customHeight="1" x14ac:dyDescent="0.25"/>
    <row r="127" spans="1:1" ht="12.75" customHeight="1" x14ac:dyDescent="0.25"/>
    <row r="128" spans="1:1" ht="12.75" customHeight="1" x14ac:dyDescent="0.25"/>
    <row r="129" spans="1:8" ht="12.75" customHeight="1" x14ac:dyDescent="0.25"/>
    <row r="130" spans="1:8" s="17" customFormat="1" ht="12.75" customHeight="1" x14ac:dyDescent="0.25">
      <c r="H130" s="18"/>
    </row>
    <row r="131" spans="1:8" ht="12.75" customHeight="1" x14ac:dyDescent="0.25"/>
    <row r="132" spans="1:8" ht="12.75" customHeight="1" x14ac:dyDescent="0.25"/>
    <row r="133" spans="1:8" ht="12.75" customHeight="1" x14ac:dyDescent="0.25"/>
    <row r="134" spans="1:8" ht="12.75" customHeight="1" x14ac:dyDescent="0.25"/>
    <row r="135" spans="1:8" ht="12.75" customHeight="1" x14ac:dyDescent="0.25"/>
    <row r="136" spans="1:8" ht="12.75" customHeight="1" x14ac:dyDescent="0.25"/>
    <row r="137" spans="1:8" ht="12.75" customHeight="1" x14ac:dyDescent="0.25"/>
    <row r="138" spans="1:8" ht="12.75" customHeight="1" x14ac:dyDescent="0.25"/>
    <row r="139" spans="1:8" s="12" customFormat="1" ht="12.75" customHeight="1" x14ac:dyDescent="0.25">
      <c r="A139" s="12" t="str">
        <f>+[1]RA_INDICES!$E$91</f>
        <v>IJ AT</v>
      </c>
    </row>
    <row r="140" spans="1:8" s="14" customFormat="1" ht="12.75" customHeight="1" x14ac:dyDescent="0.25"/>
    <row r="141" spans="1:8" s="14" customFormat="1" ht="12.75" customHeight="1" x14ac:dyDescent="0.25"/>
    <row r="142" spans="1:8" s="14" customFormat="1" ht="12.75" customHeight="1" x14ac:dyDescent="0.25"/>
    <row r="143" spans="1:8" s="14" customFormat="1" ht="12.75" customHeight="1" x14ac:dyDescent="0.25"/>
    <row r="144" spans="1:8" s="14" customFormat="1" ht="12.75" customHeight="1" x14ac:dyDescent="0.25"/>
    <row r="145" spans="1:4" s="14" customFormat="1" ht="12.75" customHeight="1" x14ac:dyDescent="0.25"/>
    <row r="146" spans="1:4" s="14" customFormat="1" ht="12.75" customHeight="1" x14ac:dyDescent="0.25"/>
    <row r="147" spans="1:4" s="14" customFormat="1" ht="12.75" customHeight="1" x14ac:dyDescent="0.25"/>
    <row r="148" spans="1:4" s="14" customFormat="1" ht="12.75" customHeight="1" x14ac:dyDescent="0.25"/>
    <row r="149" spans="1:4" s="14" customFormat="1" ht="12.75" customHeight="1" x14ac:dyDescent="0.25"/>
    <row r="150" spans="1:4" s="14" customFormat="1" ht="12.75" customHeight="1" x14ac:dyDescent="0.25"/>
    <row r="151" spans="1:4" s="14" customFormat="1" ht="12.75" customHeight="1" x14ac:dyDescent="0.25"/>
    <row r="152" spans="1:4" s="14" customFormat="1" ht="12.75" customHeight="1" x14ac:dyDescent="0.25"/>
    <row r="153" spans="1:4" s="14" customFormat="1" ht="12.75" customHeight="1" x14ac:dyDescent="0.25"/>
    <row r="154" spans="1:4" s="19" customFormat="1" ht="12.75" customHeight="1" x14ac:dyDescent="0.25">
      <c r="A154" s="19" t="str">
        <f>+[2]RA_INDICES!$E$107</f>
        <v>Médicaments de ville</v>
      </c>
      <c r="D154" s="20"/>
    </row>
    <row r="155" spans="1:4" ht="12.75" customHeight="1" x14ac:dyDescent="0.25"/>
    <row r="156" spans="1:4" ht="12.75" customHeight="1" x14ac:dyDescent="0.25"/>
    <row r="157" spans="1:4" ht="12.75" customHeight="1" x14ac:dyDescent="0.25"/>
    <row r="158" spans="1:4" ht="12.75" customHeight="1" x14ac:dyDescent="0.25"/>
    <row r="159" spans="1:4" ht="12.75" customHeight="1" x14ac:dyDescent="0.25"/>
    <row r="160" spans="1:4" ht="12.75" customHeight="1" x14ac:dyDescent="0.25"/>
    <row r="161" spans="1:1" ht="12.75" customHeight="1" x14ac:dyDescent="0.25"/>
    <row r="162" spans="1:1" ht="12.75" customHeight="1" x14ac:dyDescent="0.25"/>
    <row r="163" spans="1:1" ht="12.75" customHeight="1" x14ac:dyDescent="0.25"/>
    <row r="164" spans="1:1" ht="12.75" customHeight="1" x14ac:dyDescent="0.25"/>
    <row r="165" spans="1:1" ht="12.75" customHeight="1" x14ac:dyDescent="0.25"/>
    <row r="166" spans="1:1" ht="12.75" customHeight="1" x14ac:dyDescent="0.25"/>
    <row r="167" spans="1:1" ht="12.75" customHeight="1" x14ac:dyDescent="0.25"/>
    <row r="168" spans="1:1" ht="12.75" customHeight="1" x14ac:dyDescent="0.25"/>
    <row r="169" spans="1:1" s="12" customFormat="1" ht="12.75" customHeight="1" x14ac:dyDescent="0.25">
      <c r="A169" s="12" t="str">
        <f>+[1]RA_INDICES!$E$108</f>
        <v>Médicaments rétrocédés</v>
      </c>
    </row>
    <row r="170" spans="1:1" s="14" customFormat="1" ht="12.75" customHeight="1" x14ac:dyDescent="0.25"/>
    <row r="171" spans="1:1" s="14" customFormat="1" ht="12.75" customHeight="1" x14ac:dyDescent="0.25"/>
    <row r="172" spans="1:1" s="14" customFormat="1" ht="12.75" customHeight="1" x14ac:dyDescent="0.25"/>
    <row r="173" spans="1:1" s="14" customFormat="1" ht="12.75" customHeight="1" x14ac:dyDescent="0.25"/>
    <row r="174" spans="1:1" s="14" customFormat="1" ht="12.75" customHeight="1" x14ac:dyDescent="0.25"/>
    <row r="175" spans="1:1" s="14" customFormat="1" ht="12.75" customHeight="1" x14ac:dyDescent="0.25"/>
    <row r="176" spans="1:1" s="14" customFormat="1" ht="12.75" customHeight="1" x14ac:dyDescent="0.25"/>
    <row r="177" spans="1:8" s="14" customFormat="1" ht="12.75" customHeight="1" x14ac:dyDescent="0.25"/>
    <row r="178" spans="1:8" s="14" customFormat="1" ht="12.75" customHeight="1" x14ac:dyDescent="0.25"/>
    <row r="179" spans="1:8" s="14" customFormat="1" ht="12.75" customHeight="1" x14ac:dyDescent="0.25"/>
    <row r="180" spans="1:8" s="14" customFormat="1" ht="12.75" customHeight="1" x14ac:dyDescent="0.25"/>
    <row r="181" spans="1:8" s="14" customFormat="1" ht="12.75" customHeight="1" x14ac:dyDescent="0.25"/>
    <row r="182" spans="1:8" s="14" customFormat="1" ht="12.75" customHeight="1" x14ac:dyDescent="0.25"/>
    <row r="183" spans="1:8" s="19" customFormat="1" ht="12.75" customHeight="1" x14ac:dyDescent="0.25">
      <c r="A183" s="19" t="str">
        <f>+[2]RA_INDICES!$E$118</f>
        <v>TOTAL médicaments</v>
      </c>
      <c r="D183" s="20"/>
      <c r="H183" s="5"/>
    </row>
    <row r="184" spans="1:8" ht="12.75" customHeight="1" x14ac:dyDescent="0.25"/>
    <row r="185" spans="1:8" ht="12.75" customHeight="1" x14ac:dyDescent="0.25"/>
    <row r="186" spans="1:8" ht="12.75" customHeight="1" x14ac:dyDescent="0.25"/>
    <row r="187" spans="1:8" ht="12.75" customHeight="1" x14ac:dyDescent="0.25"/>
    <row r="188" spans="1:8" ht="12.75" customHeight="1" x14ac:dyDescent="0.25"/>
    <row r="189" spans="1:8" ht="12.75" customHeight="1" x14ac:dyDescent="0.25"/>
    <row r="190" spans="1:8" ht="12.75" customHeight="1" x14ac:dyDescent="0.25"/>
    <row r="191" spans="1:8" ht="12.75" customHeight="1" x14ac:dyDescent="0.25"/>
    <row r="192" spans="1:8" ht="12.75" customHeight="1" x14ac:dyDescent="0.25"/>
    <row r="193" spans="1:12" ht="12.75" customHeight="1" x14ac:dyDescent="0.25"/>
    <row r="194" spans="1:12" ht="12.75" customHeight="1" x14ac:dyDescent="0.25"/>
    <row r="195" spans="1:12" ht="12.75" customHeight="1" x14ac:dyDescent="0.25"/>
    <row r="196" spans="1:12" ht="12.75" customHeight="1" x14ac:dyDescent="0.25"/>
    <row r="197" spans="1:12" ht="12.75" customHeight="1" x14ac:dyDescent="0.25"/>
    <row r="198" spans="1:12" s="14" customFormat="1" ht="12.75" customHeight="1" x14ac:dyDescent="0.25">
      <c r="A198" s="12" t="str">
        <f>+[1]RA_INDICES!$E$126</f>
        <v>Produits de LPP</v>
      </c>
      <c r="B198" s="12"/>
      <c r="C198" s="12"/>
      <c r="D198" s="16"/>
      <c r="E198" s="12"/>
      <c r="F198" s="12"/>
      <c r="G198" s="12"/>
      <c r="H198" s="12"/>
      <c r="I198" s="12"/>
      <c r="J198" s="12"/>
      <c r="K198" s="12"/>
      <c r="L198" s="12"/>
    </row>
    <row r="199" spans="1:12" s="14" customFormat="1" ht="12.75" customHeight="1" x14ac:dyDescent="0.25"/>
    <row r="200" spans="1:12" s="14" customFormat="1" ht="12.75" customHeight="1" x14ac:dyDescent="0.25"/>
    <row r="201" spans="1:12" s="14" customFormat="1" ht="12.75" customHeight="1" x14ac:dyDescent="0.25"/>
    <row r="202" spans="1:12" s="14" customFormat="1" ht="12.75" customHeight="1" x14ac:dyDescent="0.25"/>
    <row r="203" spans="1:12" s="14" customFormat="1" ht="12.75" customHeight="1" x14ac:dyDescent="0.25"/>
    <row r="204" spans="1:12" s="14" customFormat="1" ht="12.75" customHeight="1" x14ac:dyDescent="0.25"/>
    <row r="205" spans="1:12" s="14" customFormat="1" ht="12.75" customHeight="1" x14ac:dyDescent="0.25"/>
    <row r="206" spans="1:12" s="14" customFormat="1" ht="12.75" customHeight="1" x14ac:dyDescent="0.25"/>
    <row r="207" spans="1:12" s="14" customFormat="1" ht="12.75" customHeight="1" x14ac:dyDescent="0.25"/>
    <row r="208" spans="1:12" s="14" customFormat="1" ht="12.75" customHeight="1" x14ac:dyDescent="0.25"/>
    <row r="209" spans="1:1" s="14" customFormat="1" ht="12.75" customHeight="1" x14ac:dyDescent="0.25"/>
    <row r="210" spans="1:1" s="14" customFormat="1" ht="12.75" customHeight="1" x14ac:dyDescent="0.25"/>
    <row r="211" spans="1:1" s="14" customFormat="1" ht="12.75" customHeight="1" x14ac:dyDescent="0.25"/>
    <row r="212" spans="1:1" s="14" customFormat="1" ht="12.75" customHeight="1" x14ac:dyDescent="0.25">
      <c r="A212" s="12"/>
    </row>
    <row r="213" spans="1:1" ht="12.75" customHeight="1" x14ac:dyDescent="0.25"/>
    <row r="214" spans="1:1" ht="12.75" customHeight="1" x14ac:dyDescent="0.25"/>
    <row r="215" spans="1:1" ht="12.75" customHeight="1" x14ac:dyDescent="0.25"/>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A5D73-76A8-4412-A1A9-4A31411B16CD}">
  <sheetPr>
    <tabColor rgb="FF0000FF"/>
  </sheetPr>
  <dimension ref="A1:GH104"/>
  <sheetViews>
    <sheetView zoomScaleNormal="100" workbookViewId="0"/>
  </sheetViews>
  <sheetFormatPr baseColWidth="10" defaultColWidth="11.453125" defaultRowHeight="11.5" x14ac:dyDescent="0.25"/>
  <cols>
    <col min="1" max="2" width="2.453125" style="22" customWidth="1"/>
    <col min="3" max="3" width="44.54296875" style="22" bestFit="1" customWidth="1"/>
    <col min="4" max="4" width="10.453125" style="22" customWidth="1"/>
    <col min="5" max="6" width="9.54296875" style="22" customWidth="1"/>
    <col min="7" max="7" width="11.453125" style="22" bestFit="1" customWidth="1"/>
    <col min="8" max="8" width="9.54296875" style="22" customWidth="1"/>
    <col min="9" max="9" width="10.54296875" style="22" customWidth="1"/>
    <col min="10" max="13" width="9.54296875" style="22" customWidth="1"/>
    <col min="14" max="190" width="11.453125" style="22"/>
    <col min="191" max="16384" width="11.453125" style="119"/>
  </cols>
  <sheetData>
    <row r="1" spans="1:13" s="22" customFormat="1" x14ac:dyDescent="0.25">
      <c r="A1" s="21"/>
      <c r="C1" s="23"/>
      <c r="E1" s="24"/>
      <c r="G1" s="25"/>
    </row>
    <row r="2" spans="1:13" s="24" customFormat="1" x14ac:dyDescent="0.25">
      <c r="A2" s="21"/>
      <c r="G2" s="26"/>
    </row>
    <row r="3" spans="1:13" s="24" customFormat="1" x14ac:dyDescent="0.25">
      <c r="A3" s="21"/>
    </row>
    <row r="4" spans="1:13" s="24" customFormat="1" ht="24" customHeight="1" x14ac:dyDescent="0.25">
      <c r="A4" s="21"/>
      <c r="C4" s="27" t="s">
        <v>7</v>
      </c>
      <c r="D4" s="28" t="s">
        <v>6</v>
      </c>
      <c r="E4" s="29"/>
      <c r="F4" s="29"/>
      <c r="G4" s="30"/>
      <c r="H4" s="28" t="s">
        <v>8</v>
      </c>
      <c r="I4" s="29"/>
      <c r="J4" s="29"/>
      <c r="K4" s="30"/>
      <c r="L4" s="28" t="s">
        <v>9</v>
      </c>
      <c r="M4" s="30"/>
    </row>
    <row r="5" spans="1:13" s="24" customFormat="1" ht="53.25" customHeight="1" x14ac:dyDescent="0.25">
      <c r="A5" s="21"/>
      <c r="C5" s="31"/>
      <c r="D5" s="32" t="str">
        <f>"Données brutes  "&amp;[3]Titres!A9&amp;" "&amp;[3]Titres!A19</f>
        <v>Données brutes  février 2025</v>
      </c>
      <c r="E5" s="33" t="str">
        <f>"Taux de croissance  "&amp;[3]Titres!B9&amp;" "&amp;[3]Titres!$A$19&amp;" / "&amp;[3]Titres!B9&amp;" "&amp;[3]Titres!$A$19-1</f>
        <v>Taux de croissance  fév. 2025 / fév. 2024</v>
      </c>
      <c r="F5" s="34"/>
      <c r="G5" s="35" t="str">
        <f>"Taux de croissance  "&amp;[3]Titres!B9&amp;" "&amp;[3]Titres!A19&amp;" / "&amp;[3]Titres!B8&amp;" "&amp;[3]Titres!A23</f>
        <v>Taux de croissance  fév. 2025 / janv. 2025</v>
      </c>
      <c r="H5" s="36" t="str">
        <f>"Rappel :
Taux ACM CVS-CJO à fin "&amp;[3]Titres!A9&amp;" "&amp;[3]Titres!$A$19-1</f>
        <v>Rappel :
Taux ACM CVS-CJO à fin février 2024</v>
      </c>
      <c r="I5" s="37" t="str">
        <f>"Données brutes "&amp;[3]Titres!B10&amp; " "&amp;[3]Titres!A21&amp;" - "&amp;[3]Titres!B9&amp;" "&amp;[3]Titres!$A$19</f>
        <v>Données brutes fév. 2024 - fév. 2025</v>
      </c>
      <c r="J5" s="33" t="str">
        <f>"Taux ACM ("&amp;[3]Titres!B10&amp; " "&amp;[3]Titres!A21&amp;" - "&amp;[3]Titres!B9&amp;" "&amp;[3]Titres!$A$19&amp;" / "&amp;[3]Titres!B10&amp; " "&amp;[3]Titres!A21-1&amp;" - "&amp;[3]Titres!B9&amp; " "&amp;[3]Titres!$A$19-1&amp;")"</f>
        <v>Taux ACM (fév. 2024 - fév. 2025 / fév. 2023 - fév. 2024)</v>
      </c>
      <c r="K5" s="38"/>
      <c r="L5" s="33" t="str">
        <f>"( janv à "&amp;[3]Titres!B9&amp;" "&amp;[3]Titres!$A$19&amp;" ) /
( janv à "&amp;[3]Titres!B9&amp;" "&amp;[3]Titres!$A$19-1&amp;" )"</f>
        <v>( janv à fév. 2025 ) /
( janv à fév. 2024 )</v>
      </c>
      <c r="M5" s="39"/>
    </row>
    <row r="6" spans="1:13" s="24" customFormat="1" ht="36" customHeight="1" x14ac:dyDescent="0.25">
      <c r="A6" s="21"/>
      <c r="C6" s="40"/>
      <c r="D6" s="41"/>
      <c r="E6" s="35" t="s">
        <v>10</v>
      </c>
      <c r="F6" s="42" t="s">
        <v>11</v>
      </c>
      <c r="G6" s="35" t="s">
        <v>11</v>
      </c>
      <c r="H6" s="43"/>
      <c r="I6" s="44"/>
      <c r="J6" s="35" t="s">
        <v>10</v>
      </c>
      <c r="K6" s="35" t="s">
        <v>11</v>
      </c>
      <c r="L6" s="35" t="s">
        <v>10</v>
      </c>
      <c r="M6" s="35" t="s">
        <v>11</v>
      </c>
    </row>
    <row r="7" spans="1:13" s="24" customFormat="1" ht="14" x14ac:dyDescent="0.25">
      <c r="A7" s="21"/>
      <c r="C7" s="45" t="s">
        <v>12</v>
      </c>
      <c r="D7" s="46">
        <f>[4]RA_DTR!$FD5</f>
        <v>418.27396611000006</v>
      </c>
      <c r="E7" s="47">
        <f>[4]RA_DTR!$FD55</f>
        <v>-2.6656238895047091E-2</v>
      </c>
      <c r="F7" s="48">
        <f>[4]RA_DTR!$FD80</f>
        <v>1.7866747200194544E-2</v>
      </c>
      <c r="G7" s="49">
        <f>[4]RA_DTR!$FD305</f>
        <v>5.1751247486755414E-3</v>
      </c>
      <c r="H7" s="50">
        <f>[4]RA_DTR!$FD255</f>
        <v>5.778476042151981E-3</v>
      </c>
      <c r="I7" s="51">
        <f>[4]RA_DTR!$FD130</f>
        <v>5194.4566645599998</v>
      </c>
      <c r="J7" s="47">
        <f>[4]RA_DTR!$FD155</f>
        <v>1.2267719822253165E-2</v>
      </c>
      <c r="K7" s="49">
        <f>[4]RA_DTR!$FD180</f>
        <v>1.5900686811830989E-2</v>
      </c>
      <c r="L7" s="47">
        <f>[4]RA_DTR!$FD205</f>
        <v>-7.7027907405768925E-4</v>
      </c>
      <c r="M7" s="47">
        <f>[4]RA_DTR!$FD230</f>
        <v>3.222552957624325E-2</v>
      </c>
    </row>
    <row r="8" spans="1:13" s="24" customFormat="1" x14ac:dyDescent="0.25">
      <c r="A8" s="21"/>
      <c r="C8" s="52" t="s">
        <v>13</v>
      </c>
      <c r="D8" s="53">
        <f>[4]RA_DTR!$FD6</f>
        <v>264.23151966000006</v>
      </c>
      <c r="E8" s="54">
        <f>[4]RA_DTR!$FD56</f>
        <v>-2.4130769961634657E-2</v>
      </c>
      <c r="F8" s="55">
        <f>[4]RA_DTR!$FD81</f>
        <v>1.9971171253456932E-2</v>
      </c>
      <c r="G8" s="56">
        <f>[4]RA_DTR!$FD306</f>
        <v>4.7887918556752673E-3</v>
      </c>
      <c r="H8" s="57">
        <f>[4]RA_DTR!$FD256</f>
        <v>-5.1901281752297912E-3</v>
      </c>
      <c r="I8" s="58">
        <f>[4]RA_DTR!$FD131</f>
        <v>3234.6839921900005</v>
      </c>
      <c r="J8" s="56">
        <f>[4]RA_DTR!$FD156</f>
        <v>6.8274045123548621E-3</v>
      </c>
      <c r="K8" s="55">
        <f>[4]RA_DTR!$FD181</f>
        <v>9.4634026118531889E-3</v>
      </c>
      <c r="L8" s="56">
        <f>[4]RA_DTR!$FD206</f>
        <v>-2.960376048058988E-3</v>
      </c>
      <c r="M8" s="56">
        <f>[4]RA_DTR!$FD231</f>
        <v>3.2234283568517652E-2</v>
      </c>
    </row>
    <row r="9" spans="1:13" s="24" customFormat="1" x14ac:dyDescent="0.25">
      <c r="A9" s="21"/>
      <c r="C9" s="59" t="s">
        <v>14</v>
      </c>
      <c r="D9" s="60">
        <f>[4]RA_DTR!$FD7</f>
        <v>89.777345390000008</v>
      </c>
      <c r="E9" s="61">
        <f>[4]RA_DTR!$FD58</f>
        <v>-1.6242419749565085E-2</v>
      </c>
      <c r="F9" s="62">
        <f>[4]RA_DTR!$FD82</f>
        <v>3.3301263114020374E-2</v>
      </c>
      <c r="G9" s="63">
        <f>[4]RA_DTR!$FD307</f>
        <v>-5.0124695376829731E-3</v>
      </c>
      <c r="H9" s="64">
        <f>[4]RA_DTR!$FD257</f>
        <v>1.9447418557590579E-2</v>
      </c>
      <c r="I9" s="65">
        <f>[4]RA_DTR!$FD132</f>
        <v>1025.7936457100002</v>
      </c>
      <c r="J9" s="63">
        <f>[4]RA_DTR!$FD157</f>
        <v>-3.2493863085398811E-3</v>
      </c>
      <c r="K9" s="62">
        <f>[4]RA_DTR!$FD182</f>
        <v>-1.3798110538065789E-4</v>
      </c>
      <c r="L9" s="63">
        <f>[4]RA_DTR!$FD207</f>
        <v>2.1024534757037472E-2</v>
      </c>
      <c r="M9" s="63">
        <f>[4]RA_DTR!$FD232</f>
        <v>4.7830449192704183E-2</v>
      </c>
    </row>
    <row r="10" spans="1:13" s="24" customFormat="1" x14ac:dyDescent="0.25">
      <c r="A10" s="21"/>
      <c r="C10" s="66" t="s">
        <v>15</v>
      </c>
      <c r="D10" s="60">
        <f>[4]RA_DTR!$FD8</f>
        <v>23.525621420000004</v>
      </c>
      <c r="E10" s="61">
        <f>[4]RA_DTR!$FD58</f>
        <v>-1.6242419749565085E-2</v>
      </c>
      <c r="F10" s="62">
        <f>[4]RA_DTR!$FD83</f>
        <v>2.7626080677957132E-2</v>
      </c>
      <c r="G10" s="63">
        <f>[4]RA_DTR!$FD308</f>
        <v>-2.667132424526697E-2</v>
      </c>
      <c r="H10" s="64">
        <f>[4]RA_DTR!$FD258</f>
        <v>-1.7024876579761594E-2</v>
      </c>
      <c r="I10" s="65">
        <f>[4]RA_DTR!$FD133</f>
        <v>269.53473174999999</v>
      </c>
      <c r="J10" s="63">
        <f>[4]RA_DTR!$FD158</f>
        <v>-1.5564157305245629E-2</v>
      </c>
      <c r="K10" s="62">
        <f>[4]RA_DTR!$FD183</f>
        <v>-1.0192385233409484E-2</v>
      </c>
      <c r="L10" s="63">
        <f>[4]RA_DTR!$FD208</f>
        <v>1.896921765517523E-2</v>
      </c>
      <c r="M10" s="63">
        <f>[4]RA_DTR!$FD233</f>
        <v>5.1300715086021631E-2</v>
      </c>
    </row>
    <row r="11" spans="1:13" s="24" customFormat="1" x14ac:dyDescent="0.25">
      <c r="A11" s="21"/>
      <c r="C11" s="66" t="s">
        <v>16</v>
      </c>
      <c r="D11" s="60">
        <f>[4]RA_DTR!$FD9</f>
        <v>52.01524221999999</v>
      </c>
      <c r="E11" s="61">
        <f>[4]RA_DTR!$FD59</f>
        <v>-1.0516320351296682E-2</v>
      </c>
      <c r="F11" s="62">
        <f>[4]RA_DTR!$FD84</f>
        <v>3.1495560288516078E-2</v>
      </c>
      <c r="G11" s="63">
        <f>[4]RA_DTR!$FD309</f>
        <v>8.4743442269923364E-3</v>
      </c>
      <c r="H11" s="64">
        <f>[4]RA_DTR!$FD259</f>
        <v>4.4641936820719375E-2</v>
      </c>
      <c r="I11" s="65">
        <f>[4]RA_DTR!$FD134</f>
        <v>592.03974490000007</v>
      </c>
      <c r="J11" s="63">
        <f>[4]RA_DTR!$FD159</f>
        <v>1.3976666646658309E-2</v>
      </c>
      <c r="K11" s="62">
        <f>[4]RA_DTR!$FD184</f>
        <v>1.6285678426280592E-2</v>
      </c>
      <c r="L11" s="63">
        <f>[4]RA_DTR!$FD209</f>
        <v>1.4380886439898433E-2</v>
      </c>
      <c r="M11" s="63">
        <f>[4]RA_DTR!$FD234</f>
        <v>3.76031621911741E-2</v>
      </c>
    </row>
    <row r="12" spans="1:13" s="24" customFormat="1" x14ac:dyDescent="0.25">
      <c r="C12" s="66" t="s">
        <v>17</v>
      </c>
      <c r="D12" s="60">
        <f>[4]RA_DTR!$FD10</f>
        <v>13.094017640000001</v>
      </c>
      <c r="E12" s="61">
        <f>[4]RA_DTR!$FD60</f>
        <v>-8.6431617957760665E-3</v>
      </c>
      <c r="F12" s="62">
        <f>[4]RA_DTR!$FD85</f>
        <v>4.0067347149936205E-2</v>
      </c>
      <c r="G12" s="63">
        <f>[4]RA_DTR!$FD310</f>
        <v>-1.5659556846671308E-2</v>
      </c>
      <c r="H12" s="64">
        <f>[4]RA_DTR!$FD260</f>
        <v>-7.1669918451932046E-3</v>
      </c>
      <c r="I12" s="65">
        <f>[4]RA_DTR!$FD135</f>
        <v>150.69499303000001</v>
      </c>
      <c r="J12" s="63">
        <f>[4]RA_DTR!$FD160</f>
        <v>-5.5493776326516198E-2</v>
      </c>
      <c r="K12" s="62">
        <f>[4]RA_DTR!$FD185</f>
        <v>-5.3177878452387306E-2</v>
      </c>
      <c r="L12" s="63">
        <f>[4]RA_DTR!$FD210</f>
        <v>3.9842374135510061E-2</v>
      </c>
      <c r="M12" s="63">
        <f>[4]RA_DTR!$FD235</f>
        <v>6.9662571314330179E-2</v>
      </c>
    </row>
    <row r="13" spans="1:13" s="24" customFormat="1" ht="12.5" x14ac:dyDescent="0.25">
      <c r="A13" s="67"/>
      <c r="C13" s="68" t="s">
        <v>18</v>
      </c>
      <c r="D13" s="60">
        <f>[4]RA_DTR!$FD12</f>
        <v>74.967239399999997</v>
      </c>
      <c r="E13" s="61">
        <f>[4]RA_DTR!$FD62</f>
        <v>-3.4898830244190382E-2</v>
      </c>
      <c r="F13" s="62">
        <f>[4]RA_DTR!$FD87</f>
        <v>-7.499526913408161E-4</v>
      </c>
      <c r="G13" s="63">
        <f>[4]RA_DTR!$FD312</f>
        <v>-7.8695611386722097E-3</v>
      </c>
      <c r="H13" s="64">
        <f>[4]RA_DTR!$FD262</f>
        <v>-8.8470475412670835E-3</v>
      </c>
      <c r="I13" s="65">
        <f>[4]RA_DTR!$FD137</f>
        <v>953.73222315000021</v>
      </c>
      <c r="J13" s="63">
        <f>[4]RA_DTR!$FD162</f>
        <v>5.9263184263727009E-3</v>
      </c>
      <c r="K13" s="62">
        <f>[4]RA_DTR!$FD187</f>
        <v>9.2445497073254668E-3</v>
      </c>
      <c r="L13" s="63">
        <f>[4]RA_DTR!$FD212</f>
        <v>-6.2356224162862794E-3</v>
      </c>
      <c r="M13" s="63">
        <f>[4]RA_DTR!$FD237</f>
        <v>3.6207776906715283E-2</v>
      </c>
    </row>
    <row r="14" spans="1:13" s="24" customFormat="1" x14ac:dyDescent="0.25">
      <c r="C14" s="69" t="s">
        <v>19</v>
      </c>
      <c r="D14" s="60">
        <f>[4]RA_DTR!$FD13</f>
        <v>18.66747093</v>
      </c>
      <c r="E14" s="61">
        <f>[4]RA_DTR!$FD63</f>
        <v>-1.3301941569188624E-2</v>
      </c>
      <c r="F14" s="62">
        <f>[4]RA_DTR!$FD88</f>
        <v>2.0050070177332513E-2</v>
      </c>
      <c r="G14" s="63">
        <f>[4]RA_DTR!$FD313</f>
        <v>9.1092350744250705E-3</v>
      </c>
      <c r="H14" s="64">
        <f>[4]RA_DTR!$FD263</f>
        <v>2.3253192859301164E-2</v>
      </c>
      <c r="I14" s="65">
        <f>[4]RA_DTR!$FD138</f>
        <v>232.12425166</v>
      </c>
      <c r="J14" s="63">
        <f>[4]RA_DTR!$FD163</f>
        <v>2.0176932580911133E-2</v>
      </c>
      <c r="K14" s="62">
        <f>[4]RA_DTR!$FD188</f>
        <v>2.1014789715491755E-2</v>
      </c>
      <c r="L14" s="63">
        <f>[4]RA_DTR!$FD213</f>
        <v>2.6428660221464506E-2</v>
      </c>
      <c r="M14" s="63">
        <f>[4]RA_DTR!$FD238</f>
        <v>4.028925875320355E-2</v>
      </c>
    </row>
    <row r="15" spans="1:13" s="24" customFormat="1" x14ac:dyDescent="0.25">
      <c r="C15" s="69" t="s">
        <v>20</v>
      </c>
      <c r="D15" s="60">
        <f>[4]RA_DTR!$FD14</f>
        <v>52.579344249999991</v>
      </c>
      <c r="E15" s="61">
        <f>[4]RA_DTR!$FD64</f>
        <v>-4.6915486207425361E-2</v>
      </c>
      <c r="F15" s="62">
        <f>[4]RA_DTR!$FD89</f>
        <v>-1.2301044089836344E-2</v>
      </c>
      <c r="G15" s="63">
        <f>[4]RA_DTR!$FD314</f>
        <v>-1.3391826179441346E-2</v>
      </c>
      <c r="H15" s="64">
        <f>[4]RA_DTR!$FD264</f>
        <v>-2.441425329337843E-2</v>
      </c>
      <c r="I15" s="65">
        <f>[4]RA_DTR!$FD139</f>
        <v>678.33412837999992</v>
      </c>
      <c r="J15" s="63">
        <f>[4]RA_DTR!$FD164</f>
        <v>-4.7057663974985342E-3</v>
      </c>
      <c r="K15" s="62">
        <f>[4]RA_DTR!$FD189</f>
        <v>-4.1692970149331821E-4</v>
      </c>
      <c r="L15" s="63">
        <f>[4]RA_DTR!$FD214</f>
        <v>-2.3990275702757469E-2</v>
      </c>
      <c r="M15" s="63">
        <f>[4]RA_DTR!$FD239</f>
        <v>2.8913500631176259E-2</v>
      </c>
    </row>
    <row r="16" spans="1:13" s="24" customFormat="1" x14ac:dyDescent="0.25">
      <c r="C16" s="70" t="s">
        <v>21</v>
      </c>
      <c r="D16" s="60">
        <f>[4]RA_DTR!$FD16</f>
        <v>10.71015403</v>
      </c>
      <c r="E16" s="61">
        <f>[4]RA_DTR!$FD66</f>
        <v>-0.18918934814892274</v>
      </c>
      <c r="F16" s="62">
        <f>[4]RA_DTR!$FD91</f>
        <v>-0.16047886887203533</v>
      </c>
      <c r="G16" s="63">
        <f>[4]RA_DTR!$FD316</f>
        <v>1.9876905758860364E-2</v>
      </c>
      <c r="H16" s="64">
        <f>[4]RA_DTR!$FD266</f>
        <v>-0.21105983355059421</v>
      </c>
      <c r="I16" s="65">
        <f>[4]RA_DTR!$FD141</f>
        <v>138.67875520000001</v>
      </c>
      <c r="J16" s="63">
        <f>[4]RA_DTR!$FD166</f>
        <v>-0.12197529151066755</v>
      </c>
      <c r="K16" s="62">
        <f>[4]RA_DTR!$FD191</f>
        <v>-0.11728320565969863</v>
      </c>
      <c r="L16" s="63">
        <f>[4]RA_DTR!$FD216</f>
        <v>-0.18544591069192584</v>
      </c>
      <c r="M16" s="63">
        <f>[4]RA_DTR!$FD241</f>
        <v>-0.1644349897480214</v>
      </c>
    </row>
    <row r="17" spans="1:14" s="24" customFormat="1" x14ac:dyDescent="0.25">
      <c r="C17" s="59" t="s">
        <v>22</v>
      </c>
      <c r="D17" s="60">
        <f>[4]RA_DTR!$FD17</f>
        <v>25.485844709999999</v>
      </c>
      <c r="E17" s="61">
        <f>[4]RA_DTR!$FD67</f>
        <v>4.5309834095872414E-3</v>
      </c>
      <c r="F17" s="62">
        <f>[4]RA_DTR!$FD92</f>
        <v>3.0316515292945212E-2</v>
      </c>
      <c r="G17" s="63">
        <f>[4]RA_DTR!$FD317</f>
        <v>2.5574798961347067E-2</v>
      </c>
      <c r="H17" s="71">
        <f>[4]RA_DTR!$FD267</f>
        <v>4.151692986394262E-2</v>
      </c>
      <c r="I17" s="65">
        <f>[4]RA_DTR!$FD142</f>
        <v>325.23333286999997</v>
      </c>
      <c r="J17" s="72">
        <f>[4]RA_DTR!$FD167</f>
        <v>2.9478550893875077E-2</v>
      </c>
      <c r="K17" s="62">
        <f>[4]RA_DTR!$FD192</f>
        <v>2.8641663941853857E-2</v>
      </c>
      <c r="L17" s="63">
        <f>[4]RA_DTR!$FD217</f>
        <v>7.4207356433904081E-3</v>
      </c>
      <c r="M17" s="63">
        <f>[4]RA_DTR!$FD242</f>
        <v>2.8735298206064686E-2</v>
      </c>
    </row>
    <row r="18" spans="1:14" s="24" customFormat="1" x14ac:dyDescent="0.25">
      <c r="C18" s="59" t="s">
        <v>23</v>
      </c>
      <c r="D18" s="60">
        <f>[4]RA_DTR!$FD18</f>
        <v>58.821638059999998</v>
      </c>
      <c r="E18" s="61">
        <f>[4]RA_DTR!$FD68</f>
        <v>-7.5742052786006431E-3</v>
      </c>
      <c r="F18" s="62">
        <f>[4]RA_DTR!$FD93</f>
        <v>6.4466684613394554E-2</v>
      </c>
      <c r="G18" s="63">
        <f>[4]RA_DTR!$FD318</f>
        <v>2.3635674993591316E-2</v>
      </c>
      <c r="H18" s="64">
        <f>[4]RA_DTR!$FD268</f>
        <v>-3.3841182702655237E-3</v>
      </c>
      <c r="I18" s="65">
        <f>[4]RA_DTR!$FD143</f>
        <v>729.5167114599999</v>
      </c>
      <c r="J18" s="63">
        <f>[4]RA_DTR!$FD168</f>
        <v>3.8414934546560753E-2</v>
      </c>
      <c r="K18" s="62">
        <f>[4]RA_DTR!$FD193</f>
        <v>4.105103333490967E-2</v>
      </c>
      <c r="L18" s="63">
        <f>[4]RA_DTR!$FD218</f>
        <v>3.0282592187336199E-4</v>
      </c>
      <c r="M18" s="63">
        <f>[4]RA_DTR!$FD243</f>
        <v>5.0918280257825854E-2</v>
      </c>
    </row>
    <row r="19" spans="1:14" s="24" customFormat="1" x14ac:dyDescent="0.25">
      <c r="A19" s="22"/>
      <c r="C19" s="66" t="s">
        <v>24</v>
      </c>
      <c r="D19" s="60">
        <f>[4]RA_DTR!$FD19</f>
        <v>38.489988270000005</v>
      </c>
      <c r="E19" s="61">
        <f>[4]RA_DTR!$FD69</f>
        <v>8.8868534595514248E-3</v>
      </c>
      <c r="F19" s="62">
        <f>[4]RA_DTR!$FD94</f>
        <v>8.598570893367441E-2</v>
      </c>
      <c r="G19" s="63">
        <f>[4]RA_DTR!$FD319</f>
        <v>2.4904395937137114E-2</v>
      </c>
      <c r="H19" s="64">
        <f>[4]RA_DTR!$FD269</f>
        <v>-2.4858091583757069E-2</v>
      </c>
      <c r="I19" s="65">
        <f>[4]RA_DTR!$FD144</f>
        <v>467.9162298600001</v>
      </c>
      <c r="J19" s="63">
        <f>[4]RA_DTR!$FD169</f>
        <v>4.7021786462962512E-2</v>
      </c>
      <c r="K19" s="62">
        <f>[4]RA_DTR!$FD194</f>
        <v>4.8789638528468071E-2</v>
      </c>
      <c r="L19" s="63">
        <f>[4]RA_DTR!$FD219</f>
        <v>1.4431726401785916E-2</v>
      </c>
      <c r="M19" s="63">
        <f>[4]RA_DTR!$FD244</f>
        <v>6.9212330295342683E-2</v>
      </c>
    </row>
    <row r="20" spans="1:14" s="24" customFormat="1" x14ac:dyDescent="0.25">
      <c r="A20" s="22"/>
      <c r="C20" s="66" t="s">
        <v>25</v>
      </c>
      <c r="D20" s="60">
        <f>[4]RA_DTR!$FD20</f>
        <v>20.33164979</v>
      </c>
      <c r="E20" s="61">
        <f>[4]RA_DTR!$FD70</f>
        <v>-3.7309825363900595E-2</v>
      </c>
      <c r="F20" s="62">
        <f>[4]RA_DTR!$FD95</f>
        <v>2.6837533264205238E-2</v>
      </c>
      <c r="G20" s="63">
        <f>[4]RA_DTR!$FD320</f>
        <v>2.1297595432435257E-2</v>
      </c>
      <c r="H20" s="64">
        <f>[4]RA_DTR!$FD270</f>
        <v>3.6408115467480462E-2</v>
      </c>
      <c r="I20" s="65">
        <f>[4]RA_DTR!$FD145</f>
        <v>261.60048159999997</v>
      </c>
      <c r="J20" s="63">
        <f>[4]RA_DTR!$FD170</f>
        <v>2.336792828153067E-2</v>
      </c>
      <c r="K20" s="62">
        <f>[4]RA_DTR!$FD195</f>
        <v>2.7558744902915322E-2</v>
      </c>
      <c r="L20" s="63">
        <f>[4]RA_DTR!$FD220</f>
        <v>-2.4391205174030706E-2</v>
      </c>
      <c r="M20" s="63">
        <f>[4]RA_DTR!$FD245</f>
        <v>1.8739003547525668E-2</v>
      </c>
    </row>
    <row r="21" spans="1:14" s="24" customFormat="1" x14ac:dyDescent="0.25">
      <c r="C21" s="73" t="s">
        <v>26</v>
      </c>
      <c r="D21" s="53">
        <f>[4]RA_DTR!$FD22</f>
        <v>154.04244645</v>
      </c>
      <c r="E21" s="54">
        <f>[4]RA_DTR!$FD72</f>
        <v>-3.0957910589270776E-2</v>
      </c>
      <c r="F21" s="55">
        <f>[4]RA_DTR!$FD97</f>
        <v>1.4398298206000248E-2</v>
      </c>
      <c r="G21" s="56">
        <f>[4]RA_DTR!$FD322</f>
        <v>5.8160197626158094E-3</v>
      </c>
      <c r="H21" s="74">
        <f>[4]RA_DTR!$FD272</f>
        <v>2.4764386940709926E-2</v>
      </c>
      <c r="I21" s="58">
        <f>[4]RA_DTR!$FD147</f>
        <v>1959.7726723699996</v>
      </c>
      <c r="J21" s="56">
        <f>[4]RA_DTR!$FD172</f>
        <v>2.1376941144911399E-2</v>
      </c>
      <c r="K21" s="55">
        <f>[4]RA_DTR!$FD197</f>
        <v>2.671748725721268E-2</v>
      </c>
      <c r="L21" s="56">
        <f>[4]RA_DTR!$FD222</f>
        <v>2.9720219772657597E-3</v>
      </c>
      <c r="M21" s="56">
        <f>[4]RA_DTR!$FD247</f>
        <v>3.2211015175632074E-2</v>
      </c>
    </row>
    <row r="22" spans="1:14" s="24" customFormat="1" ht="12.75" customHeight="1" x14ac:dyDescent="0.25">
      <c r="C22" s="75" t="s">
        <v>27</v>
      </c>
      <c r="D22" s="60">
        <f>[4]RA_DTR!$FD23</f>
        <v>115.60712768</v>
      </c>
      <c r="E22" s="61">
        <f>[4]RA_DTR!$FD73</f>
        <v>-3.4549246926529054E-2</v>
      </c>
      <c r="F22" s="62">
        <f>[4]RA_DTR!$FD98</f>
        <v>1.4595265509539379E-2</v>
      </c>
      <c r="G22" s="63">
        <f>[4]RA_DTR!$FD323</f>
        <v>5.3751218783644195E-3</v>
      </c>
      <c r="H22" s="64">
        <f>[4]RA_DTR!$FD273</f>
        <v>3.2778347823720466E-2</v>
      </c>
      <c r="I22" s="65">
        <f>[4]RA_DTR!$FD148</f>
        <v>1491.7045020800003</v>
      </c>
      <c r="J22" s="63">
        <f>[4]RA_DTR!$FD173</f>
        <v>1.9667957571826822E-2</v>
      </c>
      <c r="K22" s="62">
        <f>[4]RA_DTR!$FD198</f>
        <v>2.5571190523018483E-2</v>
      </c>
      <c r="L22" s="63">
        <f>[4]RA_DTR!$FD223</f>
        <v>-3.1123004830913015E-3</v>
      </c>
      <c r="M22" s="63">
        <f>[4]RA_DTR!$FD248</f>
        <v>2.8652202204004773E-2</v>
      </c>
    </row>
    <row r="23" spans="1:14" s="24" customFormat="1" ht="12.75" customHeight="1" x14ac:dyDescent="0.25">
      <c r="C23" s="76" t="s">
        <v>28</v>
      </c>
      <c r="D23" s="60">
        <f>[4]RA_DTR!$FD24</f>
        <v>110.81014132999999</v>
      </c>
      <c r="E23" s="61">
        <f>[4]RA_DTR!$FD74</f>
        <v>-1.9173680667611381E-2</v>
      </c>
      <c r="F23" s="62">
        <f>[4]RA_DTR!$FD99</f>
        <v>3.2571569459095784E-2</v>
      </c>
      <c r="G23" s="63">
        <f>[4]RA_DTR!$FD324</f>
        <v>1.0980311287718258E-2</v>
      </c>
      <c r="H23" s="64">
        <f>[4]RA_DTR!$FD274</f>
        <v>4.08302893030974E-2</v>
      </c>
      <c r="I23" s="65">
        <f>[4]RA_DTR!$FD149</f>
        <v>1407.73541974</v>
      </c>
      <c r="J23" s="63">
        <f>[4]RA_DTR!$FD174</f>
        <v>2.5560004411044002E-2</v>
      </c>
      <c r="K23" s="62">
        <f>[4]RA_DTR!$FD199</f>
        <v>3.1813339352646297E-2</v>
      </c>
      <c r="L23" s="63">
        <f>[4]RA_DTR!$FD224</f>
        <v>6.2805666513376934E-3</v>
      </c>
      <c r="M23" s="63">
        <f>[4]RA_DTR!$FD249</f>
        <v>3.9931389749429558E-2</v>
      </c>
    </row>
    <row r="24" spans="1:14" s="24" customFormat="1" ht="12.75" customHeight="1" x14ac:dyDescent="0.25">
      <c r="A24" s="22"/>
      <c r="C24" s="69" t="s">
        <v>29</v>
      </c>
      <c r="D24" s="77">
        <f>[4]RA_DTR!$FD25</f>
        <v>4.7969863500000001</v>
      </c>
      <c r="E24" s="61">
        <f>[4]RA_DTR!$FD75</f>
        <v>-0.29121353677780049</v>
      </c>
      <c r="F24" s="62">
        <f>[4]RA_DTR!$FD100</f>
        <v>-0.23775322681827327</v>
      </c>
      <c r="G24" s="63">
        <f>[4]RA_DTR!$FD325</f>
        <v>-9.0513830604602052E-2</v>
      </c>
      <c r="H24" s="64">
        <f>[4]RA_DTR!$FD275</f>
        <v>-7.5544611241098902E-2</v>
      </c>
      <c r="I24" s="65">
        <f>[4]RA_DTR!$FD150</f>
        <v>83.96908234</v>
      </c>
      <c r="J24" s="63">
        <f>[4]RA_DTR!$FD175</f>
        <v>-6.9915750687804645E-2</v>
      </c>
      <c r="K24" s="62">
        <f>[4]RA_DTR!$FD200</f>
        <v>-6.897586068915651E-2</v>
      </c>
      <c r="L24" s="63">
        <f>[4]RA_DTR!$FD225</f>
        <v>-0.15210306780261829</v>
      </c>
      <c r="M24" s="63">
        <f>[4]RA_DTR!$FD250</f>
        <v>-0.13949709436525015</v>
      </c>
    </row>
    <row r="25" spans="1:14" s="24" customFormat="1" ht="12.75" customHeight="1" x14ac:dyDescent="0.25">
      <c r="C25" s="75" t="s">
        <v>30</v>
      </c>
      <c r="D25" s="60">
        <f>[4]RA_DTR!$FD26</f>
        <v>38.435318769999995</v>
      </c>
      <c r="E25" s="61">
        <f>[4]RA_DTR!$FD76</f>
        <v>-1.9992893756751062E-2</v>
      </c>
      <c r="F25" s="62">
        <f>[4]RA_DTR!$FD101</f>
        <v>1.3775527374617624E-2</v>
      </c>
      <c r="G25" s="63">
        <f>[4]RA_DTR!$FD326</f>
        <v>7.2137284651740963E-3</v>
      </c>
      <c r="H25" s="64">
        <f>[4]RA_DTR!$FD276</f>
        <v>-6.9350955224090072E-5</v>
      </c>
      <c r="I25" s="65">
        <f>[4]RA_DTR!$FD151</f>
        <v>468.0681702899999</v>
      </c>
      <c r="J25" s="63">
        <f>[4]RA_DTR!$FD176</f>
        <v>2.6861791740579566E-2</v>
      </c>
      <c r="K25" s="62">
        <f>[4]RA_DTR!$FD201</f>
        <v>3.0386330651093196E-2</v>
      </c>
      <c r="L25" s="63">
        <f>[4]RA_DTR!$FD226</f>
        <v>2.2234098697561988E-2</v>
      </c>
      <c r="M25" s="63">
        <f>[4]RA_DTR!$FD251</f>
        <v>4.3646928701473575E-2</v>
      </c>
    </row>
    <row r="26" spans="1:14" s="24" customFormat="1" ht="12.75" customHeight="1" x14ac:dyDescent="0.25">
      <c r="C26" s="78" t="s">
        <v>31</v>
      </c>
      <c r="D26" s="79">
        <f>[4]RA_DTR!$FD27</f>
        <v>359.45232805000006</v>
      </c>
      <c r="E26" s="80">
        <f>[4]RA_DTR!$FD77</f>
        <v>-2.9709221505376138E-2</v>
      </c>
      <c r="F26" s="81">
        <f>[4]RA_DTR!$FD102</f>
        <v>1.047098893650511E-2</v>
      </c>
      <c r="G26" s="82">
        <f>[4]RA_DTR!$FD327</f>
        <v>2.153510089238031E-3</v>
      </c>
      <c r="H26" s="83">
        <f>[4]RA_DTR!$FD277</f>
        <v>7.2526518730335887E-3</v>
      </c>
      <c r="I26" s="84">
        <f>[4]RA_DTR!$FD152</f>
        <v>4464.9399530999999</v>
      </c>
      <c r="J26" s="82">
        <f>[4]RA_DTR!$FD177</f>
        <v>8.1202192427636266E-3</v>
      </c>
      <c r="K26" s="81">
        <f>[4]RA_DTR!$FD202</f>
        <v>1.1896962307709646E-2</v>
      </c>
      <c r="L26" s="82">
        <f>[4]RA_DTR!$FD227</f>
        <v>-9.4815319821872635E-4</v>
      </c>
      <c r="M26" s="82">
        <f>[4]RA_DTR!$FD252</f>
        <v>2.919699756156513E-2</v>
      </c>
    </row>
    <row r="27" spans="1:14" s="24" customFormat="1" ht="12.75" hidden="1" customHeight="1" x14ac:dyDescent="0.25">
      <c r="C27" s="59"/>
      <c r="D27" s="60"/>
      <c r="E27" s="61"/>
      <c r="F27" s="62"/>
      <c r="G27" s="63"/>
      <c r="H27" s="85"/>
      <c r="I27" s="86"/>
      <c r="J27" s="87"/>
      <c r="K27" s="88"/>
      <c r="L27" s="87"/>
      <c r="M27" s="87"/>
    </row>
    <row r="28" spans="1:14" s="24" customFormat="1" ht="12.75" hidden="1" customHeight="1" x14ac:dyDescent="0.25">
      <c r="C28" s="59"/>
      <c r="D28" s="60"/>
      <c r="E28" s="61"/>
      <c r="F28" s="62"/>
      <c r="G28" s="63"/>
      <c r="H28" s="85"/>
      <c r="I28" s="86"/>
      <c r="J28" s="87"/>
      <c r="K28" s="88"/>
      <c r="L28" s="87"/>
      <c r="M28" s="87"/>
    </row>
    <row r="29" spans="1:14" s="24" customFormat="1" ht="12.75" hidden="1" customHeight="1" x14ac:dyDescent="0.25">
      <c r="C29" s="59"/>
      <c r="D29" s="60"/>
      <c r="E29" s="61"/>
      <c r="F29" s="62"/>
      <c r="G29" s="63"/>
      <c r="H29" s="85"/>
      <c r="I29" s="86"/>
      <c r="J29" s="87"/>
      <c r="K29" s="88"/>
      <c r="L29" s="87"/>
      <c r="M29" s="87"/>
    </row>
    <row r="30" spans="1:14" s="24" customFormat="1" ht="12.75" customHeight="1" x14ac:dyDescent="0.25">
      <c r="C30" s="89"/>
      <c r="D30" s="46"/>
      <c r="E30" s="47"/>
      <c r="F30" s="90"/>
      <c r="G30" s="47"/>
      <c r="H30" s="50"/>
      <c r="I30" s="91"/>
      <c r="J30" s="90"/>
      <c r="K30" s="47"/>
      <c r="L30" s="92"/>
      <c r="M30" s="47"/>
    </row>
    <row r="31" spans="1:14" s="24" customFormat="1" ht="12.75" customHeight="1" x14ac:dyDescent="0.25">
      <c r="C31" s="93" t="s">
        <v>32</v>
      </c>
      <c r="D31" s="94">
        <f>[5]Mois!$DS$25/1000000</f>
        <v>56.826513749999997</v>
      </c>
      <c r="E31" s="63">
        <f>'[5]Evo Mois'!$DS$25</f>
        <v>-2.5844129647101144E-2</v>
      </c>
      <c r="F31" s="95">
        <f>'[6]Evo Mois'!$DS$5</f>
        <v>8.5281861649566526E-3</v>
      </c>
      <c r="G31" s="96">
        <f>IF('[6]Evo Mois-1'!$DS$5&gt;500%," ns",'[6]Evo Mois-1'!$DS$5)</f>
        <v>-7.7894902084705286E-3</v>
      </c>
      <c r="H31" s="61">
        <f>'[6]Evo ACM'!$DG$5</f>
        <v>6.8695248496869699E-2</v>
      </c>
      <c r="I31" s="97">
        <f>'[5]Cumul ACM'!$DS$25/1000000</f>
        <v>679.30194399000004</v>
      </c>
      <c r="J31" s="63">
        <f>'[5]Evo ACM'!$DS$25</f>
        <v>1.1398246943209456E-2</v>
      </c>
      <c r="K31" s="63">
        <f>'[6]Evo ACM'!$DS$5</f>
        <v>6.8649142446155498E-3</v>
      </c>
      <c r="L31" s="63">
        <f>'[5]Evo PCAP'!$DS$25</f>
        <v>-6.8930399090150196E-3</v>
      </c>
      <c r="M31" s="63">
        <f>'[6]Evo PCAP'!$DS$5</f>
        <v>1.8511902445941697E-2</v>
      </c>
      <c r="N31" s="98"/>
    </row>
    <row r="32" spans="1:14" s="24" customFormat="1" ht="12.75" customHeight="1" x14ac:dyDescent="0.25">
      <c r="C32" s="99" t="s">
        <v>33</v>
      </c>
      <c r="D32" s="60">
        <f>[5]Mois!$DS$18/1000000</f>
        <v>45.427421969999997</v>
      </c>
      <c r="E32" s="63">
        <f>'[5]Evo Mois'!$DS$18</f>
        <v>-3.4113567007342249E-2</v>
      </c>
      <c r="F32" s="95">
        <f>'[6]Evo Mois'!$DS$6</f>
        <v>-1.1669929328049666E-2</v>
      </c>
      <c r="G32" s="63">
        <f>IF('[6]Evo Mois-1'!$DS$6&gt;500%," ns",'[6]Evo Mois-1'!$DS$6)</f>
        <v>-8.8248324725000993E-3</v>
      </c>
      <c r="H32" s="61">
        <f>'[6]Evo ACM'!$DG$6</f>
        <v>6.4490828250354237E-2</v>
      </c>
      <c r="I32" s="97">
        <f>'[5]Cumul ACM'!$DS$18/1000000</f>
        <v>541.25431538999999</v>
      </c>
      <c r="J32" s="63">
        <f>'[5]Evo ACM'!$DS$18</f>
        <v>5.7435580297411359E-3</v>
      </c>
      <c r="K32" s="63">
        <f>'[6]Evo ACM'!$DS$6</f>
        <v>-2.7847082945867685E-3</v>
      </c>
      <c r="L32" s="63">
        <f>'[5]Evo PCAP'!$DS$18</f>
        <v>-1.3235137820867604E-2</v>
      </c>
      <c r="M32" s="63">
        <f>'[6]Evo PCAP'!$DS$6</f>
        <v>4.4947946850322218E-3</v>
      </c>
      <c r="N32" s="98"/>
    </row>
    <row r="33" spans="2:14" s="24" customFormat="1" ht="12.75" customHeight="1" x14ac:dyDescent="0.25">
      <c r="C33" s="99" t="s">
        <v>34</v>
      </c>
      <c r="D33" s="60">
        <f>[5]Mois!$DS$19/1000000</f>
        <v>5.1227494400000007</v>
      </c>
      <c r="E33" s="63">
        <f>'[5]Evo Mois'!$DS$19</f>
        <v>0.14379740108839112</v>
      </c>
      <c r="F33" s="95">
        <f>'[6]Evo Mois'!$DS$7</f>
        <v>0.16582190945321251</v>
      </c>
      <c r="G33" s="63" t="str">
        <f>IF('[6]Evo Mois-1'!$DS$7&lt;500%," ns",'[6]Evo Mois-1'!$DS$7)</f>
        <v xml:space="preserve"> ns</v>
      </c>
      <c r="H33" s="61">
        <f>'[6]Evo ACM'!$DG$7</f>
        <v>0.15603672449944539</v>
      </c>
      <c r="I33" s="97">
        <f>'[5]Cumul ACM'!$DS$19/1000000</f>
        <v>62.916895019999998</v>
      </c>
      <c r="J33" s="63">
        <f>'[5]Evo ACM'!$DS$19</f>
        <v>0.14036942071377001</v>
      </c>
      <c r="K33" s="63">
        <f>'[6]Evo ACM'!$DS$7</f>
        <v>0.11711770326232918</v>
      </c>
      <c r="L33" s="63">
        <f>'[5]Evo PCAP'!$DS$19</f>
        <v>0.12907580090386173</v>
      </c>
      <c r="M33" s="63">
        <f>'[6]Evo PCAP'!$DS$7</f>
        <v>0.13462941525216476</v>
      </c>
      <c r="N33" s="98"/>
    </row>
    <row r="34" spans="2:14" s="24" customFormat="1" ht="12.75" customHeight="1" x14ac:dyDescent="0.25">
      <c r="C34" s="100" t="s">
        <v>35</v>
      </c>
      <c r="D34" s="101">
        <f>[5]Mois!$DS$20/1000000</f>
        <v>5.6564397400000006</v>
      </c>
      <c r="E34" s="102">
        <f>'[5]Evo Mois'!$DS$20</f>
        <v>-6.7835296533378164E-2</v>
      </c>
      <c r="F34" s="103">
        <f>'[6]Evo Mois'!$DS$8</f>
        <v>2.4318140681231393E-2</v>
      </c>
      <c r="G34" s="102">
        <f>IF('[6]Evo Mois-1'!$DS$8&gt;500%," ns",'[6]Evo Mois-1'!$DS$8)</f>
        <v>-3.8724364586821824E-3</v>
      </c>
      <c r="H34" s="104">
        <f>'[6]Evo ACM'!$DG$8</f>
        <v>2.6815849806664627E-2</v>
      </c>
      <c r="I34" s="105">
        <f>'[5]Cumul ACM'!$DS$20/1000000</f>
        <v>66.277297449999992</v>
      </c>
      <c r="J34" s="102">
        <f>'[5]Evo ACM'!$DS$20</f>
        <v>-2.815908831036229E-2</v>
      </c>
      <c r="K34" s="102">
        <f>'[6]Evo ACM'!$DS$8</f>
        <v>-2.0959070422851278E-2</v>
      </c>
      <c r="L34" s="102">
        <f>'[5]Evo PCAP'!$DS$20</f>
        <v>-4.0993428481550076E-2</v>
      </c>
      <c r="M34" s="102">
        <f>'[6]Evo PCAP'!$DS$8</f>
        <v>1.7989019952785457E-2</v>
      </c>
      <c r="N34" s="98"/>
    </row>
    <row r="35" spans="2:14" s="24" customFormat="1" ht="12.75" customHeight="1" x14ac:dyDescent="0.25">
      <c r="C35" s="106"/>
      <c r="D35" s="65"/>
      <c r="E35" s="88"/>
      <c r="F35" s="88"/>
      <c r="G35" s="88"/>
      <c r="H35" s="88"/>
      <c r="I35" s="65"/>
      <c r="J35" s="88"/>
      <c r="K35" s="88"/>
      <c r="L35" s="88"/>
      <c r="M35" s="88"/>
      <c r="N35" s="98"/>
    </row>
    <row r="36" spans="2:14" s="24" customFormat="1" ht="12.75" customHeight="1" x14ac:dyDescent="0.25">
      <c r="B36" s="67"/>
      <c r="C36" s="107"/>
      <c r="E36" s="108"/>
      <c r="F36" s="108"/>
      <c r="G36" s="108"/>
      <c r="H36" s="108"/>
      <c r="I36" s="109"/>
      <c r="J36" s="108"/>
      <c r="K36" s="108"/>
      <c r="L36" s="108"/>
      <c r="M36" s="108"/>
    </row>
    <row r="37" spans="2:14" s="24" customFormat="1" ht="29.25" customHeight="1" x14ac:dyDescent="0.25">
      <c r="B37" s="67"/>
      <c r="C37" s="27" t="s">
        <v>36</v>
      </c>
      <c r="D37" s="28" t="s">
        <v>6</v>
      </c>
      <c r="E37" s="29"/>
      <c r="F37" s="29"/>
      <c r="G37" s="30"/>
      <c r="H37" s="28" t="s">
        <v>8</v>
      </c>
      <c r="I37" s="29"/>
      <c r="J37" s="29"/>
      <c r="K37" s="30"/>
      <c r="L37" s="28" t="s">
        <v>9</v>
      </c>
      <c r="M37" s="30"/>
    </row>
    <row r="38" spans="2:14" s="24" customFormat="1" ht="53.25" customHeight="1" x14ac:dyDescent="0.25">
      <c r="B38" s="67"/>
      <c r="C38" s="31"/>
      <c r="D38" s="32" t="str">
        <f>D5</f>
        <v>Données brutes  février 2025</v>
      </c>
      <c r="E38" s="110" t="str">
        <f>E5</f>
        <v>Taux de croissance  fév. 2025 / fév. 2024</v>
      </c>
      <c r="F38" s="111"/>
      <c r="G38" s="35" t="str">
        <f>G5</f>
        <v>Taux de croissance  fév. 2025 / janv. 2025</v>
      </c>
      <c r="H38" s="36" t="str">
        <f>H5</f>
        <v>Rappel :
Taux ACM CVS-CJO à fin février 2024</v>
      </c>
      <c r="I38" s="37" t="str">
        <f>I5</f>
        <v>Données brutes fév. 2024 - fév. 2025</v>
      </c>
      <c r="J38" s="110" t="str">
        <f>J5</f>
        <v>Taux ACM (fév. 2024 - fév. 2025 / fév. 2023 - fév. 2024)</v>
      </c>
      <c r="K38" s="112"/>
      <c r="L38" s="33" t="str">
        <f>L5</f>
        <v>( janv à fév. 2025 ) /
( janv à fév. 2024 )</v>
      </c>
      <c r="M38" s="39"/>
    </row>
    <row r="39" spans="2:14" s="24" customFormat="1" ht="40.5" customHeight="1" x14ac:dyDescent="0.25">
      <c r="B39" s="67"/>
      <c r="C39" s="40"/>
      <c r="D39" s="41"/>
      <c r="E39" s="35" t="s">
        <v>10</v>
      </c>
      <c r="F39" s="42" t="s">
        <v>11</v>
      </c>
      <c r="G39" s="35" t="s">
        <v>11</v>
      </c>
      <c r="H39" s="43"/>
      <c r="I39" s="44"/>
      <c r="J39" s="35" t="s">
        <v>10</v>
      </c>
      <c r="K39" s="35" t="s">
        <v>11</v>
      </c>
      <c r="L39" s="35" t="s">
        <v>10</v>
      </c>
      <c r="M39" s="35" t="s">
        <v>11</v>
      </c>
    </row>
    <row r="40" spans="2:14" s="24" customFormat="1" ht="12.75" customHeight="1" x14ac:dyDescent="0.25">
      <c r="B40" s="67"/>
      <c r="C40" s="45" t="s">
        <v>12</v>
      </c>
      <c r="D40" s="46">
        <f>[4]NSA_DTR!$FD5</f>
        <v>187.48080675999998</v>
      </c>
      <c r="E40" s="47">
        <f>[4]NSA_DTR!$FD55</f>
        <v>-5.1617295251041417E-2</v>
      </c>
      <c r="F40" s="48">
        <f>[4]NSA_DTR!$FD80</f>
        <v>-1.0480389592448014E-2</v>
      </c>
      <c r="G40" s="49">
        <f>[4]NSA_DTR!$FD305</f>
        <v>2.8500590235533974E-3</v>
      </c>
      <c r="H40" s="50">
        <f>[4]NSA_DTR!$FD255</f>
        <v>-8.5579156395704237E-3</v>
      </c>
      <c r="I40" s="113">
        <f>[4]NSA_DTR!$FD130</f>
        <v>2381.7884144499999</v>
      </c>
      <c r="J40" s="47">
        <f>[4]NSA_DTR!$FD155</f>
        <v>-1.2984779463721896E-2</v>
      </c>
      <c r="K40" s="49">
        <f>[4]NSA_DTR!$FD180</f>
        <v>-9.1129913335608048E-3</v>
      </c>
      <c r="L40" s="47">
        <f>[4]NSA_DTR!$FD205</f>
        <v>-2.7830107773445523E-2</v>
      </c>
      <c r="M40" s="47">
        <f>[4]NSA_DTR!$FD230</f>
        <v>6.4918296425997557E-3</v>
      </c>
    </row>
    <row r="41" spans="2:14" s="24" customFormat="1" ht="12.75" customHeight="1" x14ac:dyDescent="0.25">
      <c r="B41" s="67"/>
      <c r="C41" s="52" t="s">
        <v>13</v>
      </c>
      <c r="D41" s="53">
        <f>[4]NSA_DTR!$FD6</f>
        <v>110.21424460999998</v>
      </c>
      <c r="E41" s="54">
        <f>[4]NSA_DTR!$FD56</f>
        <v>-5.4823296659974541E-2</v>
      </c>
      <c r="F41" s="55">
        <f>[4]NSA_DTR!$FD81</f>
        <v>-1.693047941221093E-2</v>
      </c>
      <c r="G41" s="56">
        <f>[4]NSA_DTR!$FD306</f>
        <v>-3.6695445287626693E-3</v>
      </c>
      <c r="H41" s="57">
        <f>[4]NSA_DTR!$FD256</f>
        <v>-2.0593131116383612E-2</v>
      </c>
      <c r="I41" s="58">
        <f>[4]NSA_DTR!$FD131</f>
        <v>1384.8937314399998</v>
      </c>
      <c r="J41" s="56">
        <f>[4]NSA_DTR!$FD156</f>
        <v>-2.3366681286076108E-2</v>
      </c>
      <c r="K41" s="55">
        <f>[4]NSA_DTR!$FD181</f>
        <v>-1.9513300245177057E-2</v>
      </c>
      <c r="L41" s="56">
        <f>[4]NSA_DTR!$FD206</f>
        <v>-3.4488372359483876E-2</v>
      </c>
      <c r="M41" s="56">
        <f>[4]NSA_DTR!$FD231</f>
        <v>1.8603705286481809E-3</v>
      </c>
    </row>
    <row r="42" spans="2:14" s="24" customFormat="1" ht="12.75" customHeight="1" x14ac:dyDescent="0.25">
      <c r="B42" s="67"/>
      <c r="C42" s="59" t="s">
        <v>14</v>
      </c>
      <c r="D42" s="60">
        <f>[4]NSA_DTR!$FD7</f>
        <v>37.200434779999995</v>
      </c>
      <c r="E42" s="61">
        <f>[4]NSA_DTR!$FD57</f>
        <v>-4.7755280187798732E-2</v>
      </c>
      <c r="F42" s="62">
        <f>[4]NSA_DTR!$FD82</f>
        <v>-7.9897774537247557E-3</v>
      </c>
      <c r="G42" s="63">
        <f>[4]NSA_DTR!$FD307</f>
        <v>-7.2175731479070526E-3</v>
      </c>
      <c r="H42" s="64">
        <f>[4]NSA_DTR!$FD257</f>
        <v>-2.1227607990725872E-5</v>
      </c>
      <c r="I42" s="65">
        <f>[4]NSA_DTR!$FD132</f>
        <v>437.40950233000001</v>
      </c>
      <c r="J42" s="63">
        <f>[4]NSA_DTR!$FD157</f>
        <v>-3.4454141752148781E-2</v>
      </c>
      <c r="K42" s="62">
        <f>[4]NSA_DTR!$FD182</f>
        <v>-3.1454250443171849E-2</v>
      </c>
      <c r="L42" s="63">
        <f>[4]NSA_DTR!$FD207</f>
        <v>-2.3247734667620423E-2</v>
      </c>
      <c r="M42" s="63">
        <f>[4]NSA_DTR!$FD232</f>
        <v>1.0489520469758595E-3</v>
      </c>
    </row>
    <row r="43" spans="2:14" s="24" customFormat="1" ht="12.75" customHeight="1" x14ac:dyDescent="0.25">
      <c r="B43" s="67"/>
      <c r="C43" s="66" t="s">
        <v>15</v>
      </c>
      <c r="D43" s="60">
        <f>[4]NSA_DTR!$FD8</f>
        <v>9.9932182199999993</v>
      </c>
      <c r="E43" s="61">
        <f>[4]NSA_DTR!$FD58</f>
        <v>-5.9681049177239265E-2</v>
      </c>
      <c r="F43" s="62">
        <f>[4]NSA_DTR!$FD83</f>
        <v>-2.9964694186502605E-2</v>
      </c>
      <c r="G43" s="63">
        <f>[4]NSA_DTR!$FD308</f>
        <v>-3.4736308490815881E-2</v>
      </c>
      <c r="H43" s="64">
        <f>[4]NSA_DTR!$FD258</f>
        <v>-3.5268604016144511E-2</v>
      </c>
      <c r="I43" s="65">
        <f>[4]NSA_DTR!$FD133</f>
        <v>119.26460869</v>
      </c>
      <c r="J43" s="63">
        <f>[4]NSA_DTR!$FD158</f>
        <v>-4.868319238265173E-2</v>
      </c>
      <c r="K43" s="62">
        <f>[4]NSA_DTR!$FD183</f>
        <v>-4.3703882940173688E-2</v>
      </c>
      <c r="L43" s="63">
        <f>[4]NSA_DTR!$FD208</f>
        <v>-2.7918492264466299E-2</v>
      </c>
      <c r="M43" s="63">
        <f>[4]NSA_DTR!$FD233</f>
        <v>-2.9264059915262708E-3</v>
      </c>
    </row>
    <row r="44" spans="2:14" s="24" customFormat="1" ht="12.75" customHeight="1" x14ac:dyDescent="0.25">
      <c r="B44" s="67"/>
      <c r="C44" s="66" t="s">
        <v>16</v>
      </c>
      <c r="D44" s="60">
        <f>[4]NSA_DTR!$FD9</f>
        <v>21.925291749999996</v>
      </c>
      <c r="E44" s="61">
        <f>[4]NSA_DTR!$FD59</f>
        <v>-4.1474444083166584E-2</v>
      </c>
      <c r="F44" s="62">
        <f>[4]NSA_DTR!$FD84</f>
        <v>-3.3369670617461322E-3</v>
      </c>
      <c r="G44" s="63">
        <f>[4]NSA_DTR!$FD309</f>
        <v>8.6059892663696846E-3</v>
      </c>
      <c r="H44" s="64">
        <f>[4]NSA_DTR!$FD259</f>
        <v>2.445357664391179E-2</v>
      </c>
      <c r="I44" s="65">
        <f>[4]NSA_DTR!$FD134</f>
        <v>256.60604157</v>
      </c>
      <c r="J44" s="63">
        <f>[4]NSA_DTR!$FD159</f>
        <v>-1.5443190952172725E-2</v>
      </c>
      <c r="K44" s="62">
        <f>[4]NSA_DTR!$FD184</f>
        <v>-1.4258569191291537E-2</v>
      </c>
      <c r="L44" s="63">
        <f>[4]NSA_DTR!$FD209</f>
        <v>-2.6709803737597015E-2</v>
      </c>
      <c r="M44" s="63">
        <f>[4]NSA_DTR!$FD234</f>
        <v>-6.3586000517855679E-3</v>
      </c>
    </row>
    <row r="45" spans="2:14" s="24" customFormat="1" ht="12.75" customHeight="1" x14ac:dyDescent="0.25">
      <c r="B45" s="67"/>
      <c r="C45" s="66" t="s">
        <v>17</v>
      </c>
      <c r="D45" s="60">
        <f>[4]NSA_DTR!$FD10</f>
        <v>5.1005719699999998</v>
      </c>
      <c r="E45" s="61">
        <f>[4]NSA_DTR!$FD60</f>
        <v>-5.4674145873769953E-2</v>
      </c>
      <c r="F45" s="62">
        <f>[4]NSA_DTR!$FD85</f>
        <v>1.3827301172103512E-2</v>
      </c>
      <c r="G45" s="63">
        <f>[4]NSA_DTR!$FD310</f>
        <v>-1.6415618942973942E-2</v>
      </c>
      <c r="H45" s="64">
        <f>[4]NSA_DTR!$FD260</f>
        <v>-2.7643621184393785E-2</v>
      </c>
      <c r="I45" s="65">
        <f>[4]NSA_DTR!$FD135</f>
        <v>59.411864589999993</v>
      </c>
      <c r="J45" s="63">
        <f>[4]NSA_DTR!$FD160</f>
        <v>-8.8123199313374867E-2</v>
      </c>
      <c r="K45" s="62">
        <f>[4]NSA_DTR!$FD185</f>
        <v>-8.1715078379026584E-2</v>
      </c>
      <c r="L45" s="63">
        <f>[4]NSA_DTR!$FD210</f>
        <v>-2.843250003808806E-3</v>
      </c>
      <c r="M45" s="63">
        <f>[4]NSA_DTR!$FD235</f>
        <v>3.7381514975318053E-2</v>
      </c>
    </row>
    <row r="46" spans="2:14" s="24" customFormat="1" ht="12.75" customHeight="1" x14ac:dyDescent="0.25">
      <c r="B46" s="67"/>
      <c r="C46" s="68" t="s">
        <v>18</v>
      </c>
      <c r="D46" s="60">
        <f>[4]NSA_DTR!$FD12</f>
        <v>44.361421759999999</v>
      </c>
      <c r="E46" s="61">
        <f>[4]NSA_DTR!$FD62</f>
        <v>-6.1679493186796219E-2</v>
      </c>
      <c r="F46" s="62">
        <f>[4]NSA_DTR!$FD87</f>
        <v>-2.4790813911869103E-2</v>
      </c>
      <c r="G46" s="63">
        <f>[4]NSA_DTR!$FD312</f>
        <v>-5.6512742729981635E-3</v>
      </c>
      <c r="H46" s="64">
        <f>[4]NSA_DTR!$FD262</f>
        <v>-2.9481291958114109E-2</v>
      </c>
      <c r="I46" s="65">
        <f>[4]NSA_DTR!$FD137</f>
        <v>575.75605965999989</v>
      </c>
      <c r="J46" s="63">
        <f>[4]NSA_DTR!$FD162</f>
        <v>-2.0849977378137319E-2</v>
      </c>
      <c r="K46" s="62">
        <f>[4]NSA_DTR!$FD187</f>
        <v>-1.553417261954726E-2</v>
      </c>
      <c r="L46" s="63">
        <f>[4]NSA_DTR!$FD212</f>
        <v>-3.634888832707317E-2</v>
      </c>
      <c r="M46" s="63">
        <f>[4]NSA_DTR!$FD237</f>
        <v>1.4320282234903559E-2</v>
      </c>
    </row>
    <row r="47" spans="2:14" s="24" customFormat="1" ht="12.75" customHeight="1" x14ac:dyDescent="0.25">
      <c r="B47" s="67"/>
      <c r="C47" s="69" t="s">
        <v>19</v>
      </c>
      <c r="D47" s="60">
        <f>[4]NSA_DTR!$FD13</f>
        <v>9.5728274999999989</v>
      </c>
      <c r="E47" s="61">
        <f>[4]NSA_DTR!$FD63</f>
        <v>-4.7579013407735515E-2</v>
      </c>
      <c r="F47" s="62">
        <f>[4]NSA_DTR!$FD88</f>
        <v>2.4182241634189694E-3</v>
      </c>
      <c r="G47" s="63">
        <f>[4]NSA_DTR!$FD313</f>
        <v>1.0039776569763514E-2</v>
      </c>
      <c r="H47" s="64">
        <f>[4]NSA_DTR!$FD263</f>
        <v>6.0631856741844015E-3</v>
      </c>
      <c r="I47" s="65">
        <f>[4]NSA_DTR!$FD138</f>
        <v>121.95194333000002</v>
      </c>
      <c r="J47" s="63">
        <f>[4]NSA_DTR!$FD163</f>
        <v>-9.692162221387135E-3</v>
      </c>
      <c r="K47" s="62">
        <f>[4]NSA_DTR!$FD188</f>
        <v>-8.049894519114642E-3</v>
      </c>
      <c r="L47" s="63">
        <f>[4]NSA_DTR!$FD213</f>
        <v>-1.0645876665216991E-2</v>
      </c>
      <c r="M47" s="63">
        <f>[4]NSA_DTR!$FD238</f>
        <v>1.012844083952924E-2</v>
      </c>
    </row>
    <row r="48" spans="2:14" s="24" customFormat="1" ht="12.75" customHeight="1" x14ac:dyDescent="0.25">
      <c r="B48" s="67"/>
      <c r="C48" s="69" t="s">
        <v>20</v>
      </c>
      <c r="D48" s="60">
        <f>[4]NSA_DTR!$FD14</f>
        <v>33.416546140000001</v>
      </c>
      <c r="E48" s="61">
        <f>[4]NSA_DTR!$FD64</f>
        <v>-6.8257068604182347E-2</v>
      </c>
      <c r="F48" s="62">
        <f>[4]NSA_DTR!$FD89</f>
        <v>-3.4526264768127257E-2</v>
      </c>
      <c r="G48" s="63">
        <f>[4]NSA_DTR!$FD314</f>
        <v>-9.4851673833457051E-3</v>
      </c>
      <c r="H48" s="64">
        <f>[4]NSA_DTR!$FD264</f>
        <v>-4.1892947364906785E-2</v>
      </c>
      <c r="I48" s="65">
        <f>[4]NSA_DTR!$FD139</f>
        <v>437.35191500000002</v>
      </c>
      <c r="J48" s="63">
        <f>[4]NSA_DTR!$FD164</f>
        <v>-2.7416799107725431E-2</v>
      </c>
      <c r="K48" s="62">
        <f>[4]NSA_DTR!$FD189</f>
        <v>-2.1028367601574227E-2</v>
      </c>
      <c r="L48" s="63">
        <f>[4]NSA_DTR!$FD214</f>
        <v>-4.7015549404323176E-2</v>
      </c>
      <c r="M48" s="63">
        <f>[4]NSA_DTR!$FD239</f>
        <v>1.2392218354408513E-2</v>
      </c>
    </row>
    <row r="49" spans="2:13" s="24" customFormat="1" ht="12.75" customHeight="1" x14ac:dyDescent="0.25">
      <c r="B49" s="67"/>
      <c r="C49" s="70" t="s">
        <v>21</v>
      </c>
      <c r="D49" s="60">
        <f>[4]NSA_DTR!$FD16</f>
        <v>4.6728822900000004</v>
      </c>
      <c r="E49" s="61">
        <f>[4]NSA_DTR!$FD66</f>
        <v>-0.22406745058484911</v>
      </c>
      <c r="F49" s="62">
        <f>[4]NSA_DTR!$FD91</f>
        <v>-0.211951277437746</v>
      </c>
      <c r="G49" s="63">
        <f>[4]NSA_DTR!$FD316</f>
        <v>8.8470748835085544E-3</v>
      </c>
      <c r="H49" s="64">
        <f>[4]NSA_DTR!$FD266</f>
        <v>-0.19968803871355623</v>
      </c>
      <c r="I49" s="65">
        <f>[4]NSA_DTR!$FD141</f>
        <v>62.404995830000004</v>
      </c>
      <c r="J49" s="63">
        <f>[4]NSA_DTR!$FD166</f>
        <v>-0.15714272405423046</v>
      </c>
      <c r="K49" s="62">
        <f>[4]NSA_DTR!$FD191</f>
        <v>-0.15243401310666538</v>
      </c>
      <c r="L49" s="63">
        <f>[4]NSA_DTR!$FD216</f>
        <v>-0.22752630916005689</v>
      </c>
      <c r="M49" s="63">
        <f>[4]NSA_DTR!$FD241</f>
        <v>-0.20924568016325118</v>
      </c>
    </row>
    <row r="50" spans="2:13" s="24" customFormat="1" ht="12.75" customHeight="1" x14ac:dyDescent="0.25">
      <c r="B50" s="67"/>
      <c r="C50" s="59" t="s">
        <v>22</v>
      </c>
      <c r="D50" s="60">
        <f>[4]NSA_DTR!$FD17</f>
        <v>12.66374598</v>
      </c>
      <c r="E50" s="61">
        <f>[4]NSA_DTR!$FD67</f>
        <v>-1.8154281348192414E-2</v>
      </c>
      <c r="F50" s="62">
        <f>[4]NSA_DTR!$FD92</f>
        <v>1.0315294421129328E-2</v>
      </c>
      <c r="G50" s="63">
        <f>[4]NSA_DTR!$FD317</f>
        <v>1.8058012487489172E-2</v>
      </c>
      <c r="H50" s="71">
        <f>[4]NSA_DTR!$FD267</f>
        <v>1.5612395327108564E-2</v>
      </c>
      <c r="I50" s="65">
        <f>[4]NSA_DTR!$FD142</f>
        <v>165.24869367999997</v>
      </c>
      <c r="J50" s="72">
        <f>[4]NSA_DTR!$FD167</f>
        <v>7.0085221639160089E-3</v>
      </c>
      <c r="K50" s="62">
        <f>[4]NSA_DTR!$FD192</f>
        <v>5.8425909878512261E-3</v>
      </c>
      <c r="L50" s="63">
        <f>[4]NSA_DTR!$FD217</f>
        <v>-1.1469933387537323E-2</v>
      </c>
      <c r="M50" s="63">
        <f>[4]NSA_DTR!$FD242</f>
        <v>8.6460553996086098E-3</v>
      </c>
    </row>
    <row r="51" spans="2:13" s="24" customFormat="1" ht="12.75" customHeight="1" x14ac:dyDescent="0.25">
      <c r="B51" s="67"/>
      <c r="C51" s="59" t="s">
        <v>23</v>
      </c>
      <c r="D51" s="60">
        <f>[4]NSA_DTR!$FD18</f>
        <v>9.3850052699999988</v>
      </c>
      <c r="E51" s="61">
        <f>[4]NSA_DTR!$FD68</f>
        <v>1.5042199882581819E-2</v>
      </c>
      <c r="F51" s="62">
        <f>[4]NSA_DTR!$FD93</f>
        <v>8.5947103987240148E-2</v>
      </c>
      <c r="G51" s="63">
        <f>[4]NSA_DTR!$FD318</f>
        <v>-1.1111339539243925E-2</v>
      </c>
      <c r="H51" s="64">
        <f>[4]NSA_DTR!$FD268</f>
        <v>3.1330457582822602E-2</v>
      </c>
      <c r="I51" s="65">
        <f>[4]NSA_DTR!$FD143</f>
        <v>115.65407381999998</v>
      </c>
      <c r="J51" s="63">
        <f>[4]NSA_DTR!$FD168</f>
        <v>4.5986786404311086E-2</v>
      </c>
      <c r="K51" s="62">
        <f>[4]NSA_DTR!$FD193</f>
        <v>5.3758657875415006E-2</v>
      </c>
      <c r="L51" s="63">
        <f>[4]NSA_DTR!$FD218</f>
        <v>2.0910523140714954E-2</v>
      </c>
      <c r="M51" s="63">
        <f>[4]NSA_DTR!$FD243</f>
        <v>7.5475539472559916E-2</v>
      </c>
    </row>
    <row r="52" spans="2:13" s="24" customFormat="1" ht="12.75" customHeight="1" x14ac:dyDescent="0.25">
      <c r="B52" s="67"/>
      <c r="C52" s="66" t="s">
        <v>24</v>
      </c>
      <c r="D52" s="60">
        <f>[4]NSA_DTR!$FD19</f>
        <v>6.1164107599999999</v>
      </c>
      <c r="E52" s="61">
        <f>[4]NSA_DTR!$FD69</f>
        <v>1.4025889449253093E-2</v>
      </c>
      <c r="F52" s="62">
        <f>[4]NSA_DTR!$FD94</f>
        <v>8.7496736560735977E-2</v>
      </c>
      <c r="G52" s="63">
        <f>[4]NSA_DTR!$FD319</f>
        <v>-1.8182601553114131E-2</v>
      </c>
      <c r="H52" s="64">
        <f>[4]NSA_DTR!$FD269</f>
        <v>3.1657596732546089E-2</v>
      </c>
      <c r="I52" s="65">
        <f>[4]NSA_DTR!$FD144</f>
        <v>75.408123320000001</v>
      </c>
      <c r="J52" s="63">
        <f>[4]NSA_DTR!$FD169</f>
        <v>6.169092347783911E-2</v>
      </c>
      <c r="K52" s="62">
        <f>[4]NSA_DTR!$FD194</f>
        <v>6.9119033286631604E-2</v>
      </c>
      <c r="L52" s="63">
        <f>[4]NSA_DTR!$FD219</f>
        <v>1.1285044499769858E-2</v>
      </c>
      <c r="M52" s="63">
        <f>[4]NSA_DTR!$FD244</f>
        <v>6.6075749034383957E-2</v>
      </c>
    </row>
    <row r="53" spans="2:13" s="24" customFormat="1" ht="12.75" customHeight="1" x14ac:dyDescent="0.25">
      <c r="B53" s="67"/>
      <c r="C53" s="66" t="s">
        <v>25</v>
      </c>
      <c r="D53" s="60">
        <f>[4]NSA_DTR!$FD20</f>
        <v>3.2685945099999998</v>
      </c>
      <c r="E53" s="61">
        <f>[4]NSA_DTR!$FD70</f>
        <v>1.6949470472438444E-2</v>
      </c>
      <c r="F53" s="62">
        <f>[4]NSA_DTR!$FD95</f>
        <v>8.3087262585709754E-2</v>
      </c>
      <c r="G53" s="63">
        <f>[4]NSA_DTR!$FD320</f>
        <v>2.2646632550209489E-3</v>
      </c>
      <c r="H53" s="64">
        <f>[4]NSA_DTR!$FD270</f>
        <v>3.0745309480422645E-2</v>
      </c>
      <c r="I53" s="65">
        <f>[4]NSA_DTR!$FD145</f>
        <v>40.245950499999999</v>
      </c>
      <c r="J53" s="63">
        <f>[4]NSA_DTR!$FD170</f>
        <v>1.7779227761617777E-2</v>
      </c>
      <c r="K53" s="62">
        <f>[4]NSA_DTR!$FD195</f>
        <v>2.6259504464957839E-2</v>
      </c>
      <c r="L53" s="63">
        <f>[4]NSA_DTR!$FD220</f>
        <v>3.9270480204607328E-2</v>
      </c>
      <c r="M53" s="63">
        <f>[4]NSA_DTR!$FD245</f>
        <v>9.3527796539043084E-2</v>
      </c>
    </row>
    <row r="54" spans="2:13" s="24" customFormat="1" ht="12.75" customHeight="1" x14ac:dyDescent="0.25">
      <c r="B54" s="67"/>
      <c r="C54" s="73" t="s">
        <v>26</v>
      </c>
      <c r="D54" s="53">
        <f>[4]NSA_DTR!$FD22</f>
        <v>77.266562149999999</v>
      </c>
      <c r="E54" s="54">
        <f>[4]NSA_DTR!$FD72</f>
        <v>-4.700638328095641E-2</v>
      </c>
      <c r="F54" s="55">
        <f>[4]NSA_DTR!$FD97</f>
        <v>-1.4699912980764562E-3</v>
      </c>
      <c r="G54" s="56">
        <f>[4]NSA_DTR!$FD322</f>
        <v>1.1957183151317441E-2</v>
      </c>
      <c r="H54" s="74">
        <f>[4]NSA_DTR!$FD272</f>
        <v>9.1737095608583896E-3</v>
      </c>
      <c r="I54" s="58">
        <f>[4]NSA_DTR!$FD147</f>
        <v>996.89468300999999</v>
      </c>
      <c r="J54" s="56">
        <f>[4]NSA_DTR!$FD172</f>
        <v>1.8096340967830304E-3</v>
      </c>
      <c r="K54" s="55">
        <f>[4]NSA_DTR!$FD197</f>
        <v>5.757938661182127E-3</v>
      </c>
      <c r="L54" s="56">
        <f>[4]NSA_DTR!$FD222</f>
        <v>-1.8225328085620607E-2</v>
      </c>
      <c r="M54" s="56">
        <f>[4]NSA_DTR!$FD247</f>
        <v>1.2982451751776924E-2</v>
      </c>
    </row>
    <row r="55" spans="2:13" s="24" customFormat="1" ht="12.75" customHeight="1" x14ac:dyDescent="0.25">
      <c r="B55" s="67"/>
      <c r="C55" s="75" t="s">
        <v>27</v>
      </c>
      <c r="D55" s="60">
        <f>[4]NSA_DTR!$FD23</f>
        <v>57.263973030000002</v>
      </c>
      <c r="E55" s="61">
        <f>[4]NSA_DTR!$FD73</f>
        <v>-4.4015339141037724E-2</v>
      </c>
      <c r="F55" s="62">
        <f>[4]NSA_DTR!$FD98</f>
        <v>7.0461478149510537E-3</v>
      </c>
      <c r="G55" s="63">
        <f>[4]NSA_DTR!$FD323</f>
        <v>1.4551333707451208E-2</v>
      </c>
      <c r="H55" s="64">
        <f>[4]NSA_DTR!$FD273</f>
        <v>2.1946480032468463E-2</v>
      </c>
      <c r="I55" s="65">
        <f>[4]NSA_DTR!$FD148</f>
        <v>749.16485092999983</v>
      </c>
      <c r="J55" s="63">
        <f>[4]NSA_DTR!$FD173</f>
        <v>4.7185100325348728E-3</v>
      </c>
      <c r="K55" s="62">
        <f>[4]NSA_DTR!$FD198</f>
        <v>8.8573267161138336E-3</v>
      </c>
      <c r="L55" s="63">
        <f>[4]NSA_DTR!$FD223</f>
        <v>-2.0721085594173072E-2</v>
      </c>
      <c r="M55" s="63">
        <f>[4]NSA_DTR!$FD248</f>
        <v>1.3935222669139824E-2</v>
      </c>
    </row>
    <row r="56" spans="2:13" s="24" customFormat="1" ht="12.75" customHeight="1" x14ac:dyDescent="0.25">
      <c r="B56" s="67"/>
      <c r="C56" s="76" t="s">
        <v>28</v>
      </c>
      <c r="D56" s="60">
        <f>[4]NSA_DTR!$FD24</f>
        <v>55.569945489999995</v>
      </c>
      <c r="E56" s="61">
        <f>[4]NSA_DTR!$FD74</f>
        <v>-3.0265752120086087E-2</v>
      </c>
      <c r="F56" s="62">
        <f>[4]NSA_DTR!$FD99</f>
        <v>1.8822142698639244E-2</v>
      </c>
      <c r="G56" s="63">
        <f>[4]NSA_DTR!$FD324</f>
        <v>1.5516061260196334E-2</v>
      </c>
      <c r="H56" s="64">
        <f>[4]NSA_DTR!$FD274</f>
        <v>3.0669006384589359E-2</v>
      </c>
      <c r="I56" s="65">
        <f>[4]NSA_DTR!$FD149</f>
        <v>716.97771175000003</v>
      </c>
      <c r="J56" s="63">
        <f>[4]NSA_DTR!$FD174</f>
        <v>1.2828076477784833E-2</v>
      </c>
      <c r="K56" s="62">
        <f>[4]NSA_DTR!$FD199</f>
        <v>1.6944733571704784E-2</v>
      </c>
      <c r="L56" s="63">
        <f>[4]NSA_DTR!$FD224</f>
        <v>-1.2247959681082499E-2</v>
      </c>
      <c r="M56" s="63">
        <f>[4]NSA_DTR!$FD249</f>
        <v>2.1776028744977749E-2</v>
      </c>
    </row>
    <row r="57" spans="2:13" s="24" customFormat="1" ht="12.75" customHeight="1" x14ac:dyDescent="0.25">
      <c r="B57" s="67"/>
      <c r="C57" s="69" t="s">
        <v>29</v>
      </c>
      <c r="D57" s="77">
        <f>[4]NSA_DTR!$FD25</f>
        <v>1.69402754</v>
      </c>
      <c r="E57" s="61">
        <f>[4]NSA_DTR!$FD75</f>
        <v>-0.34750009317423936</v>
      </c>
      <c r="F57" s="62">
        <f>[4]NSA_DTR!$FD100</f>
        <v>-0.20956915615848504</v>
      </c>
      <c r="G57" s="63">
        <f>[4]NSA_DTR!$FD325</f>
        <v>-7.7969646938291781E-3</v>
      </c>
      <c r="H57" s="64">
        <f>[4]NSA_DTR!$FD275</f>
        <v>-0.11759687158833854</v>
      </c>
      <c r="I57" s="65">
        <f>[4]NSA_DTR!$FD150</f>
        <v>32.187139180000003</v>
      </c>
      <c r="J57" s="63">
        <f>[4]NSA_DTR!$FD175</f>
        <v>-0.14735495884930749</v>
      </c>
      <c r="K57" s="62">
        <f>[4]NSA_DTR!$FD200</f>
        <v>-0.14226489467297032</v>
      </c>
      <c r="L57" s="63">
        <f>[4]NSA_DTR!$FD225</f>
        <v>-0.19276254540190596</v>
      </c>
      <c r="M57" s="63">
        <f>[4]NSA_DTR!$FD250</f>
        <v>-0.14061969997913137</v>
      </c>
    </row>
    <row r="58" spans="2:13" s="24" customFormat="1" ht="12.75" customHeight="1" x14ac:dyDescent="0.25">
      <c r="B58" s="67"/>
      <c r="C58" s="75" t="s">
        <v>30</v>
      </c>
      <c r="D58" s="60">
        <f>[4]NSA_DTR!$FD26</f>
        <v>20.00258912</v>
      </c>
      <c r="E58" s="61">
        <f>[4]NSA_DTR!$FD76</f>
        <v>-5.546665777308446E-2</v>
      </c>
      <c r="F58" s="62">
        <f>[4]NSA_DTR!$FD101</f>
        <v>-2.6488655727245791E-2</v>
      </c>
      <c r="G58" s="63">
        <f>[4]NSA_DTR!$FD326</f>
        <v>4.154367192178432E-3</v>
      </c>
      <c r="H58" s="64">
        <f>[4]NSA_DTR!$FD276</f>
        <v>-2.7084928331087998E-2</v>
      </c>
      <c r="I58" s="65">
        <f>[4]NSA_DTR!$FD151</f>
        <v>247.72983208000005</v>
      </c>
      <c r="J58" s="63">
        <f>[4]NSA_DTR!$FD176</f>
        <v>-6.8855579367571584E-3</v>
      </c>
      <c r="K58" s="62">
        <f>[4]NSA_DTR!$FD201</f>
        <v>-3.4838397884685568E-3</v>
      </c>
      <c r="L58" s="63">
        <f>[4]NSA_DTR!$FD226</f>
        <v>-1.0840934522501677E-2</v>
      </c>
      <c r="M58" s="63">
        <f>[4]NSA_DTR!$FD251</f>
        <v>1.0112652961072E-2</v>
      </c>
    </row>
    <row r="59" spans="2:13" s="24" customFormat="1" ht="12.75" customHeight="1" x14ac:dyDescent="0.25">
      <c r="B59" s="67"/>
      <c r="C59" s="78" t="s">
        <v>31</v>
      </c>
      <c r="D59" s="79">
        <f>[4]NSA_DTR!$FD27</f>
        <v>178.09580148999999</v>
      </c>
      <c r="E59" s="80">
        <f>[4]NSA_DTR!$FD77</f>
        <v>-5.4888005232800463E-2</v>
      </c>
      <c r="F59" s="81">
        <f>[4]NSA_DTR!$FD102</f>
        <v>-1.5059617063514663E-2</v>
      </c>
      <c r="G59" s="82">
        <f>[4]NSA_DTR!$FD327</f>
        <v>3.5919306400766793E-3</v>
      </c>
      <c r="H59" s="83">
        <f>[4]NSA_DTR!$FD277</f>
        <v>-1.0400156283273176E-2</v>
      </c>
      <c r="I59" s="84">
        <f>[4]NSA_DTR!$FD152</f>
        <v>2266.1343406299993</v>
      </c>
      <c r="J59" s="82">
        <f>[4]NSA_DTR!$FD177</f>
        <v>-1.5816613348978659E-2</v>
      </c>
      <c r="K59" s="81">
        <f>[4]NSA_DTR!$FD202</f>
        <v>-1.2139159880656392E-2</v>
      </c>
      <c r="L59" s="82">
        <f>[4]NSA_DTR!$FD227</f>
        <v>-3.0351591064381789E-2</v>
      </c>
      <c r="M59" s="82">
        <f>[4]NSA_DTR!$FD252</f>
        <v>3.097997172917033E-3</v>
      </c>
    </row>
    <row r="60" spans="2:13" s="24" customFormat="1" ht="12.75" hidden="1" customHeight="1" x14ac:dyDescent="0.25">
      <c r="B60" s="67"/>
      <c r="C60" s="59"/>
      <c r="D60" s="60"/>
      <c r="E60" s="61"/>
      <c r="F60" s="62"/>
      <c r="G60" s="63"/>
      <c r="H60" s="63"/>
      <c r="I60" s="86"/>
      <c r="J60" s="87"/>
      <c r="K60" s="88"/>
      <c r="L60" s="87"/>
      <c r="M60" s="87"/>
    </row>
    <row r="61" spans="2:13" s="24" customFormat="1" ht="12.75" hidden="1" customHeight="1" x14ac:dyDescent="0.25">
      <c r="B61" s="67"/>
      <c r="C61" s="59"/>
      <c r="D61" s="60"/>
      <c r="E61" s="61"/>
      <c r="F61" s="62"/>
      <c r="G61" s="63"/>
      <c r="H61" s="63"/>
      <c r="I61" s="86"/>
      <c r="J61" s="87"/>
      <c r="K61" s="88"/>
      <c r="L61" s="87"/>
      <c r="M61" s="87"/>
    </row>
    <row r="62" spans="2:13" s="24" customFormat="1" ht="57" hidden="1" customHeight="1" x14ac:dyDescent="0.25">
      <c r="B62" s="67"/>
      <c r="C62" s="59"/>
      <c r="D62" s="60"/>
      <c r="E62" s="61"/>
      <c r="F62" s="62"/>
      <c r="G62" s="63"/>
      <c r="H62" s="63"/>
      <c r="I62" s="86"/>
      <c r="J62" s="87"/>
      <c r="K62" s="88"/>
      <c r="L62" s="87"/>
      <c r="M62" s="87"/>
    </row>
    <row r="63" spans="2:13" s="24" customFormat="1" ht="12.75" customHeight="1" x14ac:dyDescent="0.25">
      <c r="C63" s="89"/>
      <c r="D63" s="46"/>
      <c r="E63" s="47"/>
      <c r="F63" s="90"/>
      <c r="G63" s="47"/>
      <c r="H63" s="50"/>
      <c r="I63" s="91"/>
      <c r="J63" s="90"/>
      <c r="K63" s="47"/>
      <c r="L63" s="92"/>
      <c r="M63" s="47"/>
    </row>
    <row r="64" spans="2:13" s="24" customFormat="1" ht="12.75" customHeight="1" x14ac:dyDescent="0.25">
      <c r="B64" s="67"/>
      <c r="C64" s="93" t="s">
        <v>32</v>
      </c>
      <c r="D64" s="94">
        <f>[7]Mois!$DS$25/1000000</f>
        <v>27.922540530000003</v>
      </c>
      <c r="E64" s="63">
        <f>'[7]Evo Mois'!$DS$25</f>
        <v>-3.8064064754170679E-2</v>
      </c>
      <c r="F64" s="95">
        <f>'[8]Evo Mois'!$DS$5</f>
        <v>1.1473939206663397E-2</v>
      </c>
      <c r="G64" s="96">
        <f>IF('[8]Evo Mois-1'!$DS$5&gt;500%," ns",'[8]Evo Mois-1'!$DS$5)</f>
        <v>1.3960257511347773E-2</v>
      </c>
      <c r="H64" s="61">
        <f>'[8]Evo ACM'!$DG$5</f>
        <v>3.1579210666509816E-2</v>
      </c>
      <c r="I64" s="97">
        <f>'[7]Cumul ACM'!$DS$25/1000000</f>
        <v>334.89800911000003</v>
      </c>
      <c r="J64" s="63">
        <f>'[7]Evo ACM'!$DS$25</f>
        <v>-1.5398859104212015E-2</v>
      </c>
      <c r="K64" s="63">
        <f>'[8]Evo ACM'!$DS$5</f>
        <v>-1.5916526859686475E-2</v>
      </c>
      <c r="L64" s="63">
        <f>'[7]Evo PCAP'!$DS$25</f>
        <v>-2.8949373731633532E-2</v>
      </c>
      <c r="M64" s="63">
        <f>'[8]Evo PCAP'!$DS$5</f>
        <v>2.2266358834144295E-3</v>
      </c>
    </row>
    <row r="65" spans="2:14" s="24" customFormat="1" ht="12.75" customHeight="1" x14ac:dyDescent="0.25">
      <c r="B65" s="67"/>
      <c r="C65" s="99" t="s">
        <v>33</v>
      </c>
      <c r="D65" s="60">
        <f>[7]Mois!$DS$18/1000000</f>
        <v>22.202785420000001</v>
      </c>
      <c r="E65" s="63">
        <f>'[7]Evo Mois'!$DS$18</f>
        <v>-4.1811671427517072E-2</v>
      </c>
      <c r="F65" s="95">
        <f>'[8]Evo Mois'!$DS$6</f>
        <v>-7.020894849549264E-3</v>
      </c>
      <c r="G65" s="63">
        <f>IF('[8]Evo Mois-1'!$DS$6&gt;500%," ns",'[8]Evo Mois-1'!$DS$6)</f>
        <v>2.010476980732534E-2</v>
      </c>
      <c r="H65" s="61">
        <f>'[8]Evo ACM'!$DG$6</f>
        <v>3.2150249783693852E-2</v>
      </c>
      <c r="I65" s="97">
        <f>'[7]Cumul ACM'!$DS$18/1000000</f>
        <v>265.28859849999998</v>
      </c>
      <c r="J65" s="63">
        <f>'[7]Evo ACM'!$DS$18</f>
        <v>-2.4831107494013072E-2</v>
      </c>
      <c r="K65" s="63">
        <f>'[8]Evo ACM'!$DS$6</f>
        <v>-2.8033231091597166E-2</v>
      </c>
      <c r="L65" s="63">
        <f>'[7]Evo PCAP'!$DS$18</f>
        <v>-3.3638203483544071E-2</v>
      </c>
      <c r="M65" s="63">
        <f>'[8]Evo PCAP'!$DS$6</f>
        <v>-1.1930826408561135E-2</v>
      </c>
    </row>
    <row r="66" spans="2:14" s="24" customFormat="1" ht="12.75" customHeight="1" x14ac:dyDescent="0.25">
      <c r="B66" s="67"/>
      <c r="C66" s="99" t="s">
        <v>34</v>
      </c>
      <c r="D66" s="60">
        <f>[7]Mois!$DS$19/1000000</f>
        <v>2.2885466499999998</v>
      </c>
      <c r="E66" s="63">
        <f>'[7]Evo Mois'!$DS$19</f>
        <v>0.15201602470202213</v>
      </c>
      <c r="F66" s="95">
        <f>'[8]Evo Mois'!$DS$7</f>
        <v>0.18195600882937613</v>
      </c>
      <c r="G66" s="63" t="str">
        <f>IF('[8]Evo Mois-1'!$DS$7&lt;500%," ns",'[8]Evo Mois-1'!$DS$7)</f>
        <v xml:space="preserve"> ns</v>
      </c>
      <c r="H66" s="61">
        <f>'[8]Evo ACM'!$DG$7</f>
        <v>7.5146748766155902E-2</v>
      </c>
      <c r="I66" s="97">
        <f>'[7]Cumul ACM'!$DS$19/1000000</f>
        <v>28.218471690000001</v>
      </c>
      <c r="J66" s="63">
        <f>'[7]Evo ACM'!$DS$19</f>
        <v>0.19149762092920231</v>
      </c>
      <c r="K66" s="63">
        <f>'[8]Evo ACM'!$DS$7</f>
        <v>0.15213059195679901</v>
      </c>
      <c r="L66" s="63">
        <f>'[7]Evo PCAP'!$DS$19</f>
        <v>0.16407101936456892</v>
      </c>
      <c r="M66" s="63">
        <f>'[8]Evo PCAP'!$DS$7</f>
        <v>0.15240982148934434</v>
      </c>
    </row>
    <row r="67" spans="2:14" s="24" customFormat="1" ht="12.75" customHeight="1" x14ac:dyDescent="0.25">
      <c r="B67" s="67"/>
      <c r="C67" s="100" t="s">
        <v>35</v>
      </c>
      <c r="D67" s="101">
        <f>[7]Mois!$DS$20/1000000</f>
        <v>3.2099991700000001</v>
      </c>
      <c r="E67" s="102">
        <f>'[7]Evo Mois'!$DS$20</f>
        <v>-9.690565756397973E-2</v>
      </c>
      <c r="F67" s="103">
        <f>'[8]Evo Mois'!$DS$8</f>
        <v>2.0141455853584178E-2</v>
      </c>
      <c r="G67" s="102">
        <f>IF('[8]Evo Mois-1'!$DS$8&gt;500%," ns",'[8]Evo Mois-1'!$DS$8)</f>
        <v>3.8372791597937495E-2</v>
      </c>
      <c r="H67" s="104">
        <f>'[8]Evo ACM'!$DG$8</f>
        <v>2.4405474944533267E-5</v>
      </c>
      <c r="I67" s="105">
        <f>'[7]Cumul ACM'!$DS$20/1000000</f>
        <v>37.767363160000002</v>
      </c>
      <c r="J67" s="102">
        <f>'[7]Evo ACM'!$DS$20</f>
        <v>-6.434034188125648E-2</v>
      </c>
      <c r="K67" s="102">
        <f>'[8]Evo ACM'!$DS$8</f>
        <v>-4.8671272720044456E-2</v>
      </c>
      <c r="L67" s="102">
        <f>'[7]Evo PCAP'!$DS$20</f>
        <v>-9.9686245039095067E-2</v>
      </c>
      <c r="M67" s="102">
        <f>'[8]Evo PCAP'!$DS$8</f>
        <v>-1.1925854057200147E-2</v>
      </c>
    </row>
    <row r="68" spans="2:14" s="24" customFormat="1" ht="12.75" customHeight="1" x14ac:dyDescent="0.25">
      <c r="C68" s="106"/>
      <c r="D68" s="65"/>
      <c r="E68" s="88"/>
      <c r="F68" s="88"/>
      <c r="G68" s="88"/>
      <c r="H68" s="88"/>
      <c r="I68" s="65"/>
      <c r="J68" s="88"/>
      <c r="K68" s="88"/>
      <c r="L68" s="88"/>
      <c r="M68" s="88"/>
      <c r="N68" s="98"/>
    </row>
    <row r="69" spans="2:14" s="24" customFormat="1" ht="12.75" customHeight="1" x14ac:dyDescent="0.25">
      <c r="B69" s="67"/>
      <c r="C69" s="107"/>
      <c r="D69" s="114"/>
      <c r="E69" s="108"/>
      <c r="F69" s="108"/>
      <c r="G69" s="108"/>
      <c r="H69" s="108"/>
      <c r="I69" s="109"/>
      <c r="J69" s="108"/>
      <c r="K69" s="108"/>
      <c r="L69" s="108"/>
      <c r="M69" s="108"/>
    </row>
    <row r="70" spans="2:14" s="24" customFormat="1" ht="27" customHeight="1" x14ac:dyDescent="0.25">
      <c r="B70" s="67"/>
      <c r="C70" s="27" t="s">
        <v>37</v>
      </c>
      <c r="D70" s="28" t="s">
        <v>6</v>
      </c>
      <c r="E70" s="29"/>
      <c r="F70" s="29"/>
      <c r="G70" s="30"/>
      <c r="H70" s="28" t="s">
        <v>8</v>
      </c>
      <c r="I70" s="29"/>
      <c r="J70" s="29"/>
      <c r="K70" s="30"/>
      <c r="L70" s="28" t="s">
        <v>9</v>
      </c>
      <c r="M70" s="30"/>
    </row>
    <row r="71" spans="2:14" s="24" customFormat="1" ht="53.25" customHeight="1" x14ac:dyDescent="0.25">
      <c r="B71" s="67"/>
      <c r="C71" s="31"/>
      <c r="D71" s="32" t="str">
        <f>D38</f>
        <v>Données brutes  février 2025</v>
      </c>
      <c r="E71" s="33" t="str">
        <f>E38</f>
        <v>Taux de croissance  fév. 2025 / fév. 2024</v>
      </c>
      <c r="F71" s="115"/>
      <c r="G71" s="35" t="str">
        <f>G5</f>
        <v>Taux de croissance  fév. 2025 / janv. 2025</v>
      </c>
      <c r="H71" s="36" t="str">
        <f>H38</f>
        <v>Rappel :
Taux ACM CVS-CJO à fin février 2024</v>
      </c>
      <c r="I71" s="37" t="str">
        <f>I38</f>
        <v>Données brutes fév. 2024 - fév. 2025</v>
      </c>
      <c r="J71" s="33" t="str">
        <f>J38</f>
        <v>Taux ACM (fév. 2024 - fév. 2025 / fév. 2023 - fév. 2024)</v>
      </c>
      <c r="K71" s="39"/>
      <c r="L71" s="33" t="str">
        <f>L38</f>
        <v>( janv à fév. 2025 ) /
( janv à fév. 2024 )</v>
      </c>
      <c r="M71" s="39"/>
    </row>
    <row r="72" spans="2:14" s="24" customFormat="1" ht="38.25" customHeight="1" x14ac:dyDescent="0.25">
      <c r="B72" s="67"/>
      <c r="C72" s="40"/>
      <c r="D72" s="41"/>
      <c r="E72" s="35" t="s">
        <v>10</v>
      </c>
      <c r="F72" s="42" t="s">
        <v>11</v>
      </c>
      <c r="G72" s="35" t="s">
        <v>11</v>
      </c>
      <c r="H72" s="43"/>
      <c r="I72" s="44"/>
      <c r="J72" s="35" t="s">
        <v>10</v>
      </c>
      <c r="K72" s="35" t="s">
        <v>11</v>
      </c>
      <c r="L72" s="35" t="s">
        <v>10</v>
      </c>
      <c r="M72" s="35" t="s">
        <v>11</v>
      </c>
    </row>
    <row r="73" spans="2:14" s="24" customFormat="1" ht="12.75" customHeight="1" x14ac:dyDescent="0.25">
      <c r="B73" s="67"/>
      <c r="C73" s="45" t="s">
        <v>12</v>
      </c>
      <c r="D73" s="46">
        <f>[4]SA_DTR!$FD5</f>
        <v>230.79315934999997</v>
      </c>
      <c r="E73" s="47">
        <f>[4]SA_DTR!$FD55</f>
        <v>-5.3912333783600053E-3</v>
      </c>
      <c r="F73" s="48">
        <f>[4]SA_DTR!$FD80</f>
        <v>4.2509692876818717E-2</v>
      </c>
      <c r="G73" s="49">
        <f>[4]SA_DTR!$FD305</f>
        <v>7.1017635848116267E-3</v>
      </c>
      <c r="H73" s="50">
        <f>[4]SA_DTR!$FD255</f>
        <v>1.8835781571861165E-2</v>
      </c>
      <c r="I73" s="113">
        <f>[4]SA_DTR!$FD130</f>
        <v>2812.6682501099999</v>
      </c>
      <c r="J73" s="47">
        <f>[4]SA_DTR!$FD155</f>
        <v>3.4684494479721772E-2</v>
      </c>
      <c r="K73" s="49">
        <f>[4]SA_DTR!$FD180</f>
        <v>3.8070111689552544E-2</v>
      </c>
      <c r="L73" s="47">
        <f>[4]SA_DTR!$FD205</f>
        <v>2.2532902496731344E-2</v>
      </c>
      <c r="M73" s="47">
        <f>[4]SA_DTR!$FD230</f>
        <v>5.4519672772065597E-2</v>
      </c>
    </row>
    <row r="74" spans="2:14" s="24" customFormat="1" ht="12.75" customHeight="1" x14ac:dyDescent="0.25">
      <c r="B74" s="67"/>
      <c r="C74" s="52" t="s">
        <v>13</v>
      </c>
      <c r="D74" s="53">
        <f>[4]SA_DTR!$FD6</f>
        <v>154.01727504999997</v>
      </c>
      <c r="E74" s="54">
        <f>[4]SA_DTR!$FD56</f>
        <v>-9.1460193067782747E-4</v>
      </c>
      <c r="F74" s="55">
        <f>[4]SA_DTR!$FD81</f>
        <v>4.8437064542288244E-2</v>
      </c>
      <c r="G74" s="56">
        <f>[4]SA_DTR!$FD306</f>
        <v>1.0996799125190027E-2</v>
      </c>
      <c r="H74" s="57">
        <f>[4]SA_DTR!$FD256</f>
        <v>7.3093766421004069E-3</v>
      </c>
      <c r="I74" s="58">
        <f>[4]SA_DTR!$FD131</f>
        <v>1849.7902607499996</v>
      </c>
      <c r="J74" s="56">
        <f>[4]SA_DTR!$FD156</f>
        <v>3.0684077418394073E-2</v>
      </c>
      <c r="K74" s="55">
        <f>[4]SA_DTR!$FD181</f>
        <v>3.232658316962822E-2</v>
      </c>
      <c r="L74" s="56">
        <f>[4]SA_DTR!$FD206</f>
        <v>2.1135417882510943E-2</v>
      </c>
      <c r="M74" s="56">
        <f>[4]SA_DTR!$FD231</f>
        <v>5.5550653826372809E-2</v>
      </c>
    </row>
    <row r="75" spans="2:14" s="24" customFormat="1" ht="12.75" customHeight="1" x14ac:dyDescent="0.25">
      <c r="B75" s="67"/>
      <c r="C75" s="59" t="s">
        <v>14</v>
      </c>
      <c r="D75" s="60">
        <f>[4]SA_DTR!$FD7</f>
        <v>52.576910609999999</v>
      </c>
      <c r="E75" s="61">
        <f>[4]SA_DTR!$FD57</f>
        <v>1.8184471521750289E-2</v>
      </c>
      <c r="F75" s="62">
        <f>[4]SA_DTR!$FD82</f>
        <v>6.5133515729389968E-2</v>
      </c>
      <c r="G75" s="63">
        <f>[4]SA_DTR!$FD307</f>
        <v>-3.4231568416045466E-3</v>
      </c>
      <c r="H75" s="64">
        <f>[4]SA_DTR!$FD257</f>
        <v>3.5312728649135039E-2</v>
      </c>
      <c r="I75" s="65">
        <f>[4]SA_DTR!$FD132</f>
        <v>588.38414337999995</v>
      </c>
      <c r="J75" s="63">
        <f>[4]SA_DTR!$FD157</f>
        <v>2.1287714021191562E-2</v>
      </c>
      <c r="K75" s="62">
        <f>[4]SA_DTR!$FD182</f>
        <v>2.4511175259517737E-2</v>
      </c>
      <c r="L75" s="63">
        <f>[4]SA_DTR!$FD207</f>
        <v>5.5200213820809862E-2</v>
      </c>
      <c r="M75" s="63">
        <f>[4]SA_DTR!$FD232</f>
        <v>8.4281934590851648E-2</v>
      </c>
    </row>
    <row r="76" spans="2:14" s="24" customFormat="1" ht="12.75" customHeight="1" x14ac:dyDescent="0.25">
      <c r="B76" s="67"/>
      <c r="C76" s="66" t="s">
        <v>15</v>
      </c>
      <c r="D76" s="60">
        <f>[4]SA_DTR!$FD8</f>
        <v>13.532403200000003</v>
      </c>
      <c r="E76" s="61">
        <f>[4]SA_DTR!$FD58</f>
        <v>1.850267837525732E-2</v>
      </c>
      <c r="F76" s="62">
        <f>[4]SA_DTR!$FD83</f>
        <v>7.5641800196746045E-2</v>
      </c>
      <c r="G76" s="63">
        <f>[4]SA_DTR!$FD308</f>
        <v>-2.0518076972429466E-2</v>
      </c>
      <c r="H76" s="64">
        <f>[4]SA_DTR!$FD258</f>
        <v>-1.0481371436039666E-3</v>
      </c>
      <c r="I76" s="65">
        <f>[4]SA_DTR!$FD133</f>
        <v>150.27012305999997</v>
      </c>
      <c r="J76" s="63">
        <f>[4]SA_DTR!$FD158</f>
        <v>1.240939483244019E-2</v>
      </c>
      <c r="K76" s="62">
        <f>[4]SA_DTR!$FD183</f>
        <v>1.8149599925874726E-2</v>
      </c>
      <c r="L76" s="63">
        <f>[4]SA_DTR!$FD208</f>
        <v>5.7001077730674199E-2</v>
      </c>
      <c r="M76" s="63">
        <f>[4]SA_DTR!$FD233</f>
        <v>9.6471410960116799E-2</v>
      </c>
    </row>
    <row r="77" spans="2:14" s="24" customFormat="1" ht="12.75" customHeight="1" x14ac:dyDescent="0.25">
      <c r="B77" s="67"/>
      <c r="C77" s="66" t="s">
        <v>16</v>
      </c>
      <c r="D77" s="60">
        <f>[4]SA_DTR!$FD9</f>
        <v>30.089950469999994</v>
      </c>
      <c r="E77" s="61">
        <f>[4]SA_DTR!$FD59</f>
        <v>1.3331370388134367E-2</v>
      </c>
      <c r="F77" s="62">
        <f>[4]SA_DTR!$FD84</f>
        <v>5.9075310694741034E-2</v>
      </c>
      <c r="G77" s="63">
        <f>[4]SA_DTR!$FD309</f>
        <v>8.3762750735758562E-3</v>
      </c>
      <c r="H77" s="64">
        <f>[4]SA_DTR!$FD259</f>
        <v>6.1541219962207627E-2</v>
      </c>
      <c r="I77" s="65">
        <f>[4]SA_DTR!$FD134</f>
        <v>335.43370333000001</v>
      </c>
      <c r="J77" s="63">
        <f>[4]SA_DTR!$FD159</f>
        <v>3.7697544407338635E-2</v>
      </c>
      <c r="K77" s="62">
        <f>[4]SA_DTR!$FD184</f>
        <v>4.0960390316041817E-2</v>
      </c>
      <c r="L77" s="63">
        <f>[4]SA_DTR!$FD209</f>
        <v>4.7042495670818196E-2</v>
      </c>
      <c r="M77" s="63">
        <f>[4]SA_DTR!$FD234</f>
        <v>7.297120946978497E-2</v>
      </c>
    </row>
    <row r="78" spans="2:14" s="24" customFormat="1" ht="12.75" customHeight="1" x14ac:dyDescent="0.25">
      <c r="B78" s="67"/>
      <c r="C78" s="66" t="s">
        <v>17</v>
      </c>
      <c r="D78" s="60">
        <f>[4]SA_DTR!$FD10</f>
        <v>7.9934456699999998</v>
      </c>
      <c r="E78" s="61">
        <f>[4]SA_DTR!$FD60</f>
        <v>2.3146914873329427E-2</v>
      </c>
      <c r="F78" s="62">
        <f>[4]SA_DTR!$FD85</f>
        <v>5.7273491947878341E-2</v>
      </c>
      <c r="G78" s="63">
        <f>[4]SA_DTR!$FD310</f>
        <v>-1.518356803030263E-2</v>
      </c>
      <c r="H78" s="64">
        <f>[4]SA_DTR!$FD260</f>
        <v>7.4427303782096388E-3</v>
      </c>
      <c r="I78" s="65">
        <f>[4]SA_DTR!$FD135</f>
        <v>91.283128439999999</v>
      </c>
      <c r="J78" s="63">
        <f>[4]SA_DTR!$FD160</f>
        <v>-3.2972408721736457E-2</v>
      </c>
      <c r="K78" s="62">
        <f>[4]SA_DTR!$FD185</f>
        <v>-3.3526186497092492E-2</v>
      </c>
      <c r="L78" s="63">
        <f>[4]SA_DTR!$FD210</f>
        <v>6.8797509039702609E-2</v>
      </c>
      <c r="M78" s="63">
        <f>[4]SA_DTR!$FD235</f>
        <v>9.1023139985581425E-2</v>
      </c>
    </row>
    <row r="79" spans="2:14" s="24" customFormat="1" ht="12.75" customHeight="1" x14ac:dyDescent="0.25">
      <c r="B79" s="67"/>
      <c r="C79" s="68" t="s">
        <v>18</v>
      </c>
      <c r="D79" s="60">
        <f>[4]SA_DTR!$FD12</f>
        <v>30.605817639999998</v>
      </c>
      <c r="E79" s="61">
        <f>[4]SA_DTR!$FD62</f>
        <v>6.7490412525803567E-3</v>
      </c>
      <c r="F79" s="62">
        <f>[4]SA_DTR!$FD87</f>
        <v>3.7185828925250242E-2</v>
      </c>
      <c r="G79" s="63">
        <f>[4]SA_DTR!$FD312</f>
        <v>-1.114261289461993E-2</v>
      </c>
      <c r="H79" s="64">
        <f>[4]SA_DTR!$FD262</f>
        <v>2.663565551533309E-2</v>
      </c>
      <c r="I79" s="65">
        <f>[4]SA_DTR!$FD137</f>
        <v>377.97616349000003</v>
      </c>
      <c r="J79" s="63">
        <f>[4]SA_DTR!$FD162</f>
        <v>4.9650331033116002E-2</v>
      </c>
      <c r="K79" s="62">
        <f>[4]SA_DTR!$FD187</f>
        <v>4.952502655530977E-2</v>
      </c>
      <c r="L79" s="63">
        <f>[4]SA_DTR!$FD212</f>
        <v>4.1474449805409819E-2</v>
      </c>
      <c r="M79" s="63">
        <f>[4]SA_DTR!$FD237</f>
        <v>7.0381488962882433E-2</v>
      </c>
    </row>
    <row r="80" spans="2:14" s="24" customFormat="1" ht="12.75" customHeight="1" x14ac:dyDescent="0.25">
      <c r="B80" s="67"/>
      <c r="C80" s="69" t="s">
        <v>19</v>
      </c>
      <c r="D80" s="60">
        <f>[4]SA_DTR!$FD13</f>
        <v>9.0946434299999996</v>
      </c>
      <c r="E80" s="61">
        <f>[4]SA_DTR!$FD63</f>
        <v>2.5547529239892564E-2</v>
      </c>
      <c r="F80" s="62">
        <f>[4]SA_DTR!$FD88</f>
        <v>3.9920875554288804E-2</v>
      </c>
      <c r="G80" s="63">
        <f>[4]SA_DTR!$FD313</f>
        <v>8.1002904063820491E-3</v>
      </c>
      <c r="H80" s="64">
        <f>[4]SA_DTR!$FD263</f>
        <v>4.4353119520525119E-2</v>
      </c>
      <c r="I80" s="65">
        <f>[4]SA_DTR!$FD138</f>
        <v>110.17230833000001</v>
      </c>
      <c r="J80" s="63">
        <f>[4]SA_DTR!$FD163</f>
        <v>5.54132625899042E-2</v>
      </c>
      <c r="K80" s="62">
        <f>[4]SA_DTR!$FD188</f>
        <v>5.5382324877373934E-2</v>
      </c>
      <c r="L80" s="63">
        <f>[4]SA_DTR!$FD213</f>
        <v>6.9478426918295311E-2</v>
      </c>
      <c r="M80" s="63">
        <f>[4]SA_DTR!$FD238</f>
        <v>7.5129251154672172E-2</v>
      </c>
    </row>
    <row r="81" spans="2:13" s="24" customFormat="1" ht="12.75" customHeight="1" x14ac:dyDescent="0.25">
      <c r="B81" s="67"/>
      <c r="C81" s="69" t="s">
        <v>20</v>
      </c>
      <c r="D81" s="60">
        <f>[4]SA_DTR!$FD14</f>
        <v>19.162798110000001</v>
      </c>
      <c r="E81" s="61">
        <f>[4]SA_DTR!$FD64</f>
        <v>-7.2632916925274849E-3</v>
      </c>
      <c r="F81" s="62">
        <f>[4]SA_DTR!$FD89</f>
        <v>2.9631410274253644E-2</v>
      </c>
      <c r="G81" s="63">
        <f>[4]SA_DTR!$FD314</f>
        <v>-2.0228301823856487E-2</v>
      </c>
      <c r="H81" s="64">
        <f>[4]SA_DTR!$FD264</f>
        <v>1.1089702177374372E-2</v>
      </c>
      <c r="I81" s="65">
        <f>[4]SA_DTR!$FD139</f>
        <v>240.98221338000002</v>
      </c>
      <c r="J81" s="63">
        <f>[4]SA_DTR!$FD164</f>
        <v>3.9341020233027546E-2</v>
      </c>
      <c r="K81" s="62">
        <f>[4]SA_DTR!$FD189</f>
        <v>3.9256559661935864E-2</v>
      </c>
      <c r="L81" s="63">
        <f>[4]SA_DTR!$FD214</f>
        <v>1.8684678777539432E-2</v>
      </c>
      <c r="M81" s="63">
        <f>[4]SA_DTR!$FD239</f>
        <v>5.932957389166793E-2</v>
      </c>
    </row>
    <row r="82" spans="2:13" s="24" customFormat="1" ht="12.75" customHeight="1" x14ac:dyDescent="0.25">
      <c r="B82" s="67"/>
      <c r="C82" s="70" t="s">
        <v>21</v>
      </c>
      <c r="D82" s="60">
        <f>[4]SA_DTR!$FD16</f>
        <v>6.0372717399999996</v>
      </c>
      <c r="E82" s="61">
        <f>[4]SA_DTR!$FD66</f>
        <v>-0.15996321909294942</v>
      </c>
      <c r="F82" s="62">
        <f>[4]SA_DTR!$FD91</f>
        <v>-0.1162645829768244</v>
      </c>
      <c r="G82" s="63">
        <f>[4]SA_DTR!$FD316</f>
        <v>2.8490066435711281E-2</v>
      </c>
      <c r="H82" s="64">
        <f>[4]SA_DTR!$FD266</f>
        <v>-0.22086120169201451</v>
      </c>
      <c r="I82" s="65">
        <f>[4]SA_DTR!$FD141</f>
        <v>76.273759369999993</v>
      </c>
      <c r="J82" s="63">
        <f>[4]SA_DTR!$FD166</f>
        <v>-9.0942400896680597E-2</v>
      </c>
      <c r="K82" s="62">
        <f>[4]SA_DTR!$FD191</f>
        <v>-8.6163357584985389E-2</v>
      </c>
      <c r="L82" s="63">
        <f>[4]SA_DTR!$FD216</f>
        <v>-0.14933104769175498</v>
      </c>
      <c r="M82" s="63">
        <f>[4]SA_DTR!$FD241</f>
        <v>-0.12613929429747595</v>
      </c>
    </row>
    <row r="83" spans="2:13" s="24" customFormat="1" ht="12.75" customHeight="1" x14ac:dyDescent="0.25">
      <c r="B83" s="67"/>
      <c r="C83" s="59" t="s">
        <v>22</v>
      </c>
      <c r="D83" s="60">
        <f>[4]SA_DTR!$FD17</f>
        <v>12.82209873</v>
      </c>
      <c r="E83" s="61">
        <f>[4]SA_DTR!$FD67</f>
        <v>2.7989047195364103E-2</v>
      </c>
      <c r="F83" s="62">
        <f>[4]SA_DTR!$FD92</f>
        <v>5.1416542983907743E-2</v>
      </c>
      <c r="G83" s="63">
        <f>[4]SA_DTR!$FD317</f>
        <v>3.3308696478068001E-2</v>
      </c>
      <c r="H83" s="71">
        <f>[4]SA_DTR!$FD267</f>
        <v>7.1125144275890451E-2</v>
      </c>
      <c r="I83" s="65">
        <f>[4]SA_DTR!$FD142</f>
        <v>159.98463918999997</v>
      </c>
      <c r="J83" s="72">
        <f>[4]SA_DTR!$FD167</f>
        <v>5.3765571187395E-2</v>
      </c>
      <c r="K83" s="62">
        <f>[4]SA_DTR!$FD192</f>
        <v>5.3349880017058426E-2</v>
      </c>
      <c r="L83" s="63">
        <f>[4]SA_DTR!$FD217</f>
        <v>2.7167216247336867E-2</v>
      </c>
      <c r="M83" s="63">
        <f>[4]SA_DTR!$FD242</f>
        <v>5.009272622700145E-2</v>
      </c>
    </row>
    <row r="84" spans="2:13" s="24" customFormat="1" ht="12.75" customHeight="1" x14ac:dyDescent="0.25">
      <c r="B84" s="67"/>
      <c r="C84" s="59" t="s">
        <v>23</v>
      </c>
      <c r="D84" s="60">
        <f>[4]SA_DTR!$FD18</f>
        <v>49.436632789999997</v>
      </c>
      <c r="E84" s="61">
        <f>[4]SA_DTR!$FD68</f>
        <v>-1.1754337629327871E-2</v>
      </c>
      <c r="F84" s="62">
        <f>[4]SA_DTR!$FD93</f>
        <v>6.0558711088459782E-2</v>
      </c>
      <c r="G84" s="63">
        <f>[4]SA_DTR!$FD318</f>
        <v>3.0380185105563839E-2</v>
      </c>
      <c r="H84" s="64">
        <f>[4]SA_DTR!$FD268</f>
        <v>-9.5982932687576072E-3</v>
      </c>
      <c r="I84" s="65">
        <f>[4]SA_DTR!$FD143</f>
        <v>613.86263764</v>
      </c>
      <c r="J84" s="63">
        <f>[4]SA_DTR!$FD168</f>
        <v>3.7000624384100123E-2</v>
      </c>
      <c r="K84" s="62">
        <f>[4]SA_DTR!$FD193</f>
        <v>3.8682265734421684E-2</v>
      </c>
      <c r="L84" s="63">
        <f>[4]SA_DTR!$FD218</f>
        <v>-3.62439162038386E-3</v>
      </c>
      <c r="M84" s="63">
        <f>[4]SA_DTR!$FD243</f>
        <v>4.6375383253547842E-2</v>
      </c>
    </row>
    <row r="85" spans="2:13" s="24" customFormat="1" ht="12.75" customHeight="1" x14ac:dyDescent="0.25">
      <c r="B85" s="67"/>
      <c r="C85" s="66" t="s">
        <v>24</v>
      </c>
      <c r="D85" s="60">
        <f>[4]SA_DTR!$FD19</f>
        <v>32.373577510000004</v>
      </c>
      <c r="E85" s="61">
        <f>[4]SA_DTR!$FD69</f>
        <v>7.9217688498347538E-3</v>
      </c>
      <c r="F85" s="62">
        <f>[4]SA_DTR!$FD94</f>
        <v>8.5704457973254433E-2</v>
      </c>
      <c r="G85" s="63">
        <f>[4]SA_DTR!$FD319</f>
        <v>3.3359223967995622E-2</v>
      </c>
      <c r="H85" s="64">
        <f>[4]SA_DTR!$FD269</f>
        <v>-3.4826602843095356E-2</v>
      </c>
      <c r="I85" s="65">
        <f>[4]SA_DTR!$FD144</f>
        <v>392.50810654000003</v>
      </c>
      <c r="J85" s="63">
        <f>[4]SA_DTR!$FD169</f>
        <v>4.424986838015732E-2</v>
      </c>
      <c r="K85" s="62">
        <f>[4]SA_DTR!$FD194</f>
        <v>4.4956840195309544E-2</v>
      </c>
      <c r="L85" s="63">
        <f>[4]SA_DTR!$FD219</f>
        <v>1.505395875192117E-2</v>
      </c>
      <c r="M85" s="63">
        <f>[4]SA_DTR!$FD244</f>
        <v>6.9814314308148662E-2</v>
      </c>
    </row>
    <row r="86" spans="2:13" s="24" customFormat="1" ht="12.75" customHeight="1" x14ac:dyDescent="0.25">
      <c r="B86" s="67"/>
      <c r="C86" s="66" t="s">
        <v>25</v>
      </c>
      <c r="D86" s="60">
        <f>[4]SA_DTR!$FD20</f>
        <v>17.06305528</v>
      </c>
      <c r="E86" s="61">
        <f>[4]SA_DTR!$FD70</f>
        <v>-4.7049609247038271E-2</v>
      </c>
      <c r="F86" s="62">
        <f>[4]SA_DTR!$FD95</f>
        <v>1.7013065623251666E-2</v>
      </c>
      <c r="G86" s="63">
        <f>[4]SA_DTR!$FD320</f>
        <v>2.4917839406797482E-2</v>
      </c>
      <c r="H86" s="64">
        <f>[4]SA_DTR!$FD270</f>
        <v>3.7449499186313462E-2</v>
      </c>
      <c r="I86" s="65">
        <f>[4]SA_DTR!$FD145</f>
        <v>221.35453110000003</v>
      </c>
      <c r="J86" s="63">
        <f>[4]SA_DTR!$FD170</f>
        <v>2.4390648006618276E-2</v>
      </c>
      <c r="K86" s="62">
        <f>[4]SA_DTR!$FD195</f>
        <v>2.7796129771159972E-2</v>
      </c>
      <c r="L86" s="63">
        <f>[4]SA_DTR!$FD220</f>
        <v>-3.5738239863854271E-2</v>
      </c>
      <c r="M86" s="63">
        <f>[4]SA_DTR!$FD245</f>
        <v>5.8010673489552467E-3</v>
      </c>
    </row>
    <row r="87" spans="2:13" s="24" customFormat="1" ht="12.75" customHeight="1" x14ac:dyDescent="0.25">
      <c r="B87" s="67"/>
      <c r="C87" s="73" t="s">
        <v>26</v>
      </c>
      <c r="D87" s="53">
        <f>[4]SA_DTR!$FD22</f>
        <v>76.775884299999987</v>
      </c>
      <c r="E87" s="54">
        <f>[4]SA_DTR!$FD72</f>
        <v>-1.4251756222578682E-2</v>
      </c>
      <c r="F87" s="55">
        <f>[4]SA_DTR!$FD97</f>
        <v>3.1166773851406981E-2</v>
      </c>
      <c r="G87" s="56">
        <f>[4]SA_DTR!$FD322</f>
        <v>-3.9144351850928238E-4</v>
      </c>
      <c r="H87" s="74">
        <f>[4]SA_DTR!$FD272</f>
        <v>4.2086399473420855E-2</v>
      </c>
      <c r="I87" s="58">
        <f>[4]SA_DTR!$FD147</f>
        <v>962.87798936000002</v>
      </c>
      <c r="J87" s="56">
        <f>[4]SA_DTR!$FD172</f>
        <v>4.2457505687348851E-2</v>
      </c>
      <c r="K87" s="55">
        <f>[4]SA_DTR!$FD197</f>
        <v>4.9269093963638877E-2</v>
      </c>
      <c r="L87" s="56">
        <f>[4]SA_DTR!$FD222</f>
        <v>2.5312920351682422E-2</v>
      </c>
      <c r="M87" s="56">
        <f>[4]SA_DTR!$FD247</f>
        <v>5.2530698884847293E-2</v>
      </c>
    </row>
    <row r="88" spans="2:13" s="24" customFormat="1" ht="12.75" customHeight="1" x14ac:dyDescent="0.25">
      <c r="B88" s="67"/>
      <c r="C88" s="75" t="s">
        <v>27</v>
      </c>
      <c r="D88" s="60">
        <f>[4]SA_DTR!$FD23</f>
        <v>58.343154649999995</v>
      </c>
      <c r="E88" s="61">
        <f>[4]SA_DTR!$FD73</f>
        <v>-2.5074165423500272E-2</v>
      </c>
      <c r="F88" s="62">
        <f>[4]SA_DTR!$FD98</f>
        <v>2.2282949559839116E-2</v>
      </c>
      <c r="G88" s="63">
        <f>[4]SA_DTR!$FD323</f>
        <v>-3.6649606153627001E-3</v>
      </c>
      <c r="H88" s="64">
        <f>[4]SA_DTR!$FD273</f>
        <v>4.4270826028778965E-2</v>
      </c>
      <c r="I88" s="65">
        <f>[4]SA_DTR!$FD148</f>
        <v>742.53965114999994</v>
      </c>
      <c r="J88" s="63">
        <f>[4]SA_DTR!$FD173</f>
        <v>3.5208505066345319E-2</v>
      </c>
      <c r="K88" s="62">
        <f>[4]SA_DTR!$FD198</f>
        <v>4.2925294856988261E-2</v>
      </c>
      <c r="L88" s="63">
        <f>[4]SA_DTR!$FD223</f>
        <v>1.4827400651282296E-2</v>
      </c>
      <c r="M88" s="63">
        <f>[4]SA_DTR!$FD248</f>
        <v>4.3712840353137272E-2</v>
      </c>
    </row>
    <row r="89" spans="2:13" s="24" customFormat="1" ht="12.75" customHeight="1" x14ac:dyDescent="0.25">
      <c r="B89" s="67"/>
      <c r="C89" s="76" t="s">
        <v>28</v>
      </c>
      <c r="D89" s="60">
        <f>[4]SA_DTR!$FD24</f>
        <v>55.240195839999998</v>
      </c>
      <c r="E89" s="61">
        <f>[4]SA_DTR!$FD74</f>
        <v>-7.7563916219137718E-3</v>
      </c>
      <c r="F89" s="62">
        <f>[4]SA_DTR!$FD99</f>
        <v>4.7033101794855314E-2</v>
      </c>
      <c r="G89" s="63">
        <f>[4]SA_DTR!$FD324</f>
        <v>6.379949685597408E-3</v>
      </c>
      <c r="H89" s="64">
        <f>[4]SA_DTR!$FD274</f>
        <v>5.1861530148997526E-2</v>
      </c>
      <c r="I89" s="65">
        <f>[4]SA_DTR!$FD149</f>
        <v>690.75770798999997</v>
      </c>
      <c r="J89" s="63">
        <f>[4]SA_DTR!$FD174</f>
        <v>3.9118244666226598E-2</v>
      </c>
      <c r="K89" s="62">
        <f>[4]SA_DTR!$FD199</f>
        <v>4.7629705657524113E-2</v>
      </c>
      <c r="L89" s="63">
        <f>[4]SA_DTR!$FD224</f>
        <v>2.5665040031275677E-2</v>
      </c>
      <c r="M89" s="63">
        <f>[4]SA_DTR!$FD249</f>
        <v>5.9105011235064175E-2</v>
      </c>
    </row>
    <row r="90" spans="2:13" s="24" customFormat="1" ht="12.75" customHeight="1" x14ac:dyDescent="0.25">
      <c r="B90" s="67"/>
      <c r="C90" s="69" t="s">
        <v>29</v>
      </c>
      <c r="D90" s="77">
        <f>[4]SA_DTR!$FD25</f>
        <v>3.1029588100000001</v>
      </c>
      <c r="E90" s="61">
        <f>[4]SA_DTR!$FD75</f>
        <v>-0.25618401667765445</v>
      </c>
      <c r="F90" s="62">
        <f>[4]SA_DTR!$FD100</f>
        <v>-0.2558640600893185</v>
      </c>
      <c r="G90" s="63">
        <f>[4]SA_DTR!$FD325</f>
        <v>-0.13948049812488728</v>
      </c>
      <c r="H90" s="64">
        <f>[4]SA_DTR!$FD275</f>
        <v>-4.2808269038626112E-2</v>
      </c>
      <c r="I90" s="65">
        <f>[4]SA_DTR!$FD150</f>
        <v>51.78194315999999</v>
      </c>
      <c r="J90" s="63">
        <f>[4]SA_DTR!$FD175</f>
        <v>-1.4266926087839971E-2</v>
      </c>
      <c r="K90" s="62">
        <f>[4]SA_DTR!$FD200</f>
        <v>-1.6380443329228722E-2</v>
      </c>
      <c r="L90" s="63">
        <f>[4]SA_DTR!$FD225</f>
        <v>-0.1250613874187807</v>
      </c>
      <c r="M90" s="63">
        <f>[4]SA_DTR!$FD250</f>
        <v>-0.13878397904853468</v>
      </c>
    </row>
    <row r="91" spans="2:13" s="24" customFormat="1" ht="12.75" customHeight="1" x14ac:dyDescent="0.25">
      <c r="B91" s="67"/>
      <c r="C91" s="75" t="s">
        <v>30</v>
      </c>
      <c r="D91" s="60">
        <f>[4]SA_DTR!$FD26</f>
        <v>18.432729649999999</v>
      </c>
      <c r="E91" s="61">
        <f>[4]SA_DTR!$FD76</f>
        <v>2.1644780236617089E-2</v>
      </c>
      <c r="F91" s="62">
        <f>[4]SA_DTR!$FD101</f>
        <v>6.1620304229615064E-2</v>
      </c>
      <c r="G91" s="63">
        <f>[4]SA_DTR!$FD326</f>
        <v>1.0568659139173597E-2</v>
      </c>
      <c r="H91" s="64">
        <f>[4]SA_DTR!$FD276</f>
        <v>3.4588482270324183E-2</v>
      </c>
      <c r="I91" s="65">
        <f>[4]SA_DTR!$FD151</f>
        <v>220.33833820999999</v>
      </c>
      <c r="J91" s="63">
        <f>[4]SA_DTR!$FD176</f>
        <v>6.7652235138903727E-2</v>
      </c>
      <c r="K91" s="62">
        <f>[4]SA_DTR!$FD201</f>
        <v>7.1247597563593779E-2</v>
      </c>
      <c r="L91" s="63">
        <f>[4]SA_DTR!$FD226</f>
        <v>6.1057185514958423E-2</v>
      </c>
      <c r="M91" s="63">
        <f>[4]SA_DTR!$FD251</f>
        <v>8.2946815070519708E-2</v>
      </c>
    </row>
    <row r="92" spans="2:13" s="24" customFormat="1" ht="12.75" customHeight="1" x14ac:dyDescent="0.25">
      <c r="B92" s="67"/>
      <c r="C92" s="78" t="s">
        <v>31</v>
      </c>
      <c r="D92" s="79">
        <f>[4]SA_DTR!$FD27</f>
        <v>181.35652655999996</v>
      </c>
      <c r="E92" s="80">
        <f>[4]SA_DTR!$FD77</f>
        <v>-3.6424539760212538E-3</v>
      </c>
      <c r="F92" s="81">
        <f>[4]SA_DTR!$FD102</f>
        <v>3.75185204108619E-2</v>
      </c>
      <c r="G92" s="82">
        <f>[4]SA_DTR!$FD327</f>
        <v>7.1100288442749182E-4</v>
      </c>
      <c r="H92" s="83">
        <f>[4]SA_DTR!$FD277</f>
        <v>2.707249422058533E-2</v>
      </c>
      <c r="I92" s="84">
        <f>[4]SA_DTR!$FD152</f>
        <v>2198.8056124699997</v>
      </c>
      <c r="J92" s="82">
        <f>[4]SA_DTR!$FD177</f>
        <v>3.4039723498533236E-2</v>
      </c>
      <c r="K92" s="81">
        <f>[4]SA_DTR!$FD202</f>
        <v>3.7899115742084266E-2</v>
      </c>
      <c r="L92" s="82">
        <f>[4]SA_DTR!$FD227</f>
        <v>3.0008777994001701E-2</v>
      </c>
      <c r="M92" s="82">
        <f>[4]SA_DTR!$FD252</f>
        <v>5.6811359218359447E-2</v>
      </c>
    </row>
    <row r="93" spans="2:13" s="24" customFormat="1" ht="12.75" hidden="1" customHeight="1" x14ac:dyDescent="0.25">
      <c r="B93" s="67"/>
      <c r="C93" s="59"/>
      <c r="D93" s="60"/>
      <c r="E93" s="61"/>
      <c r="F93" s="62"/>
      <c r="G93" s="63"/>
      <c r="H93" s="85"/>
      <c r="I93" s="86"/>
      <c r="J93" s="87"/>
      <c r="K93" s="88"/>
      <c r="L93" s="87"/>
      <c r="M93" s="87"/>
    </row>
    <row r="94" spans="2:13" s="24" customFormat="1" ht="12.75" hidden="1" customHeight="1" x14ac:dyDescent="0.25">
      <c r="B94" s="67"/>
      <c r="C94" s="59"/>
      <c r="D94" s="60"/>
      <c r="E94" s="61"/>
      <c r="F94" s="62"/>
      <c r="G94" s="63"/>
      <c r="H94" s="85"/>
      <c r="I94" s="86"/>
      <c r="J94" s="87"/>
      <c r="K94" s="88"/>
      <c r="L94" s="87"/>
      <c r="M94" s="87"/>
    </row>
    <row r="95" spans="2:13" s="24" customFormat="1" ht="12.75" hidden="1" customHeight="1" x14ac:dyDescent="0.25">
      <c r="B95" s="67"/>
      <c r="C95" s="59"/>
      <c r="D95" s="60"/>
      <c r="E95" s="61"/>
      <c r="F95" s="62"/>
      <c r="G95" s="63"/>
      <c r="H95" s="85"/>
      <c r="I95" s="86"/>
      <c r="J95" s="87"/>
      <c r="K95" s="88"/>
      <c r="L95" s="87"/>
      <c r="M95" s="87"/>
    </row>
    <row r="96" spans="2:13" s="24" customFormat="1" ht="12.75" customHeight="1" x14ac:dyDescent="0.25">
      <c r="C96" s="89"/>
      <c r="D96" s="46"/>
      <c r="E96" s="47"/>
      <c r="F96" s="90"/>
      <c r="G96" s="47"/>
      <c r="H96" s="50"/>
      <c r="I96" s="91"/>
      <c r="J96" s="90"/>
      <c r="K96" s="47"/>
      <c r="L96" s="92"/>
      <c r="M96" s="47"/>
    </row>
    <row r="97" spans="2:13" s="24" customFormat="1" ht="12.75" customHeight="1" x14ac:dyDescent="0.25">
      <c r="B97" s="67"/>
      <c r="C97" s="93" t="s">
        <v>32</v>
      </c>
      <c r="D97" s="94">
        <f>[9]Mois!$DS$25/1000000</f>
        <v>28.903973219999997</v>
      </c>
      <c r="E97" s="63">
        <f>'[9]Evo Mois'!$DS$25</f>
        <v>-1.374065477117048E-2</v>
      </c>
      <c r="F97" s="95">
        <f>'[10]Evo Mois'!$DS$5</f>
        <v>5.6774609175658242E-3</v>
      </c>
      <c r="G97" s="96">
        <f>IF('[10]Evo Mois-1'!$DS$5&gt;500%," ns",'[10]Evo Mois-1'!$DS$5)</f>
        <v>-2.8081183483825156E-2</v>
      </c>
      <c r="H97" s="61">
        <f>'[10]Evo ACM'!$DG$5</f>
        <v>0.10961969393580295</v>
      </c>
      <c r="I97" s="97">
        <f>'[9]Cumul ACM'!$DS$25/1000000</f>
        <v>344.40393688</v>
      </c>
      <c r="J97" s="63">
        <f>'[9]Evo ACM'!$DS$25</f>
        <v>3.8892545724715788E-2</v>
      </c>
      <c r="K97" s="63">
        <f>'[10]Evo ACM'!$DS$5</f>
        <v>3.0114235382856069E-2</v>
      </c>
      <c r="L97" s="63">
        <f>'[9]Evo PCAP'!$DS$25</f>
        <v>1.559983122919717E-2</v>
      </c>
      <c r="M97" s="63">
        <f>'[10]Evo PCAP'!$DS$5</f>
        <v>3.4529513585190408E-2</v>
      </c>
    </row>
    <row r="98" spans="2:13" s="24" customFormat="1" ht="12.75" customHeight="1" x14ac:dyDescent="0.25">
      <c r="B98" s="67"/>
      <c r="C98" s="99" t="s">
        <v>33</v>
      </c>
      <c r="D98" s="60">
        <f>[9]Mois!$DS$18/1000000</f>
        <v>23.22463655</v>
      </c>
      <c r="E98" s="63">
        <f>'[9]Evo Mois'!$DS$18</f>
        <v>-2.6637582687331185E-2</v>
      </c>
      <c r="F98" s="95">
        <f>'[10]Evo Mois'!$DS$6</f>
        <v>-1.6126363822901113E-2</v>
      </c>
      <c r="G98" s="63">
        <f>IF('[10]Evo Mois-1'!$DS$6&gt;500%," ns",'[10]Evo Mois-1'!$DS$6)</f>
        <v>-3.5292690750070022E-2</v>
      </c>
      <c r="H98" s="61">
        <f>'[10]Evo ACM'!$DG$6</f>
        <v>9.9681723209749995E-2</v>
      </c>
      <c r="I98" s="97">
        <f>'[9]Cumul ACM'!$DS$18/1000000</f>
        <v>275.96571689000001</v>
      </c>
      <c r="J98" s="63">
        <f>'[9]Evo ACM'!$DS$18</f>
        <v>3.6998857047716216E-2</v>
      </c>
      <c r="K98" s="63">
        <f>'[10]Evo ACM'!$DS$6</f>
        <v>2.2825795618550249E-2</v>
      </c>
      <c r="L98" s="63">
        <f>'[9]Evo PCAP'!$DS$18</f>
        <v>7.303177488376944E-3</v>
      </c>
      <c r="M98" s="63">
        <f>'[10]Evo PCAP'!$DS$6</f>
        <v>2.0452842449408593E-2</v>
      </c>
    </row>
    <row r="99" spans="2:13" s="24" customFormat="1" ht="12.75" customHeight="1" x14ac:dyDescent="0.25">
      <c r="B99" s="67"/>
      <c r="C99" s="99" t="s">
        <v>34</v>
      </c>
      <c r="D99" s="60">
        <f>[9]Mois!$DS$19/1000000</f>
        <v>2.83420279</v>
      </c>
      <c r="E99" s="63">
        <f>'[9]Evo Mois'!$DS$19</f>
        <v>0.13724569891869076</v>
      </c>
      <c r="F99" s="95">
        <f>'[10]Evo Mois'!$DS$7</f>
        <v>0.1538460998098814</v>
      </c>
      <c r="G99" s="63">
        <f>IF('[10]Evo Mois-1'!$DS$7&gt;500%," ns",'[10]Evo Mois-1'!$DS$7)</f>
        <v>4.3258759838244565E-2</v>
      </c>
      <c r="H99" s="61">
        <f>'[10]Evo ACM'!$DG$7</f>
        <v>0.22388761465065321</v>
      </c>
      <c r="I99" s="97">
        <f>'[9]Cumul ACM'!$DS$19/1000000</f>
        <v>34.698423329999997</v>
      </c>
      <c r="J99" s="63">
        <f>'[9]Evo ACM'!$DS$19</f>
        <v>0.1019156079115926</v>
      </c>
      <c r="K99" s="63">
        <f>'[10]Evo ACM'!$DS$7</f>
        <v>9.111803708994981E-2</v>
      </c>
      <c r="L99" s="63">
        <f>'[9]Evo PCAP'!$DS$19</f>
        <v>0.10162169192209536</v>
      </c>
      <c r="M99" s="63">
        <f>'[10]Evo PCAP'!$DS$7</f>
        <v>0.12077828857553174</v>
      </c>
    </row>
    <row r="100" spans="2:13" s="24" customFormat="1" ht="12.75" customHeight="1" x14ac:dyDescent="0.25">
      <c r="B100" s="67"/>
      <c r="C100" s="100" t="s">
        <v>35</v>
      </c>
      <c r="D100" s="101">
        <f>[9]Mois!$DS$20/1000000</f>
        <v>2.44644057</v>
      </c>
      <c r="E100" s="102">
        <f>'[9]Evo Mois'!$DS$20</f>
        <v>-2.6727716635423615E-2</v>
      </c>
      <c r="F100" s="103">
        <f>'[10]Evo Mois'!$DS$8</f>
        <v>2.9987726285142235E-2</v>
      </c>
      <c r="G100" s="102">
        <f>IF('[10]Evo Mois-1'!$DS$8&gt;500%," ns",'[10]Evo Mois-1'!$DS$8)</f>
        <v>-5.5532996299341941E-2</v>
      </c>
      <c r="H100" s="104">
        <f>'[10]Evo ACM'!$DG$8</f>
        <v>6.8324158939468971E-2</v>
      </c>
      <c r="I100" s="105">
        <f>'[9]Cumul ACM'!$DS$20/1000000</f>
        <v>28.509935290000001</v>
      </c>
      <c r="J100" s="102">
        <f>'[9]Evo ACM'!$DS$20</f>
        <v>2.4311898327669779E-2</v>
      </c>
      <c r="K100" s="102">
        <f>'[10]Evo ACM'!$DS$8</f>
        <v>1.9263235508028442E-2</v>
      </c>
      <c r="L100" s="102">
        <f>'[9]Evo PCAP'!$DS$20</f>
        <v>4.5591538945612742E-2</v>
      </c>
      <c r="M100" s="102">
        <f>'[10]Evo PCAP'!$DS$8</f>
        <v>5.9094215997741228E-2</v>
      </c>
    </row>
    <row r="101" spans="2:13" s="24" customFormat="1" ht="12.75" customHeight="1" x14ac:dyDescent="0.25">
      <c r="B101" s="67"/>
      <c r="C101" s="107"/>
      <c r="D101" s="114"/>
      <c r="E101" s="108"/>
      <c r="F101" s="108"/>
      <c r="G101" s="108"/>
      <c r="H101" s="108"/>
      <c r="I101" s="109"/>
      <c r="J101" s="108"/>
      <c r="K101" s="108"/>
      <c r="L101" s="108"/>
      <c r="M101" s="116"/>
    </row>
    <row r="102" spans="2:13" s="22" customFormat="1" x14ac:dyDescent="0.25">
      <c r="C102" s="117" t="s">
        <v>38</v>
      </c>
    </row>
    <row r="103" spans="2:13" s="22" customFormat="1" ht="44.25" customHeight="1" x14ac:dyDescent="0.25">
      <c r="C103" s="118" t="s">
        <v>39</v>
      </c>
      <c r="D103" s="118"/>
      <c r="E103" s="118"/>
      <c r="F103" s="118"/>
      <c r="G103" s="118"/>
      <c r="H103" s="118"/>
      <c r="I103" s="118"/>
      <c r="J103" s="118"/>
      <c r="K103" s="118"/>
      <c r="L103" s="118"/>
      <c r="M103" s="118"/>
    </row>
    <row r="104" spans="2:13" s="22" customFormat="1" ht="8.25" customHeight="1" x14ac:dyDescent="0.25">
      <c r="C104" s="118"/>
      <c r="D104" s="118"/>
      <c r="E104" s="118"/>
      <c r="F104" s="118"/>
      <c r="G104" s="118"/>
      <c r="H104" s="118"/>
      <c r="I104" s="118"/>
      <c r="J104" s="118"/>
      <c r="K104" s="118"/>
      <c r="L104" s="118"/>
      <c r="M104" s="118"/>
    </row>
  </sheetData>
  <mergeCells count="32">
    <mergeCell ref="C103:M103"/>
    <mergeCell ref="C104:M104"/>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07A7E-C259-40C1-8227-BF48BFBFD258}">
  <sheetPr>
    <tabColor rgb="FF0000FF"/>
  </sheetPr>
  <dimension ref="A1:GM108"/>
  <sheetViews>
    <sheetView zoomScale="85" zoomScaleNormal="85" workbookViewId="0"/>
  </sheetViews>
  <sheetFormatPr baseColWidth="10" defaultColWidth="11.453125" defaultRowHeight="11.5" x14ac:dyDescent="0.25"/>
  <cols>
    <col min="1" max="2" width="2.453125" style="22" customWidth="1"/>
    <col min="3" max="3" width="44.54296875" style="22" bestFit="1" customWidth="1"/>
    <col min="4" max="4" width="11.453125" style="22" bestFit="1" customWidth="1"/>
    <col min="5" max="6" width="9.54296875" style="22" customWidth="1"/>
    <col min="7" max="7" width="10.54296875" style="22" customWidth="1"/>
    <col min="8" max="8" width="9.54296875" style="22" customWidth="1"/>
    <col min="9" max="9" width="10.453125" style="22" customWidth="1"/>
    <col min="10" max="13" width="9.54296875" style="22" customWidth="1"/>
    <col min="14" max="15" width="2.453125" style="22" customWidth="1"/>
    <col min="16" max="195" width="11.453125" style="22"/>
    <col min="196" max="16384" width="11.453125" style="119"/>
  </cols>
  <sheetData>
    <row r="1" spans="1:13" s="22" customFormat="1" x14ac:dyDescent="0.25"/>
    <row r="2" spans="1:13" s="24" customFormat="1" x14ac:dyDescent="0.25">
      <c r="A2" s="120"/>
    </row>
    <row r="3" spans="1:13" s="24" customFormat="1" x14ac:dyDescent="0.25">
      <c r="A3" s="120"/>
    </row>
    <row r="4" spans="1:13" s="24" customFormat="1" ht="24" customHeight="1" x14ac:dyDescent="0.25">
      <c r="A4" s="120"/>
      <c r="C4" s="121" t="s">
        <v>40</v>
      </c>
      <c r="D4" s="122" t="s">
        <v>6</v>
      </c>
      <c r="E4" s="123"/>
      <c r="F4" s="123"/>
      <c r="G4" s="124"/>
      <c r="H4" s="122" t="s">
        <v>8</v>
      </c>
      <c r="I4" s="123"/>
      <c r="J4" s="123"/>
      <c r="K4" s="124"/>
      <c r="L4" s="122" t="s">
        <v>9</v>
      </c>
      <c r="M4" s="124"/>
    </row>
    <row r="5" spans="1:13" s="24" customFormat="1" ht="53.25" customHeight="1" x14ac:dyDescent="0.25">
      <c r="A5" s="120"/>
      <c r="C5" s="125"/>
      <c r="D5" s="126" t="str">
        <f>"Données brutes  "&amp;[3]Titres!B7&amp;" "&amp;[3]Titres!A20</f>
        <v>Données brutes  déc. 2024</v>
      </c>
      <c r="E5" s="127" t="str">
        <f>"Taux de croissance  "&amp;[3]Titres!B7&amp;" "&amp;[3]Titres!A20&amp;" / "&amp;[3]Titres!B7&amp;" "&amp;[3]Titres!A20-1</f>
        <v>Taux de croissance  déc. 2024 / déc. 2023</v>
      </c>
      <c r="F5" s="128"/>
      <c r="G5" s="129" t="str">
        <f>"Taux de croissance  "&amp;[3]Titres!B7&amp;" "&amp;[3]Titres!A20&amp;" / "&amp;[3]Titres!B6&amp;" "&amp;[3]Titres!A24</f>
        <v>Taux de croissance  déc. 2024 / nov. 2024</v>
      </c>
      <c r="H5" s="130" t="str">
        <f>"Rappel :
Taux ACM CVS-CJO à fin "&amp;[3]Titres!B7&amp;" "&amp;[3]Titres!$A$20-1</f>
        <v>Rappel :
Taux ACM CVS-CJO à fin déc. 2023</v>
      </c>
      <c r="I5" s="131" t="str">
        <f>"Données brutes "&amp;[3]Titres!B8&amp; " "&amp;[3]Titres!A22&amp;" - "&amp;[3]Titres!B7&amp;" "&amp;[3]Titres!$A$20</f>
        <v>Données brutes janv. 2024 - déc. 2024</v>
      </c>
      <c r="J5" s="127" t="str">
        <f>"Taux ACM ("&amp;[3]Titres!B8&amp; " "&amp;[3]Titres!A22&amp;" - "&amp;[3]Titres!B7&amp;" "&amp;[3]Titres!$A$20&amp;" / "&amp;[3]Titres!B8&amp; " "&amp;[3]Titres!A22-1&amp;" - "&amp;[3]Titres!B7&amp; " "&amp;[3]Titres!$A$20-1&amp;")"</f>
        <v>Taux ACM (janv. 2024 - déc. 2024 / janv. 2023 - déc. 2023)</v>
      </c>
      <c r="K5" s="132"/>
      <c r="L5" s="127" t="str">
        <f>"( janv à "&amp;[3]Titres!B7&amp;" "&amp;[3]Titres!$A$20&amp;" ) /
( janv à "&amp;[3]Titres!B7&amp;" "&amp;[3]Titres!$A$20-1&amp;" )"</f>
        <v>( janv à déc. 2024 ) /
( janv à déc. 2023 )</v>
      </c>
      <c r="M5" s="133"/>
    </row>
    <row r="6" spans="1:13" s="24" customFormat="1" ht="36" customHeight="1" x14ac:dyDescent="0.25">
      <c r="A6" s="134"/>
      <c r="C6" s="135"/>
      <c r="D6" s="136"/>
      <c r="E6" s="129" t="s">
        <v>10</v>
      </c>
      <c r="F6" s="137" t="s">
        <v>11</v>
      </c>
      <c r="G6" s="129" t="s">
        <v>11</v>
      </c>
      <c r="H6" s="138"/>
      <c r="I6" s="139"/>
      <c r="J6" s="129" t="s">
        <v>10</v>
      </c>
      <c r="K6" s="129" t="s">
        <v>11</v>
      </c>
      <c r="L6" s="129" t="s">
        <v>10</v>
      </c>
      <c r="M6" s="129" t="s">
        <v>11</v>
      </c>
    </row>
    <row r="7" spans="1:13" s="24" customFormat="1" ht="14" x14ac:dyDescent="0.25">
      <c r="A7" s="134"/>
      <c r="C7" s="140" t="s">
        <v>12</v>
      </c>
      <c r="D7" s="141">
        <f>[4]RA_DTS!$FB$5</f>
        <v>422.16196202935328</v>
      </c>
      <c r="E7" s="142">
        <f>[4]RA_DTS!$FB$55</f>
        <v>2.5977437930220226E-2</v>
      </c>
      <c r="F7" s="48">
        <f>[4]RA_DTS!$FB$80</f>
        <v>1.2843617089086212E-2</v>
      </c>
      <c r="G7" s="49">
        <f>[4]RA_DTS!$FB$305</f>
        <v>5.6639767057564683E-3</v>
      </c>
      <c r="H7" s="143">
        <f>[4]RA_DTS!$FB$255</f>
        <v>-5.4590608828434251E-3</v>
      </c>
      <c r="I7" s="144">
        <f>[4]RA_DTS!$FB$130</f>
        <v>5187.3045156876306</v>
      </c>
      <c r="J7" s="142">
        <f>[4]RA_DTS!$FB$155</f>
        <v>2.0157280464153882E-2</v>
      </c>
      <c r="K7" s="49">
        <f>[4]RA_DTS!$FB$180</f>
        <v>1.6546575830085342E-2</v>
      </c>
      <c r="L7" s="142">
        <f>[4]RA_DTS!$FB$205</f>
        <v>2.0157280464153882E-2</v>
      </c>
      <c r="M7" s="142">
        <f>[4]RA_DTS!$FB$230</f>
        <v>1.6546575830085342E-2</v>
      </c>
    </row>
    <row r="8" spans="1:13" s="24" customFormat="1" x14ac:dyDescent="0.25">
      <c r="A8" s="134"/>
      <c r="C8" s="52" t="s">
        <v>13</v>
      </c>
      <c r="D8" s="53">
        <f>[4]RA_DTS!$FB6</f>
        <v>253.53008933705408</v>
      </c>
      <c r="E8" s="54">
        <f>[4]RA_DTS!$FB56</f>
        <v>1.6452804686046596E-2</v>
      </c>
      <c r="F8" s="55">
        <f>[4]RA_DTS!$FB81</f>
        <v>-8.3236335884580015E-3</v>
      </c>
      <c r="G8" s="56">
        <f>[4]RA_DTS!$FB306</f>
        <v>6.1602286111961391E-4</v>
      </c>
      <c r="H8" s="145">
        <f>[4]RA_DTS!$FB256</f>
        <v>-1.6377137778195383E-2</v>
      </c>
      <c r="I8" s="146">
        <f>[4]RA_DTS!$FB131</f>
        <v>3227.6465948328469</v>
      </c>
      <c r="J8" s="147">
        <f>[4]RA_DTS!$FB156</f>
        <v>1.1777462190666332E-2</v>
      </c>
      <c r="K8" s="148">
        <f>[4]RA_DTS!$FB181</f>
        <v>7.3491928468494283E-3</v>
      </c>
      <c r="L8" s="147">
        <f>[4]RA_DTS!$FB206</f>
        <v>1.1777462190666332E-2</v>
      </c>
      <c r="M8" s="147">
        <f>[4]RA_DTS!$FB231</f>
        <v>7.3491928468494283E-3</v>
      </c>
    </row>
    <row r="9" spans="1:13" s="24" customFormat="1" x14ac:dyDescent="0.25">
      <c r="A9" s="134"/>
      <c r="C9" s="59" t="s">
        <v>14</v>
      </c>
      <c r="D9" s="60">
        <f>[4]RA_DTS!$FB7</f>
        <v>81.914540834105864</v>
      </c>
      <c r="E9" s="61">
        <f>[4]RA_DTS!$FB58</f>
        <v>-3.0190071918871242E-2</v>
      </c>
      <c r="F9" s="62">
        <f>[4]RA_DTS!$FB82</f>
        <v>-1.526144272951957E-2</v>
      </c>
      <c r="G9" s="63">
        <f>[4]RA_DTS!$FB307</f>
        <v>1.2880471879302302E-2</v>
      </c>
      <c r="H9" s="149">
        <f>[4]RA_DTS!$FB257</f>
        <v>1.7499472049641973E-2</v>
      </c>
      <c r="I9" s="86">
        <f>[4]RA_DTS!$FB132</f>
        <v>1026.4578670561516</v>
      </c>
      <c r="J9" s="87">
        <f>[4]RA_DTS!$FB157</f>
        <v>2.2234083419436779E-3</v>
      </c>
      <c r="K9" s="88">
        <f>[4]RA_DTS!$FB182</f>
        <v>-4.432818731255006E-3</v>
      </c>
      <c r="L9" s="87">
        <f>[4]RA_DTS!$FB207</f>
        <v>2.2234083419436779E-3</v>
      </c>
      <c r="M9" s="87">
        <f>[4]RA_DTS!$FB232</f>
        <v>-4.432818731255006E-3</v>
      </c>
    </row>
    <row r="10" spans="1:13" s="24" customFormat="1" x14ac:dyDescent="0.25">
      <c r="A10" s="134"/>
      <c r="C10" s="66" t="s">
        <v>15</v>
      </c>
      <c r="D10" s="60">
        <f>[4]RA_DTS!$FB8</f>
        <v>22.359837584379108</v>
      </c>
      <c r="E10" s="61">
        <f>[4]RA_DTS!$FB58</f>
        <v>-3.0190071918871242E-2</v>
      </c>
      <c r="F10" s="62">
        <f>[4]RA_DTS!$FB83</f>
        <v>-6.1231565601472915E-2</v>
      </c>
      <c r="G10" s="63">
        <f>[4]RA_DTS!$FB308</f>
        <v>3.5767881688930192E-2</v>
      </c>
      <c r="H10" s="149">
        <f>[4]RA_DTS!$FB258</f>
        <v>-3.0494970101931806E-2</v>
      </c>
      <c r="I10" s="86">
        <f>[4]RA_DTS!$FB133</f>
        <v>267.99232308522915</v>
      </c>
      <c r="J10" s="87">
        <f>[4]RA_DTS!$FB158</f>
        <v>-7.5451222467434187E-3</v>
      </c>
      <c r="K10" s="88">
        <f>[4]RA_DTS!$FB183</f>
        <v>-1.2846669047656856E-2</v>
      </c>
      <c r="L10" s="87">
        <f>[4]RA_DTS!$FB208</f>
        <v>-7.5451222467434187E-3</v>
      </c>
      <c r="M10" s="87">
        <f>[4]RA_DTS!$FB233</f>
        <v>-1.2846669047656856E-2</v>
      </c>
    </row>
    <row r="11" spans="1:13" s="24" customFormat="1" x14ac:dyDescent="0.25">
      <c r="A11" s="134"/>
      <c r="C11" s="66" t="s">
        <v>16</v>
      </c>
      <c r="D11" s="60">
        <f>[4]RA_DTS!$FB9</f>
        <v>46.403598177542314</v>
      </c>
      <c r="E11" s="61">
        <f>[4]RA_DTS!$FB59</f>
        <v>4.7142554986136176E-2</v>
      </c>
      <c r="F11" s="62">
        <f>[4]RA_DTS!$FB84</f>
        <v>-6.7756491082616721E-3</v>
      </c>
      <c r="G11" s="63">
        <f>[4]RA_DTS!$FB309</f>
        <v>4.0950846677256791E-3</v>
      </c>
      <c r="H11" s="149">
        <f>[4]RA_DTS!$FB259</f>
        <v>4.23162041242513E-2</v>
      </c>
      <c r="I11" s="86">
        <f>[4]RA_DTS!$FB134</f>
        <v>595.83955522131464</v>
      </c>
      <c r="J11" s="87">
        <f>[4]RA_DTS!$FB159</f>
        <v>2.5307489261431337E-2</v>
      </c>
      <c r="K11" s="88">
        <f>[4]RA_DTS!$FB184</f>
        <v>1.758924161394515E-2</v>
      </c>
      <c r="L11" s="87">
        <f>[4]RA_DTS!$FB209</f>
        <v>2.5307489261431337E-2</v>
      </c>
      <c r="M11" s="87">
        <f>[4]RA_DTS!$FB234</f>
        <v>1.758924161394515E-2</v>
      </c>
    </row>
    <row r="12" spans="1:13" s="24" customFormat="1" x14ac:dyDescent="0.25">
      <c r="A12" s="134"/>
      <c r="C12" s="66" t="s">
        <v>17</v>
      </c>
      <c r="D12" s="60">
        <f>[4]RA_DTS!$FB10</f>
        <v>12.082851787618798</v>
      </c>
      <c r="E12" s="61">
        <f>[4]RA_DTS!$FB60</f>
        <v>7.3283453187001468E-2</v>
      </c>
      <c r="F12" s="62">
        <f>[4]RA_DTS!$FB85</f>
        <v>2.5974230811210974E-2</v>
      </c>
      <c r="G12" s="63">
        <f>[4]RA_DTS!$FB310</f>
        <v>1.106266430190006E-2</v>
      </c>
      <c r="H12" s="149">
        <f>[4]RA_DTS!$FB260</f>
        <v>1.2983453563995662E-2</v>
      </c>
      <c r="I12" s="86">
        <f>[4]RA_DTS!$FB135</f>
        <v>149.4230427011187</v>
      </c>
      <c r="J12" s="87">
        <f>[4]RA_DTS!$FB160</f>
        <v>-7.3430469274974208E-2</v>
      </c>
      <c r="K12" s="88">
        <f>[4]RA_DTS!$FB185</f>
        <v>-7.80868261044112E-2</v>
      </c>
      <c r="L12" s="87">
        <f>[4]RA_DTS!$FB210</f>
        <v>-7.3430469274974208E-2</v>
      </c>
      <c r="M12" s="87">
        <f>[4]RA_DTS!$FB235</f>
        <v>-7.80868261044112E-2</v>
      </c>
    </row>
    <row r="13" spans="1:13" s="24" customFormat="1" ht="12.5" x14ac:dyDescent="0.25">
      <c r="A13" s="150"/>
      <c r="C13" s="151" t="s">
        <v>18</v>
      </c>
      <c r="D13" s="94">
        <f>[4]RA_DTS!$FB12</f>
        <v>78.158947105297528</v>
      </c>
      <c r="E13" s="152">
        <f>[4]RA_DTS!$FB62</f>
        <v>7.072536596511414E-3</v>
      </c>
      <c r="F13" s="153">
        <f>[4]RA_DTS!$FB87</f>
        <v>-9.9479987618743548E-3</v>
      </c>
      <c r="G13" s="96">
        <f>[4]RA_DTS!$FB312</f>
        <v>-9.6901544294416553E-3</v>
      </c>
      <c r="H13" s="154">
        <f>[4]RA_DTS!$FB262</f>
        <v>-1.3585110870059758E-2</v>
      </c>
      <c r="I13" s="155">
        <f>[4]RA_DTS!$FB137</f>
        <v>954.23939795834247</v>
      </c>
      <c r="J13" s="156">
        <f>[4]RA_DTS!$FB162</f>
        <v>1.3984407591553838E-2</v>
      </c>
      <c r="K13" s="157">
        <f>[4]RA_DTS!$FB187</f>
        <v>1.2084779584068617E-2</v>
      </c>
      <c r="L13" s="156">
        <f>[4]RA_DTS!$FB212</f>
        <v>1.3984407591553838E-2</v>
      </c>
      <c r="M13" s="156">
        <f>[4]RA_DTS!$FB237</f>
        <v>1.2084779584068617E-2</v>
      </c>
    </row>
    <row r="14" spans="1:13" s="24" customFormat="1" ht="12" customHeight="1" x14ac:dyDescent="0.25">
      <c r="A14" s="158"/>
      <c r="C14" s="69" t="s">
        <v>19</v>
      </c>
      <c r="D14" s="60">
        <f>[4]RA_DTS!$FB13</f>
        <v>17.792492458367573</v>
      </c>
      <c r="E14" s="61">
        <f>[4]RA_DTS!$FB63</f>
        <v>4.9252449572097845E-2</v>
      </c>
      <c r="F14" s="62">
        <f>[4]RA_DTS!$FB88</f>
        <v>-1.3597684223690343E-2</v>
      </c>
      <c r="G14" s="63">
        <f>[4]RA_DTS!$FB313</f>
        <v>-1.7193613350472092E-2</v>
      </c>
      <c r="H14" s="149">
        <f>[4]RA_DTS!$FB263</f>
        <v>3.8603104634053587E-2</v>
      </c>
      <c r="I14" s="86">
        <f>[4]RA_DTS!$FB138</f>
        <v>231.18377021214678</v>
      </c>
      <c r="J14" s="87">
        <f>[4]RA_DTS!$FB163</f>
        <v>2.0496873233625701E-2</v>
      </c>
      <c r="K14" s="88">
        <f>[4]RA_DTS!$FB188</f>
        <v>1.5976422489840436E-2</v>
      </c>
      <c r="L14" s="87">
        <f>[4]RA_DTS!$FB213</f>
        <v>2.0496873233625701E-2</v>
      </c>
      <c r="M14" s="87">
        <f>[4]RA_DTS!$FB238</f>
        <v>1.5976422489840436E-2</v>
      </c>
    </row>
    <row r="15" spans="1:13" s="24" customFormat="1" x14ac:dyDescent="0.25">
      <c r="A15" s="134"/>
      <c r="C15" s="159" t="s">
        <v>20</v>
      </c>
      <c r="D15" s="101">
        <f>[4]RA_DTS!$FB14</f>
        <v>56.894443063202104</v>
      </c>
      <c r="E15" s="104">
        <f>[4]RA_DTS!$FB64</f>
        <v>-1.3829468387150934E-2</v>
      </c>
      <c r="F15" s="160">
        <f>[4]RA_DTS!$FB89</f>
        <v>-1.4410455194811989E-2</v>
      </c>
      <c r="G15" s="102">
        <f>[4]RA_DTS!$FB314</f>
        <v>-7.1437990161491438E-3</v>
      </c>
      <c r="H15" s="85">
        <f>[4]RA_DTS!$FB264</f>
        <v>-3.5674070457547224E-2</v>
      </c>
      <c r="I15" s="161">
        <f>[4]RA_DTS!$FB139</f>
        <v>680.30071645802195</v>
      </c>
      <c r="J15" s="162">
        <f>[4]RA_DTS!$FB164</f>
        <v>6.2449728916140756E-3</v>
      </c>
      <c r="K15" s="163">
        <f>[4]RA_DTS!$FB189</f>
        <v>5.1168248603303823E-3</v>
      </c>
      <c r="L15" s="162">
        <f>[4]RA_DTS!$FB214</f>
        <v>6.2449728916140756E-3</v>
      </c>
      <c r="M15" s="162">
        <f>[4]RA_DTS!$FB239</f>
        <v>5.1168248603303823E-3</v>
      </c>
    </row>
    <row r="16" spans="1:13" s="24" customFormat="1" x14ac:dyDescent="0.25">
      <c r="A16" s="21"/>
      <c r="C16" s="164" t="s">
        <v>21</v>
      </c>
      <c r="D16" s="94">
        <f>[4]RA_DTS!$FB16</f>
        <v>10.42345544978844</v>
      </c>
      <c r="E16" s="152">
        <f>[4]RA_DTS!$FB66</f>
        <v>-0.16704138408659808</v>
      </c>
      <c r="F16" s="153">
        <f>[4]RA_DTS!$FB91</f>
        <v>-0.18074712627607747</v>
      </c>
      <c r="G16" s="96">
        <f>[4]RA_DTS!$FB316</f>
        <v>-1.1244553481621899E-3</v>
      </c>
      <c r="H16" s="154">
        <f>[4]RA_DTS!$FB266</f>
        <v>-0.24837944416025026</v>
      </c>
      <c r="I16" s="155">
        <f>[4]RA_DTS!$FB141</f>
        <v>141.84682481594118</v>
      </c>
      <c r="J16" s="156">
        <f>[4]RA_DTS!$FB166</f>
        <v>-0.10692951858748101</v>
      </c>
      <c r="K16" s="157">
        <f>[4]RA_DTS!$FB191</f>
        <v>-0.11156001201992261</v>
      </c>
      <c r="L16" s="156">
        <f>[4]RA_DTS!$FB216</f>
        <v>-0.10692951858748101</v>
      </c>
      <c r="M16" s="156">
        <f>[4]RA_DTS!$FB241</f>
        <v>-0.11156001201992261</v>
      </c>
    </row>
    <row r="17" spans="1:19" s="24" customFormat="1" x14ac:dyDescent="0.25">
      <c r="A17" s="21"/>
      <c r="C17" s="165" t="s">
        <v>22</v>
      </c>
      <c r="D17" s="101">
        <f>[4]RA_DTS!$FB17</f>
        <v>24.832816288838</v>
      </c>
      <c r="E17" s="104">
        <f>[4]RA_DTS!$FB67</f>
        <v>3.3870121015043608E-2</v>
      </c>
      <c r="F17" s="160">
        <f>[4]RA_DTS!$FB92</f>
        <v>-2.9354012649129846E-4</v>
      </c>
      <c r="G17" s="102">
        <f>[4]RA_DTS!$FB317</f>
        <v>-4.6884820365711288E-4</v>
      </c>
      <c r="H17" s="166">
        <f>[4]RA_DTS!$FB267</f>
        <v>5.5183864076916445E-2</v>
      </c>
      <c r="I17" s="161">
        <f>[4]RA_DTS!$FB142</f>
        <v>322.26643655447555</v>
      </c>
      <c r="J17" s="167">
        <f>[4]RA_DTS!$FB167</f>
        <v>2.4188901461193568E-2</v>
      </c>
      <c r="K17" s="163">
        <f>[4]RA_DTS!$FB192</f>
        <v>1.9891927919030383E-2</v>
      </c>
      <c r="L17" s="162">
        <f>[4]RA_DTS!$FB217</f>
        <v>2.4188901461193568E-2</v>
      </c>
      <c r="M17" s="162">
        <f>[4]RA_DTS!$FB242</f>
        <v>1.9891927919030383E-2</v>
      </c>
    </row>
    <row r="18" spans="1:19" s="24" customFormat="1" x14ac:dyDescent="0.25">
      <c r="C18" s="59" t="s">
        <v>23</v>
      </c>
      <c r="D18" s="60">
        <f>[4]RA_DTS!$FB18</f>
        <v>53.887886642886798</v>
      </c>
      <c r="E18" s="61">
        <f>[4]RA_DTS!$FB68</f>
        <v>4.311681498801434E-2</v>
      </c>
      <c r="F18" s="62">
        <f>[4]RA_DTS!$FB93</f>
        <v>3.5698631081480858E-2</v>
      </c>
      <c r="G18" s="63">
        <f>[4]RA_DTS!$FB318</f>
        <v>-1.8719023928334133E-3</v>
      </c>
      <c r="H18" s="149">
        <f>[4]RA_DTS!$FB268</f>
        <v>-3.5280239724461371E-2</v>
      </c>
      <c r="I18" s="86">
        <f>[4]RA_DTS!$FB143</f>
        <v>721.68244315618279</v>
      </c>
      <c r="J18" s="87">
        <f>[4]RA_DTS!$FB168</f>
        <v>4.1584660872817647E-2</v>
      </c>
      <c r="K18" s="88">
        <f>[4]RA_DTS!$FB193</f>
        <v>3.6818576826570526E-2</v>
      </c>
      <c r="L18" s="87">
        <f>[4]RA_DTS!$FB218</f>
        <v>4.1584660872817647E-2</v>
      </c>
      <c r="M18" s="87">
        <f>[4]RA_DTS!$FB243</f>
        <v>3.6818576826570526E-2</v>
      </c>
    </row>
    <row r="19" spans="1:19" s="24" customFormat="1" x14ac:dyDescent="0.25">
      <c r="A19" s="22"/>
      <c r="C19" s="66" t="s">
        <v>24</v>
      </c>
      <c r="D19" s="60">
        <f>[4]RA_DTS!$FB19</f>
        <v>36.279400823480401</v>
      </c>
      <c r="E19" s="61">
        <f>[4]RA_DTS!$FB69</f>
        <v>5.881992068679387E-2</v>
      </c>
      <c r="F19" s="62">
        <f>[4]RA_DTS!$FB94</f>
        <v>4.7687334063102327E-2</v>
      </c>
      <c r="G19" s="63">
        <f>[4]RA_DTS!$FB319</f>
        <v>-1.5335066122114105E-3</v>
      </c>
      <c r="H19" s="149">
        <f>[4]RA_DTS!$FB269</f>
        <v>-6.4374345870671923E-2</v>
      </c>
      <c r="I19" s="86">
        <f>[4]RA_DTS!$FB144</f>
        <v>463.941465514367</v>
      </c>
      <c r="J19" s="87">
        <f>[4]RA_DTS!$FB169</f>
        <v>5.6521535253195365E-2</v>
      </c>
      <c r="K19" s="88">
        <f>[4]RA_DTS!$FB194</f>
        <v>5.0921098466607972E-2</v>
      </c>
      <c r="L19" s="87">
        <f>[4]RA_DTS!$FB219</f>
        <v>5.6521535253195365E-2</v>
      </c>
      <c r="M19" s="87">
        <f>[4]RA_DTS!$FB244</f>
        <v>5.0921098466607972E-2</v>
      </c>
    </row>
    <row r="20" spans="1:19" s="24" customFormat="1" x14ac:dyDescent="0.25">
      <c r="A20" s="22"/>
      <c r="C20" s="66" t="s">
        <v>25</v>
      </c>
      <c r="D20" s="60">
        <f>[4]RA_DTS!$FB20</f>
        <v>17.6084858194064</v>
      </c>
      <c r="E20" s="61">
        <f>[4]RA_DTS!$FB70</f>
        <v>1.218803815677072E-2</v>
      </c>
      <c r="F20" s="62">
        <f>[4]RA_DTS!$FB95</f>
        <v>1.4638385896360795E-2</v>
      </c>
      <c r="G20" s="63">
        <f>[4]RA_DTS!$FB320</f>
        <v>-2.4851310601757826E-3</v>
      </c>
      <c r="H20" s="149">
        <f>[4]RA_DTS!$FB270</f>
        <v>1.9625159283596538E-2</v>
      </c>
      <c r="I20" s="86">
        <f>[4]RA_DTS!$FB145</f>
        <v>257.74097764181573</v>
      </c>
      <c r="J20" s="87">
        <f>[4]RA_DTS!$FB170</f>
        <v>1.5735774236555811E-2</v>
      </c>
      <c r="K20" s="88">
        <f>[4]RA_DTS!$FB195</f>
        <v>1.2397298908290111E-2</v>
      </c>
      <c r="L20" s="87">
        <f>[4]RA_DTS!$FB220</f>
        <v>1.5735774236555811E-2</v>
      </c>
      <c r="M20" s="87">
        <f>[4]RA_DTS!$FB245</f>
        <v>1.2397298908290111E-2</v>
      </c>
    </row>
    <row r="21" spans="1:19" s="24" customFormat="1" x14ac:dyDescent="0.25">
      <c r="C21" s="168" t="s">
        <v>26</v>
      </c>
      <c r="D21" s="169">
        <f>[4]RA_DTS!$FB22</f>
        <v>168.6318726922992</v>
      </c>
      <c r="E21" s="170">
        <f>[4]RA_DTS!$FB72</f>
        <v>4.0637998261696229E-2</v>
      </c>
      <c r="F21" s="171">
        <f>[4]RA_DTS!$FB97</f>
        <v>4.8817354298065885E-2</v>
      </c>
      <c r="G21" s="172">
        <f>[4]RA_DTS!$FB322</f>
        <v>1.3883128892564933E-2</v>
      </c>
      <c r="H21" s="145">
        <f>[4]RA_DTS!$FB272</f>
        <v>1.3472280608042064E-2</v>
      </c>
      <c r="I21" s="173">
        <f>[4]RA_DTS!$FB147</f>
        <v>1959.6579208547844</v>
      </c>
      <c r="J21" s="174">
        <f>[4]RA_DTS!$FB172</f>
        <v>3.4265998564184219E-2</v>
      </c>
      <c r="K21" s="175">
        <f>[4]RA_DTS!$FB197</f>
        <v>3.202462605293821E-2</v>
      </c>
      <c r="L21" s="174">
        <f>[4]RA_DTS!$FB222</f>
        <v>3.4265998564184219E-2</v>
      </c>
      <c r="M21" s="174">
        <f>[4]RA_DTS!$FB247</f>
        <v>3.202462605293821E-2</v>
      </c>
    </row>
    <row r="22" spans="1:19" s="24" customFormat="1" ht="12.75" customHeight="1" x14ac:dyDescent="0.25">
      <c r="C22" s="75" t="s">
        <v>27</v>
      </c>
      <c r="D22" s="60">
        <f>[4]RA_DTS!$FB23</f>
        <v>131.0033460180905</v>
      </c>
      <c r="E22" s="61">
        <f>[4]RA_DTS!$FB73</f>
        <v>4.7739501936024942E-2</v>
      </c>
      <c r="F22" s="62">
        <f>[4]RA_DTS!$FB98</f>
        <v>5.4947094920852146E-2</v>
      </c>
      <c r="G22" s="63">
        <f>[4]RA_DTS!$FB323</f>
        <v>2.0118894250825692E-2</v>
      </c>
      <c r="H22" s="149">
        <f>[4]RA_DTS!$FB273</f>
        <v>1.458390451487257E-2</v>
      </c>
      <c r="I22" s="86">
        <f>[4]RA_DTS!$FB148</f>
        <v>1493.6916421107694</v>
      </c>
      <c r="J22" s="87">
        <f>[4]RA_DTS!$FB173</f>
        <v>3.6351490584355828E-2</v>
      </c>
      <c r="K22" s="88">
        <f>[4]RA_DTS!$FB198</f>
        <v>3.4150289948928547E-2</v>
      </c>
      <c r="L22" s="87">
        <f>[4]RA_DTS!$FB223</f>
        <v>3.6351490584355828E-2</v>
      </c>
      <c r="M22" s="87">
        <f>[4]RA_DTS!$FB248</f>
        <v>3.4150289948928547E-2</v>
      </c>
    </row>
    <row r="23" spans="1:19" s="24" customFormat="1" ht="12.75" customHeight="1" x14ac:dyDescent="0.25">
      <c r="C23" s="76" t="s">
        <v>28</v>
      </c>
      <c r="D23" s="60">
        <f>[4]RA_DTS!$FB24</f>
        <v>123.60751323181539</v>
      </c>
      <c r="E23" s="61">
        <f>[4]RA_DTS!$FB74</f>
        <v>5.0376118827778926E-2</v>
      </c>
      <c r="F23" s="62">
        <f>[4]RA_DTS!$FB99</f>
        <v>5.9747435360844259E-2</v>
      </c>
      <c r="G23" s="63">
        <f>[4]RA_DTS!$FB324</f>
        <v>1.9281774332238877E-2</v>
      </c>
      <c r="H23" s="149">
        <f>[4]RA_DTS!$FB274</f>
        <v>2.1817662520827064E-2</v>
      </c>
      <c r="I23" s="86">
        <f>[4]RA_DTS!$FB149</f>
        <v>1408.3793002251298</v>
      </c>
      <c r="J23" s="87">
        <f>[4]RA_DTS!$FB174</f>
        <v>4.155140566175608E-2</v>
      </c>
      <c r="K23" s="88">
        <f>[4]RA_DTS!$FB199</f>
        <v>3.9397966217655567E-2</v>
      </c>
      <c r="L23" s="87">
        <f>[4]RA_DTS!$FB224</f>
        <v>4.155140566175608E-2</v>
      </c>
      <c r="M23" s="87">
        <f>[4]RA_DTS!$FB249</f>
        <v>3.9397966217655567E-2</v>
      </c>
    </row>
    <row r="24" spans="1:19" s="24" customFormat="1" ht="12.75" customHeight="1" x14ac:dyDescent="0.25">
      <c r="A24" s="22"/>
      <c r="C24" s="69" t="s">
        <v>29</v>
      </c>
      <c r="D24" s="77">
        <f>[4]RA_DTS!$FB25</f>
        <v>7.3958327862750961</v>
      </c>
      <c r="E24" s="61">
        <f>[4]RA_DTS!$FB75</f>
        <v>5.5537992169945039E-3</v>
      </c>
      <c r="F24" s="62">
        <f>[4]RA_DTS!$FB100</f>
        <v>-2.0319332187493488E-2</v>
      </c>
      <c r="G24" s="63">
        <f>[4]RA_DTS!$FB325</f>
        <v>3.452953895379518E-2</v>
      </c>
      <c r="H24" s="149">
        <f>[4]RA_DTS!$FB275</f>
        <v>-8.372663685119619E-2</v>
      </c>
      <c r="I24" s="86">
        <f>[4]RA_DTS!$FB150</f>
        <v>85.312341885639412</v>
      </c>
      <c r="J24" s="87">
        <f>[4]RA_DTS!$FB175</f>
        <v>-4.2559098853995891E-2</v>
      </c>
      <c r="K24" s="88">
        <f>[4]RA_DTS!$FB200</f>
        <v>-4.5383465745624907E-2</v>
      </c>
      <c r="L24" s="87">
        <f>[4]RA_DTS!$FB225</f>
        <v>-4.2559098853995891E-2</v>
      </c>
      <c r="M24" s="87">
        <f>[4]RA_DTS!$FB250</f>
        <v>-4.5383465745624907E-2</v>
      </c>
    </row>
    <row r="25" spans="1:19" s="24" customFormat="1" ht="12.75" customHeight="1" x14ac:dyDescent="0.25">
      <c r="C25" s="176" t="s">
        <v>30</v>
      </c>
      <c r="D25" s="101">
        <f>[4]RA_DTS!$FB26</f>
        <v>37.6285266742087</v>
      </c>
      <c r="E25" s="104">
        <f>[4]RA_DTS!$FB76</f>
        <v>1.6647861500203698E-2</v>
      </c>
      <c r="F25" s="160">
        <f>[4]RA_DTS!$FB101</f>
        <v>2.9317067075355974E-2</v>
      </c>
      <c r="G25" s="102">
        <f>[4]RA_DTS!$FB326</f>
        <v>-5.9292527166064923E-3</v>
      </c>
      <c r="H25" s="85">
        <f>[4]RA_DTS!$FB276</f>
        <v>9.9618529616847251E-3</v>
      </c>
      <c r="I25" s="161">
        <f>[4]RA_DTS!$FB151</f>
        <v>465.96627874401497</v>
      </c>
      <c r="J25" s="162">
        <f>[4]RA_DTS!$FB176</f>
        <v>2.763700415520165E-2</v>
      </c>
      <c r="K25" s="163">
        <f>[4]RA_DTS!$FB201</f>
        <v>2.52812133139797E-2</v>
      </c>
      <c r="L25" s="162">
        <f>[4]RA_DTS!$FB226</f>
        <v>2.763700415520165E-2</v>
      </c>
      <c r="M25" s="162">
        <f>[4]RA_DTS!$FB251</f>
        <v>2.52812133139797E-2</v>
      </c>
    </row>
    <row r="26" spans="1:19" s="24" customFormat="1" ht="12.75" customHeight="1" x14ac:dyDescent="0.25">
      <c r="C26" s="52" t="s">
        <v>31</v>
      </c>
      <c r="D26" s="101">
        <f>[4]RA_DTS!$FB27</f>
        <v>368.27407538646651</v>
      </c>
      <c r="E26" s="104">
        <f>[4]RA_DTS!$FB77</f>
        <v>2.3516634088387667E-2</v>
      </c>
      <c r="F26" s="160">
        <f>[4]RA_DTS!$FB102</f>
        <v>9.2313287027891988E-3</v>
      </c>
      <c r="G26" s="102">
        <f>[4]RA_DTS!$FB327</f>
        <v>6.8970142376199028E-3</v>
      </c>
      <c r="H26" s="85">
        <f>[4]RA_DTS!$FB277</f>
        <v>-5.8067604341460743E-4</v>
      </c>
      <c r="I26" s="161">
        <f>[4]RA_DTS!$FB152</f>
        <v>4465.6220725314488</v>
      </c>
      <c r="J26" s="162">
        <f>[4]RA_DTS!$FB177</f>
        <v>1.6776909569648613E-2</v>
      </c>
      <c r="K26" s="163">
        <f>[4]RA_DTS!$FB202</f>
        <v>1.3345460650091345E-2</v>
      </c>
      <c r="L26" s="162">
        <f>[4]RA_DTS!$FB227</f>
        <v>1.6776909569648613E-2</v>
      </c>
      <c r="M26" s="162">
        <f>[4]RA_DTS!$FB252</f>
        <v>1.3345460650091345E-2</v>
      </c>
    </row>
    <row r="27" spans="1:19" s="24" customFormat="1" ht="12.75" hidden="1" customHeight="1" x14ac:dyDescent="0.25">
      <c r="C27" s="177"/>
      <c r="D27" s="65"/>
      <c r="E27" s="62"/>
      <c r="F27" s="178"/>
      <c r="G27" s="179"/>
      <c r="H27" s="178"/>
      <c r="I27" s="65"/>
      <c r="J27" s="62"/>
      <c r="K27" s="178"/>
      <c r="L27" s="62"/>
      <c r="M27" s="178"/>
    </row>
    <row r="28" spans="1:19" s="24" customFormat="1" ht="12.75" hidden="1" customHeight="1" x14ac:dyDescent="0.25">
      <c r="C28" s="177"/>
      <c r="D28" s="65"/>
      <c r="E28" s="62"/>
      <c r="F28" s="178"/>
      <c r="G28" s="179"/>
      <c r="H28" s="178"/>
      <c r="I28" s="65"/>
      <c r="J28" s="62"/>
      <c r="K28" s="178"/>
      <c r="L28" s="62"/>
      <c r="M28" s="178"/>
    </row>
    <row r="29" spans="1:19" s="24" customFormat="1" ht="12.75" hidden="1" customHeight="1" x14ac:dyDescent="0.25">
      <c r="C29" s="177"/>
      <c r="D29" s="65"/>
      <c r="E29" s="62"/>
      <c r="F29" s="178"/>
      <c r="G29" s="179"/>
      <c r="H29" s="178"/>
      <c r="I29" s="65"/>
      <c r="J29" s="62"/>
      <c r="K29" s="178"/>
      <c r="L29" s="62"/>
      <c r="M29" s="178"/>
    </row>
    <row r="30" spans="1:19" s="24" customFormat="1" ht="12.75" customHeight="1" x14ac:dyDescent="0.25">
      <c r="C30" s="180"/>
      <c r="D30" s="141"/>
      <c r="E30" s="142"/>
      <c r="F30" s="181"/>
      <c r="G30" s="142"/>
      <c r="H30" s="143"/>
      <c r="I30" s="182"/>
      <c r="J30" s="181"/>
      <c r="K30" s="142"/>
      <c r="L30" s="183"/>
      <c r="M30" s="142"/>
    </row>
    <row r="31" spans="1:19" s="24" customFormat="1" ht="12.75" customHeight="1" x14ac:dyDescent="0.25">
      <c r="C31" s="75" t="s">
        <v>32</v>
      </c>
      <c r="D31" s="94">
        <f>[11]Mois!$DQ$5/1000000</f>
        <v>18.835231879999998</v>
      </c>
      <c r="E31" s="96">
        <f>'[11]Evo mois'!$DQ$5</f>
        <v>-0.64875819648835509</v>
      </c>
      <c r="F31" s="184">
        <f>'[12]Evo Mois'!$DQ$5</f>
        <v>-0.66443181858609601</v>
      </c>
      <c r="G31" s="96">
        <f>'[12]Evo Mois-1'!$DQ$5</f>
        <v>-0.60644756550585621</v>
      </c>
      <c r="H31" s="152">
        <f>'[12]Evo ACM'!$DE$5</f>
        <v>6.5151264694387701E-2</v>
      </c>
      <c r="I31" s="94">
        <f>'[11]Cumul ACM'!$DQ$5/1000000</f>
        <v>631.16807564999999</v>
      </c>
      <c r="J31" s="153">
        <f>'[11]Evo ACM'!$DQ$5</f>
        <v>-5.4816341169443672E-2</v>
      </c>
      <c r="K31" s="96">
        <f>'[12]Evo ACM'!$DQ$5</f>
        <v>-5.0208094684060733E-2</v>
      </c>
      <c r="L31" s="153">
        <f>'[11]Evo PCAP'!$DQ$5</f>
        <v>-5.4816341169443672E-2</v>
      </c>
      <c r="M31" s="96">
        <f>'[12]Evo PCAP'!$DQ$5</f>
        <v>-5.0208094684060733E-2</v>
      </c>
      <c r="R31" s="98"/>
      <c r="S31" s="98"/>
    </row>
    <row r="32" spans="1:19" s="24" customFormat="1" ht="12.75" customHeight="1" x14ac:dyDescent="0.25">
      <c r="C32" s="99" t="s">
        <v>33</v>
      </c>
      <c r="D32" s="60">
        <f>[11]Mois!$DQ$6/1000000</f>
        <v>13.225835059999998</v>
      </c>
      <c r="E32" s="63">
        <f>'[11]Evo mois'!$DQ$6</f>
        <v>-0.69391993221406023</v>
      </c>
      <c r="F32" s="95">
        <f>'[12]Evo Mois'!$DQ$6</f>
        <v>-0.70874196122836941</v>
      </c>
      <c r="G32" s="63">
        <f>'[12]Evo Mois-1'!$DQ$6</f>
        <v>-0.64855467070474293</v>
      </c>
      <c r="H32" s="61">
        <f>'[12]Evo ACM'!$DE$6</f>
        <v>6.0720495928524132E-2</v>
      </c>
      <c r="I32" s="60">
        <f>'[11]Cumul ACM'!$DQ$6/1000000</f>
        <v>501.34129059000003</v>
      </c>
      <c r="J32" s="62">
        <f>'[11]Evo ACM'!$DQ$6</f>
        <v>-6.5016933396794485E-2</v>
      </c>
      <c r="K32" s="63">
        <f>'[12]Evo ACM'!$DQ$6</f>
        <v>-6.121455555103672E-2</v>
      </c>
      <c r="L32" s="62">
        <f>'[11]Evo PCAP'!$DQ$6</f>
        <v>-6.5016933396794485E-2</v>
      </c>
      <c r="M32" s="63">
        <f>'[12]Evo PCAP'!$DQ$6</f>
        <v>-6.121455555103672E-2</v>
      </c>
      <c r="R32" s="98"/>
      <c r="S32" s="98"/>
    </row>
    <row r="33" spans="2:19" s="24" customFormat="1" ht="12.75" customHeight="1" x14ac:dyDescent="0.25">
      <c r="C33" s="99" t="s">
        <v>34</v>
      </c>
      <c r="D33" s="60">
        <f>[11]Mois!$DQ$7/1000000</f>
        <v>3.4646714799999998</v>
      </c>
      <c r="E33" s="63">
        <f>'[11]Evo mois'!$DQ$7</f>
        <v>-0.3308010607667925</v>
      </c>
      <c r="F33" s="95">
        <f>'[12]Evo Mois'!$DQ$7</f>
        <v>-0.34823851488096069</v>
      </c>
      <c r="G33" s="63">
        <f>'[12]Evo Mois-1'!$DQ$7</f>
        <v>-0.38250057565603424</v>
      </c>
      <c r="H33" s="61">
        <f>'[12]Evo ACM'!$DE$7</f>
        <v>0.15238435666209904</v>
      </c>
      <c r="I33" s="60">
        <f>'[11]Cumul ACM'!$DQ$7/1000000</f>
        <v>68.037238930000001</v>
      </c>
      <c r="J33" s="62">
        <f>'[11]Evo ACM'!$DQ$7</f>
        <v>6.4451615743100099E-2</v>
      </c>
      <c r="K33" s="63">
        <f>'[12]Evo ACM'!$DQ$7</f>
        <v>7.8801579483289919E-2</v>
      </c>
      <c r="L33" s="62">
        <f>'[11]Evo PCAP'!$DQ$7</f>
        <v>6.4451615743100099E-2</v>
      </c>
      <c r="M33" s="63">
        <f>'[12]Evo PCAP'!$DQ$7</f>
        <v>7.8801579483289919E-2</v>
      </c>
      <c r="R33" s="98"/>
      <c r="S33" s="98"/>
    </row>
    <row r="34" spans="2:19" s="24" customFormat="1" ht="12.75" customHeight="1" x14ac:dyDescent="0.25">
      <c r="C34" s="100" t="s">
        <v>35</v>
      </c>
      <c r="D34" s="101">
        <f>[11]Mois!$DQ$8/1000000</f>
        <v>2.1447253399999999</v>
      </c>
      <c r="E34" s="102">
        <f>'[11]Evo mois'!$DQ$8</f>
        <v>-0.59046437651776484</v>
      </c>
      <c r="F34" s="103">
        <f>'[12]Evo Mois'!$DQ$8</f>
        <v>-0.59960071307092677</v>
      </c>
      <c r="G34" s="103">
        <f>'[12]Evo Mois-1'!$DQ$8</f>
        <v>-0.53375884856161315</v>
      </c>
      <c r="H34" s="102">
        <f>'[12]Evo ACM'!$DE$8</f>
        <v>2.6025237559716752E-2</v>
      </c>
      <c r="I34" s="101">
        <f>'[11]Cumul ACM'!$DQ$8/1000000</f>
        <v>61.789546130000012</v>
      </c>
      <c r="J34" s="160">
        <f>'[11]Evo ACM'!$DQ$8</f>
        <v>-8.6651942137302873E-2</v>
      </c>
      <c r="K34" s="102">
        <f>'[12]Evo ACM'!$DQ$8</f>
        <v>-8.4335264306908075E-2</v>
      </c>
      <c r="L34" s="160">
        <f>'[11]Evo PCAP'!$DQ$8</f>
        <v>-8.6651942137302873E-2</v>
      </c>
      <c r="M34" s="102">
        <f>'[12]Evo PCAP'!$DQ$8</f>
        <v>-8.4335264306908075E-2</v>
      </c>
      <c r="O34" s="98"/>
      <c r="P34" s="98"/>
      <c r="Q34" s="98"/>
      <c r="R34" s="98"/>
      <c r="S34" s="98"/>
    </row>
    <row r="35" spans="2:19" s="24" customFormat="1" ht="12.75" customHeight="1" x14ac:dyDescent="0.25">
      <c r="C35" s="185"/>
      <c r="D35" s="65"/>
      <c r="E35" s="88"/>
      <c r="F35" s="88"/>
      <c r="G35" s="88"/>
      <c r="H35" s="88"/>
      <c r="I35" s="65"/>
      <c r="J35" s="88"/>
      <c r="K35" s="88"/>
      <c r="L35" s="88"/>
      <c r="M35" s="88"/>
      <c r="O35" s="98"/>
      <c r="P35" s="98"/>
      <c r="Q35" s="98"/>
      <c r="R35" s="98"/>
      <c r="S35" s="98"/>
    </row>
    <row r="36" spans="2:19" s="24" customFormat="1" ht="12.75" customHeight="1" x14ac:dyDescent="0.25">
      <c r="B36" s="67"/>
      <c r="C36" s="107"/>
      <c r="D36" s="107"/>
      <c r="E36" s="107"/>
      <c r="F36" s="107"/>
      <c r="G36" s="107"/>
      <c r="H36" s="107"/>
      <c r="I36" s="107"/>
      <c r="J36" s="107"/>
      <c r="K36" s="107"/>
      <c r="L36" s="107"/>
      <c r="M36" s="107"/>
    </row>
    <row r="37" spans="2:19" s="24" customFormat="1" ht="40.5" customHeight="1" x14ac:dyDescent="0.25">
      <c r="B37" s="67"/>
      <c r="C37" s="121" t="s">
        <v>41</v>
      </c>
      <c r="D37" s="122" t="s">
        <v>6</v>
      </c>
      <c r="E37" s="123"/>
      <c r="F37" s="123"/>
      <c r="G37" s="124"/>
      <c r="H37" s="122" t="s">
        <v>8</v>
      </c>
      <c r="I37" s="123"/>
      <c r="J37" s="123"/>
      <c r="K37" s="124"/>
      <c r="L37" s="122" t="s">
        <v>9</v>
      </c>
      <c r="M37" s="124"/>
    </row>
    <row r="38" spans="2:19" s="24" customFormat="1" ht="53.25" customHeight="1" x14ac:dyDescent="0.25">
      <c r="B38" s="67"/>
      <c r="C38" s="125"/>
      <c r="D38" s="126" t="str">
        <f>D5</f>
        <v>Données brutes  déc. 2024</v>
      </c>
      <c r="E38" s="127" t="str">
        <f>E5</f>
        <v>Taux de croissance  déc. 2024 / déc. 2023</v>
      </c>
      <c r="F38" s="186"/>
      <c r="G38" s="129" t="str">
        <f>G5</f>
        <v>Taux de croissance  déc. 2024 / nov. 2024</v>
      </c>
      <c r="H38" s="130" t="str">
        <f>H5</f>
        <v>Rappel :
Taux ACM CVS-CJO à fin déc. 2023</v>
      </c>
      <c r="I38" s="131" t="str">
        <f>I5</f>
        <v>Données brutes janv. 2024 - déc. 2024</v>
      </c>
      <c r="J38" s="127" t="str">
        <f>J5</f>
        <v>Taux ACM (janv. 2024 - déc. 2024 / janv. 2023 - déc. 2023)</v>
      </c>
      <c r="K38" s="133"/>
      <c r="L38" s="127" t="str">
        <f>L5</f>
        <v>( janv à déc. 2024 ) /
( janv à déc. 2023 )</v>
      </c>
      <c r="M38" s="133"/>
    </row>
    <row r="39" spans="2:19" s="24" customFormat="1" ht="40.5" customHeight="1" x14ac:dyDescent="0.25">
      <c r="B39" s="67"/>
      <c r="C39" s="135"/>
      <c r="D39" s="136"/>
      <c r="E39" s="129" t="s">
        <v>10</v>
      </c>
      <c r="F39" s="137" t="s">
        <v>11</v>
      </c>
      <c r="G39" s="129" t="s">
        <v>11</v>
      </c>
      <c r="H39" s="138"/>
      <c r="I39" s="139"/>
      <c r="J39" s="129" t="s">
        <v>10</v>
      </c>
      <c r="K39" s="129" t="s">
        <v>11</v>
      </c>
      <c r="L39" s="129" t="s">
        <v>10</v>
      </c>
      <c r="M39" s="129" t="s">
        <v>11</v>
      </c>
    </row>
    <row r="40" spans="2:19" s="24" customFormat="1" ht="12.75" customHeight="1" x14ac:dyDescent="0.25">
      <c r="B40" s="67"/>
      <c r="C40" s="140" t="s">
        <v>12</v>
      </c>
      <c r="D40" s="141">
        <v>182.303907215664</v>
      </c>
      <c r="E40" s="142">
        <v>-2.4135508163632302E-2</v>
      </c>
      <c r="F40" s="48">
        <v>-6.2286528290786958E-3</v>
      </c>
      <c r="G40" s="49">
        <v>7.5424507501014038E-3</v>
      </c>
      <c r="H40" s="143">
        <v>-1.3280432325338265E-2</v>
      </c>
      <c r="I40" s="144">
        <v>2395.2974039188589</v>
      </c>
      <c r="J40" s="142">
        <v>-3.0794477815726529E-3</v>
      </c>
      <c r="K40" s="49">
        <v>-4.9878104458150885E-3</v>
      </c>
      <c r="L40" s="142">
        <v>-4.3105815492250343E-4</v>
      </c>
      <c r="M40" s="142">
        <v>-4.9572903713708261E-3</v>
      </c>
    </row>
    <row r="41" spans="2:19" s="24" customFormat="1" ht="12.75" customHeight="1" x14ac:dyDescent="0.25">
      <c r="B41" s="67"/>
      <c r="C41" s="52" t="s">
        <v>13</v>
      </c>
      <c r="D41" s="53">
        <v>100.636147989702</v>
      </c>
      <c r="E41" s="54">
        <v>-4.1693793414940283E-2</v>
      </c>
      <c r="F41" s="55">
        <v>-2.1073448593775246E-2</v>
      </c>
      <c r="G41" s="56">
        <v>-7.9769141446888181E-3</v>
      </c>
      <c r="H41" s="145">
        <v>-2.1439857229116899E-2</v>
      </c>
      <c r="I41" s="146">
        <v>1398.0818393788797</v>
      </c>
      <c r="J41" s="147">
        <v>-1.6555433577380874E-2</v>
      </c>
      <c r="K41" s="148">
        <v>-1.8983034615865479E-2</v>
      </c>
      <c r="L41" s="147">
        <v>-1.4155115344061886E-2</v>
      </c>
      <c r="M41" s="147">
        <v>-1.8386671839234814E-2</v>
      </c>
    </row>
    <row r="42" spans="2:19" s="24" customFormat="1" ht="12.75" customHeight="1" x14ac:dyDescent="0.25">
      <c r="B42" s="67"/>
      <c r="C42" s="59" t="s">
        <v>14</v>
      </c>
      <c r="D42" s="77">
        <v>26.411133996062709</v>
      </c>
      <c r="E42" s="61">
        <v>-8.7743693040971737E-2</v>
      </c>
      <c r="F42" s="62">
        <v>-4.5742957152913544E-2</v>
      </c>
      <c r="G42" s="63">
        <v>-2.0527848874085985E-2</v>
      </c>
      <c r="H42" s="149">
        <v>4.2053855718571231E-3</v>
      </c>
      <c r="I42" s="86">
        <v>443.14433346542745</v>
      </c>
      <c r="J42" s="87">
        <v>-2.1845093989590336E-2</v>
      </c>
      <c r="K42" s="88">
        <v>-2.256269450493209E-2</v>
      </c>
      <c r="L42" s="87">
        <v>-2.5135327059078505E-2</v>
      </c>
      <c r="M42" s="87">
        <v>-2.993544562661099E-2</v>
      </c>
    </row>
    <row r="43" spans="2:19" s="24" customFormat="1" ht="12.75" customHeight="1" x14ac:dyDescent="0.25">
      <c r="B43" s="67"/>
      <c r="C43" s="66" t="s">
        <v>15</v>
      </c>
      <c r="D43" s="60">
        <v>8.22550604299383</v>
      </c>
      <c r="E43" s="61">
        <v>-0.10697892550825761</v>
      </c>
      <c r="F43" s="62">
        <v>-7.2361619463592985E-2</v>
      </c>
      <c r="G43" s="63">
        <v>-4.6288814001665846E-2</v>
      </c>
      <c r="H43" s="149">
        <v>-4.4308170026980731E-2</v>
      </c>
      <c r="I43" s="86">
        <v>122.37260300410095</v>
      </c>
      <c r="J43" s="87">
        <v>-2.9749543363869257E-2</v>
      </c>
      <c r="K43" s="88">
        <v>-3.3294171080611612E-2</v>
      </c>
      <c r="L43" s="87">
        <v>-2.2661623331023062E-2</v>
      </c>
      <c r="M43" s="87">
        <v>-2.81367662489167E-2</v>
      </c>
    </row>
    <row r="44" spans="2:19" s="24" customFormat="1" ht="12.75" customHeight="1" x14ac:dyDescent="0.25">
      <c r="B44" s="67"/>
      <c r="C44" s="66" t="s">
        <v>16</v>
      </c>
      <c r="D44" s="60">
        <v>15.541740176614137</v>
      </c>
      <c r="E44" s="61">
        <v>-5.7807635919542188E-2</v>
      </c>
      <c r="F44" s="62">
        <v>-1.0981605911408399E-2</v>
      </c>
      <c r="G44" s="63">
        <v>-1.0135840947100183E-2</v>
      </c>
      <c r="H44" s="149">
        <v>2.2955809776678437E-2</v>
      </c>
      <c r="I44" s="86">
        <v>258.36643015077959</v>
      </c>
      <c r="J44" s="87">
        <v>2.7743803654332044E-3</v>
      </c>
      <c r="K44" s="88">
        <v>3.7810497554251477E-3</v>
      </c>
      <c r="L44" s="87">
        <v>-1.4327881584554891E-3</v>
      </c>
      <c r="M44" s="87">
        <v>-5.5562373411940369E-3</v>
      </c>
    </row>
    <row r="45" spans="2:19" s="24" customFormat="1" ht="12.75" customHeight="1" x14ac:dyDescent="0.25">
      <c r="B45" s="67"/>
      <c r="C45" s="66" t="s">
        <v>17</v>
      </c>
      <c r="D45" s="60">
        <v>2.5071093883196198</v>
      </c>
      <c r="E45" s="61">
        <v>-0.19746029898382333</v>
      </c>
      <c r="F45" s="62">
        <v>-0.13785083755151051</v>
      </c>
      <c r="G45" s="63">
        <v>-1.4544979432049354E-2</v>
      </c>
      <c r="H45" s="149">
        <v>2.7100945045726466E-2</v>
      </c>
      <c r="I45" s="86">
        <v>60.408021104032898</v>
      </c>
      <c r="J45" s="87">
        <v>-0.10497863417945852</v>
      </c>
      <c r="K45" s="88">
        <v>-0.10672923975091408</v>
      </c>
      <c r="L45" s="87">
        <v>-0.12559729895887939</v>
      </c>
      <c r="M45" s="87">
        <v>-0.13066903985731393</v>
      </c>
    </row>
    <row r="46" spans="2:19" s="24" customFormat="1" ht="12.75" customHeight="1" x14ac:dyDescent="0.25">
      <c r="B46" s="67"/>
      <c r="C46" s="151" t="s">
        <v>18</v>
      </c>
      <c r="D46" s="94">
        <v>45.958328592236064</v>
      </c>
      <c r="E46" s="152">
        <v>-2.764893544515834E-2</v>
      </c>
      <c r="F46" s="153">
        <v>-1.500570723380823E-2</v>
      </c>
      <c r="G46" s="96">
        <v>2.3939947471094403E-3</v>
      </c>
      <c r="H46" s="154">
        <v>-2.8606017610645296E-2</v>
      </c>
      <c r="I46" s="155">
        <v>580.91434538111946</v>
      </c>
      <c r="J46" s="156">
        <v>-1.3697908285752236E-2</v>
      </c>
      <c r="K46" s="157">
        <v>-1.751523743630079E-2</v>
      </c>
      <c r="L46" s="156">
        <v>-9.518503758529917E-3</v>
      </c>
      <c r="M46" s="156">
        <v>-1.3204745083860936E-2</v>
      </c>
    </row>
    <row r="47" spans="2:19" s="24" customFormat="1" ht="12.75" customHeight="1" x14ac:dyDescent="0.25">
      <c r="B47" s="67"/>
      <c r="C47" s="69" t="s">
        <v>19</v>
      </c>
      <c r="D47" s="60">
        <v>8.3146610983467291</v>
      </c>
      <c r="E47" s="61">
        <v>-7.8448819376016887E-2</v>
      </c>
      <c r="F47" s="62">
        <v>-1.8879583876997175E-2</v>
      </c>
      <c r="G47" s="63">
        <v>1.5614999036299704E-3</v>
      </c>
      <c r="H47" s="149">
        <v>1.9707800827941657E-2</v>
      </c>
      <c r="I47" s="86">
        <v>122.05141038647292</v>
      </c>
      <c r="J47" s="87">
        <v>-6.7584040435956227E-3</v>
      </c>
      <c r="K47" s="88">
        <v>-8.2787838732162333E-3</v>
      </c>
      <c r="L47" s="87">
        <v>-9.4417482023207988E-3</v>
      </c>
      <c r="M47" s="87">
        <v>-1.6428441306751473E-2</v>
      </c>
    </row>
    <row r="48" spans="2:19" s="24" customFormat="1" ht="12.75" customHeight="1" x14ac:dyDescent="0.25">
      <c r="B48" s="67"/>
      <c r="C48" s="159" t="s">
        <v>20</v>
      </c>
      <c r="D48" s="101">
        <v>36.884634822259798</v>
      </c>
      <c r="E48" s="104">
        <v>-1.6350555659224719E-2</v>
      </c>
      <c r="F48" s="160">
        <v>-1.5796847241644874E-2</v>
      </c>
      <c r="G48" s="102">
        <v>2.8691343599036578E-3</v>
      </c>
      <c r="H48" s="85">
        <v>-4.4228575839859841E-2</v>
      </c>
      <c r="I48" s="161">
        <v>443.20146577372998</v>
      </c>
      <c r="J48" s="162">
        <v>-1.8171906805568794E-2</v>
      </c>
      <c r="K48" s="163">
        <v>-2.2687580333781043E-2</v>
      </c>
      <c r="L48" s="162">
        <v>-1.2124139543130186E-2</v>
      </c>
      <c r="M48" s="162">
        <v>-1.4842241354741215E-2</v>
      </c>
    </row>
    <row r="49" spans="2:19" s="24" customFormat="1" ht="12.75" customHeight="1" x14ac:dyDescent="0.25">
      <c r="B49" s="67"/>
      <c r="C49" s="164" t="s">
        <v>21</v>
      </c>
      <c r="D49" s="94">
        <v>4.6601089032867895</v>
      </c>
      <c r="E49" s="152">
        <v>-0.14304942507405394</v>
      </c>
      <c r="F49" s="153">
        <v>-0.12840514047102336</v>
      </c>
      <c r="G49" s="96">
        <v>-2.0199568475935958E-2</v>
      </c>
      <c r="H49" s="154">
        <v>-0.22014189479212987</v>
      </c>
      <c r="I49" s="155">
        <v>68.757811618573186</v>
      </c>
      <c r="J49" s="156">
        <v>-0.14156057106345921</v>
      </c>
      <c r="K49" s="157">
        <v>-0.14470720851684049</v>
      </c>
      <c r="L49" s="156">
        <v>-0.12118280355788313</v>
      </c>
      <c r="M49" s="156">
        <v>-0.12578514505080562</v>
      </c>
    </row>
    <row r="50" spans="2:19" s="24" customFormat="1" ht="12.75" customHeight="1" x14ac:dyDescent="0.25">
      <c r="B50" s="67"/>
      <c r="C50" s="165" t="s">
        <v>22</v>
      </c>
      <c r="D50" s="101">
        <v>12.310890397740501</v>
      </c>
      <c r="E50" s="104">
        <v>-2.029919833399163E-2</v>
      </c>
      <c r="F50" s="160">
        <v>1.3428190203548018E-2</v>
      </c>
      <c r="G50" s="102">
        <v>-3.529013384598878E-3</v>
      </c>
      <c r="H50" s="166">
        <v>3.136764924146207E-2</v>
      </c>
      <c r="I50" s="161">
        <v>164.12668627700651</v>
      </c>
      <c r="J50" s="167">
        <v>5.4304570881897885E-3</v>
      </c>
      <c r="K50" s="163">
        <v>2.9495312581493405E-3</v>
      </c>
      <c r="L50" s="162">
        <v>4.8803828456616127E-3</v>
      </c>
      <c r="M50" s="162">
        <v>3.3019864198990945E-4</v>
      </c>
    </row>
    <row r="51" spans="2:19" s="24" customFormat="1" ht="12.75" customHeight="1" x14ac:dyDescent="0.25">
      <c r="B51" s="67"/>
      <c r="C51" s="59" t="s">
        <v>23</v>
      </c>
      <c r="D51" s="60">
        <v>9.0601283590650183</v>
      </c>
      <c r="E51" s="61">
        <v>6.6771301402421601E-2</v>
      </c>
      <c r="F51" s="62">
        <v>6.6283370762880045E-2</v>
      </c>
      <c r="G51" s="63">
        <v>-6.7498108541699242E-3</v>
      </c>
      <c r="H51" s="149">
        <v>1.4071379009375162E-2</v>
      </c>
      <c r="I51" s="86">
        <v>112.77288857613549</v>
      </c>
      <c r="J51" s="87">
        <v>4.1165709721634913E-2</v>
      </c>
      <c r="K51" s="88">
        <v>4.0103234182430558E-2</v>
      </c>
      <c r="L51" s="87">
        <v>4.2283929150939814E-2</v>
      </c>
      <c r="M51" s="87">
        <v>4.1423078097435839E-2</v>
      </c>
    </row>
    <row r="52" spans="2:19" s="24" customFormat="1" ht="12.75" customHeight="1" x14ac:dyDescent="0.25">
      <c r="B52" s="67"/>
      <c r="C52" s="66" t="s">
        <v>24</v>
      </c>
      <c r="D52" s="60">
        <v>5.9429773418653493</v>
      </c>
      <c r="E52" s="61">
        <v>9.0840952019523913E-2</v>
      </c>
      <c r="F52" s="62">
        <v>9.0318618109944238E-2</v>
      </c>
      <c r="G52" s="63">
        <v>-9.6246324045665688E-3</v>
      </c>
      <c r="H52" s="149">
        <v>2.4043949226509653E-2</v>
      </c>
      <c r="I52" s="86">
        <v>73.496033101917462</v>
      </c>
      <c r="J52" s="87">
        <v>6.506951030026098E-2</v>
      </c>
      <c r="K52" s="88">
        <v>6.44477503668619E-2</v>
      </c>
      <c r="L52" s="87">
        <v>6.9926522856520679E-2</v>
      </c>
      <c r="M52" s="87">
        <v>6.941644103947664E-2</v>
      </c>
    </row>
    <row r="53" spans="2:19" s="24" customFormat="1" ht="12.75" customHeight="1" x14ac:dyDescent="0.25">
      <c r="B53" s="67"/>
      <c r="C53" s="66" t="s">
        <v>25</v>
      </c>
      <c r="D53" s="60">
        <v>3.1171510171996704</v>
      </c>
      <c r="E53" s="61">
        <v>2.3705777178191889E-2</v>
      </c>
      <c r="F53" s="62">
        <v>2.1477908793066991E-2</v>
      </c>
      <c r="G53" s="63">
        <v>-9.7959267723513044E-4</v>
      </c>
      <c r="H53" s="149">
        <v>-3.0422340601502507E-3</v>
      </c>
      <c r="I53" s="86">
        <v>39.276855474218017</v>
      </c>
      <c r="J53" s="87">
        <v>-7.9759323073635979E-4</v>
      </c>
      <c r="K53" s="88">
        <v>-2.8086504637038212E-3</v>
      </c>
      <c r="L53" s="87">
        <v>-5.7482701360270783E-3</v>
      </c>
      <c r="M53" s="87">
        <v>-7.8048628732573233E-3</v>
      </c>
    </row>
    <row r="54" spans="2:19" s="24" customFormat="1" ht="12.75" customHeight="1" x14ac:dyDescent="0.25">
      <c r="B54" s="67"/>
      <c r="C54" s="168" t="s">
        <v>26</v>
      </c>
      <c r="D54" s="169">
        <v>81.667759225962001</v>
      </c>
      <c r="E54" s="170">
        <v>-1.5937144438661344E-3</v>
      </c>
      <c r="F54" s="171">
        <v>1.4845637697651792E-2</v>
      </c>
      <c r="G54" s="172">
        <v>2.9599600184718522E-2</v>
      </c>
      <c r="H54" s="145">
        <v>-1.1829482722649498E-3</v>
      </c>
      <c r="I54" s="173">
        <v>997.21556453997948</v>
      </c>
      <c r="J54" s="174">
        <v>1.6447719708068131E-2</v>
      </c>
      <c r="K54" s="175">
        <v>1.5341232933525184E-2</v>
      </c>
      <c r="L54" s="174">
        <v>1.9533008941625241E-2</v>
      </c>
      <c r="M54" s="174">
        <v>1.440955656161691E-2</v>
      </c>
    </row>
    <row r="55" spans="2:19" s="24" customFormat="1" ht="12.75" customHeight="1" x14ac:dyDescent="0.25">
      <c r="B55" s="67"/>
      <c r="C55" s="75" t="s">
        <v>27</v>
      </c>
      <c r="D55" s="60">
        <v>61.367084367326704</v>
      </c>
      <c r="E55" s="61">
        <v>-8.9873984748785052E-3</v>
      </c>
      <c r="F55" s="62">
        <v>8.7758990273127946E-3</v>
      </c>
      <c r="G55" s="63">
        <v>1.5331808942876446E-2</v>
      </c>
      <c r="H55" s="149">
        <v>6.5603210393057054E-3</v>
      </c>
      <c r="I55" s="86">
        <v>748.64269997835402</v>
      </c>
      <c r="J55" s="87">
        <v>2.4546970338987784E-2</v>
      </c>
      <c r="K55" s="88">
        <v>2.3340846720809605E-2</v>
      </c>
      <c r="L55" s="87">
        <v>2.5952228954550627E-2</v>
      </c>
      <c r="M55" s="87">
        <v>2.095928263933744E-2</v>
      </c>
    </row>
    <row r="56" spans="2:19" s="24" customFormat="1" ht="12.75" customHeight="1" x14ac:dyDescent="0.25">
      <c r="B56" s="67"/>
      <c r="C56" s="76" t="s">
        <v>28</v>
      </c>
      <c r="D56" s="60">
        <v>58.953456081297503</v>
      </c>
      <c r="E56" s="61">
        <v>1.6621437826322971E-3</v>
      </c>
      <c r="F56" s="62">
        <v>1.7480497252703175E-2</v>
      </c>
      <c r="G56" s="63">
        <v>1.7393551732053147E-2</v>
      </c>
      <c r="H56" s="149">
        <v>1.4284259050175718E-2</v>
      </c>
      <c r="I56" s="86">
        <v>713.97039133113105</v>
      </c>
      <c r="J56" s="87">
        <v>3.3798858192914727E-2</v>
      </c>
      <c r="K56" s="88">
        <v>3.2224918418486626E-2</v>
      </c>
      <c r="L56" s="87">
        <v>3.4069033698521434E-2</v>
      </c>
      <c r="M56" s="87">
        <v>2.837255557275542E-2</v>
      </c>
    </row>
    <row r="57" spans="2:19" s="24" customFormat="1" ht="12.75" customHeight="1" x14ac:dyDescent="0.25">
      <c r="B57" s="67"/>
      <c r="C57" s="69" t="s">
        <v>29</v>
      </c>
      <c r="D57" s="77">
        <v>2.4136282860291973</v>
      </c>
      <c r="E57" s="61">
        <v>-0.21328601825974669</v>
      </c>
      <c r="F57" s="62">
        <v>-0.15448502978616618</v>
      </c>
      <c r="G57" s="63">
        <v>-2.9076950329565365E-2</v>
      </c>
      <c r="H57" s="149">
        <v>-0.11002819282196075</v>
      </c>
      <c r="I57" s="86">
        <v>34.672308647223005</v>
      </c>
      <c r="J57" s="87">
        <v>-0.13488195673582959</v>
      </c>
      <c r="K57" s="88">
        <v>-0.1294905133756411</v>
      </c>
      <c r="L57" s="87">
        <v>-0.11762485820655855</v>
      </c>
      <c r="M57" s="87">
        <v>-0.11169860578845137</v>
      </c>
    </row>
    <row r="58" spans="2:19" s="24" customFormat="1" ht="12.75" customHeight="1" x14ac:dyDescent="0.25">
      <c r="B58" s="67"/>
      <c r="C58" s="176" t="s">
        <v>30</v>
      </c>
      <c r="D58" s="101">
        <v>20.300674858635297</v>
      </c>
      <c r="E58" s="104">
        <v>2.144301747954902E-2</v>
      </c>
      <c r="F58" s="160">
        <v>3.322550427585802E-2</v>
      </c>
      <c r="G58" s="102">
        <v>7.4228627046825091E-2</v>
      </c>
      <c r="H58" s="85">
        <v>-2.3118827417114463E-2</v>
      </c>
      <c r="I58" s="161">
        <v>248.57286456162538</v>
      </c>
      <c r="J58" s="162">
        <v>-7.1897026286846799E-3</v>
      </c>
      <c r="K58" s="163">
        <v>-8.0093521777868659E-3</v>
      </c>
      <c r="L58" s="162">
        <v>1.0174046348563337E-3</v>
      </c>
      <c r="M58" s="162">
        <v>-4.8796315355962294E-3</v>
      </c>
    </row>
    <row r="59" spans="2:19" s="24" customFormat="1" ht="12.75" customHeight="1" x14ac:dyDescent="0.25">
      <c r="B59" s="67"/>
      <c r="C59" s="52" t="s">
        <v>31</v>
      </c>
      <c r="D59" s="101">
        <v>173.24377885659896</v>
      </c>
      <c r="E59" s="104">
        <v>-2.8465231459795404E-2</v>
      </c>
      <c r="F59" s="160">
        <v>-9.7271693540725845E-3</v>
      </c>
      <c r="G59" s="102">
        <v>8.2961916888206755E-3</v>
      </c>
      <c r="H59" s="85">
        <v>-1.4533833471289559E-2</v>
      </c>
      <c r="I59" s="161">
        <v>2282.5245153427236</v>
      </c>
      <c r="J59" s="162">
        <v>-5.1681898150979233E-3</v>
      </c>
      <c r="K59" s="163">
        <v>-7.1140936027204171E-3</v>
      </c>
      <c r="L59" s="162">
        <v>-2.5771312633928734E-3</v>
      </c>
      <c r="M59" s="162">
        <v>-7.1600438443920611E-3</v>
      </c>
    </row>
    <row r="60" spans="2:19" s="24" customFormat="1" ht="12.75" hidden="1" customHeight="1" x14ac:dyDescent="0.25">
      <c r="B60" s="67"/>
      <c r="C60" s="177"/>
      <c r="D60" s="65"/>
      <c r="E60" s="62"/>
      <c r="F60" s="178"/>
      <c r="G60" s="179"/>
      <c r="H60" s="178"/>
      <c r="I60" s="178"/>
      <c r="J60" s="62"/>
      <c r="K60" s="178"/>
      <c r="L60" s="178"/>
      <c r="M60" s="178"/>
    </row>
    <row r="61" spans="2:19" s="24" customFormat="1" ht="12.75" hidden="1" customHeight="1" x14ac:dyDescent="0.25">
      <c r="B61" s="67"/>
      <c r="C61" s="177"/>
      <c r="D61" s="65"/>
      <c r="E61" s="62"/>
      <c r="F61" s="178"/>
      <c r="G61" s="179"/>
      <c r="H61" s="178"/>
      <c r="I61" s="178"/>
      <c r="J61" s="62"/>
      <c r="K61" s="178"/>
      <c r="L61" s="178"/>
      <c r="M61" s="178"/>
    </row>
    <row r="62" spans="2:19" s="24" customFormat="1" ht="12.75" hidden="1" customHeight="1" x14ac:dyDescent="0.25">
      <c r="B62" s="67"/>
      <c r="C62" s="177"/>
      <c r="D62" s="65"/>
      <c r="E62" s="62"/>
      <c r="F62" s="178"/>
      <c r="G62" s="179"/>
      <c r="H62" s="178"/>
      <c r="I62" s="178"/>
      <c r="J62" s="62"/>
      <c r="K62" s="178"/>
      <c r="L62" s="178"/>
      <c r="M62" s="178"/>
    </row>
    <row r="63" spans="2:19" s="24" customFormat="1" ht="12.75" customHeight="1" x14ac:dyDescent="0.25">
      <c r="C63" s="180"/>
      <c r="D63" s="141"/>
      <c r="E63" s="142"/>
      <c r="F63" s="181"/>
      <c r="G63" s="142"/>
      <c r="H63" s="143"/>
      <c r="I63" s="182"/>
      <c r="J63" s="181"/>
      <c r="K63" s="142"/>
      <c r="L63" s="183"/>
      <c r="M63" s="142"/>
    </row>
    <row r="64" spans="2:19" s="24" customFormat="1" ht="12.75" customHeight="1" x14ac:dyDescent="0.25">
      <c r="C64" s="75" t="s">
        <v>32</v>
      </c>
      <c r="D64" s="94">
        <f>[13]Mois!$DQ$5/1000000</f>
        <v>9.2289776799999999</v>
      </c>
      <c r="E64" s="153">
        <f>'[13]Evo mois'!$DQ$5</f>
        <v>-0.66617038198793666</v>
      </c>
      <c r="F64" s="184">
        <f>'[14]Evo Mois'!$DQ$5</f>
        <v>-0.67767964054823049</v>
      </c>
      <c r="G64" s="96">
        <f>'[14]Evo Mois-1'!$DQ$5</f>
        <v>-0.61162395625549526</v>
      </c>
      <c r="H64" s="153">
        <f>'[14]Evo ACM'!$DE$5</f>
        <v>3.1235495136089142E-2</v>
      </c>
      <c r="I64" s="94">
        <f>'[13]Cumul ACM'!$DQ$5/1000000</f>
        <v>311.15125988</v>
      </c>
      <c r="J64" s="153">
        <f>'[13]Evo ACM'!$DQ$5</f>
        <v>-8.3036635679314186E-2</v>
      </c>
      <c r="K64" s="96">
        <f>'[14]Evo ACM'!$DQ$5</f>
        <v>-7.772540554184848E-2</v>
      </c>
      <c r="L64" s="153">
        <f>'[13]Evo PCAP'!$DQ$5</f>
        <v>-8.3036635679314186E-2</v>
      </c>
      <c r="M64" s="96">
        <f>'[14]Evo PCAP'!$DQ$5</f>
        <v>-7.772540554184848E-2</v>
      </c>
      <c r="O64" s="98"/>
      <c r="P64" s="98"/>
      <c r="Q64" s="98"/>
      <c r="R64" s="98"/>
      <c r="S64" s="98"/>
    </row>
    <row r="65" spans="2:19" s="24" customFormat="1" ht="12.75" customHeight="1" x14ac:dyDescent="0.25">
      <c r="C65" s="99" t="s">
        <v>33</v>
      </c>
      <c r="D65" s="60">
        <f>[13]Mois!$DQ$6/1000000</f>
        <v>6.4025827499999997</v>
      </c>
      <c r="E65" s="62">
        <f>'[13]Evo mois'!$DQ$6</f>
        <v>0</v>
      </c>
      <c r="F65" s="95">
        <f>'[14]Evo Mois'!$DQ$6</f>
        <v>-0.72478054845815643</v>
      </c>
      <c r="G65" s="63">
        <f>'[14]Evo Mois-1'!$DQ$6</f>
        <v>-0.65682353564169516</v>
      </c>
      <c r="H65" s="62">
        <f>'[14]Evo ACM'!$DE$6</f>
        <v>3.2195069727566139E-2</v>
      </c>
      <c r="I65" s="60">
        <f>'[13]Cumul ACM'!$DQ$6/1000000</f>
        <v>0</v>
      </c>
      <c r="J65" s="62">
        <f>'[13]Evo ACM'!$DQ$6</f>
        <v>0</v>
      </c>
      <c r="K65" s="63">
        <f>'[14]Evo ACM'!$DQ$6</f>
        <v>-9.2591825167411268E-2</v>
      </c>
      <c r="L65" s="62">
        <f>'[13]Evo PCAP'!$DQ$6</f>
        <v>0</v>
      </c>
      <c r="M65" s="63">
        <f>'[14]Evo PCAP'!$DQ$6</f>
        <v>-9.2591825167411268E-2</v>
      </c>
      <c r="O65" s="98"/>
      <c r="P65" s="98"/>
      <c r="Q65" s="98"/>
      <c r="R65" s="98"/>
      <c r="S65" s="98"/>
    </row>
    <row r="66" spans="2:19" s="24" customFormat="1" ht="12.75" customHeight="1" x14ac:dyDescent="0.25">
      <c r="C66" s="99" t="s">
        <v>34</v>
      </c>
      <c r="D66" s="60">
        <f>[13]Mois!$DQ$7/1000000</f>
        <v>1.56715833</v>
      </c>
      <c r="E66" s="62">
        <f>'[13]Evo mois'!$DQ$7</f>
        <v>-0.30957600283888465</v>
      </c>
      <c r="F66" s="95">
        <f>'[14]Evo Mois'!$DQ$7</f>
        <v>-0.32195864813196196</v>
      </c>
      <c r="G66" s="63">
        <f>'[14]Evo Mois-1'!$DQ$7</f>
        <v>-0.37478370197301869</v>
      </c>
      <c r="H66" s="62">
        <f>'[14]Evo ACM'!$DE$7</f>
        <v>6.7619721223106E-2</v>
      </c>
      <c r="I66" s="60">
        <f>'[13]Cumul ACM'!$DQ$7/1000000</f>
        <v>30.099798039999992</v>
      </c>
      <c r="J66" s="62">
        <f>'[13]Evo ACM'!$DQ$7</f>
        <v>0.11131614174111193</v>
      </c>
      <c r="K66" s="63">
        <f>'[14]Evo ACM'!$DQ$7</f>
        <v>0.12615140246231493</v>
      </c>
      <c r="L66" s="62">
        <f>'[13]Evo PCAP'!$DQ$7</f>
        <v>0.11131614174111193</v>
      </c>
      <c r="M66" s="63">
        <f>'[14]Evo PCAP'!$DQ$7</f>
        <v>0.12615140246231493</v>
      </c>
      <c r="O66" s="98"/>
      <c r="P66" s="98"/>
      <c r="Q66" s="98"/>
      <c r="R66" s="98"/>
      <c r="S66" s="98"/>
    </row>
    <row r="67" spans="2:19" s="24" customFormat="1" ht="12.75" customHeight="1" x14ac:dyDescent="0.25">
      <c r="C67" s="187" t="s">
        <v>35</v>
      </c>
      <c r="D67" s="188">
        <f>[13]Mois!$DQ$8/1000000</f>
        <v>1.2592366000000002</v>
      </c>
      <c r="E67" s="189">
        <f>'[13]Evo mois'!$DQ$8</f>
        <v>-0.60253825982015696</v>
      </c>
      <c r="F67" s="190">
        <f>'[14]Evo Mois'!$DQ$8</f>
        <v>-0.59247074068391936</v>
      </c>
      <c r="G67" s="191">
        <f>'[14]Evo Mois-1'!$DQ$8</f>
        <v>-0.52123389679983334</v>
      </c>
      <c r="H67" s="189">
        <f>'[14]Evo ACM'!$DE$8</f>
        <v>1.8906577922668255E-3</v>
      </c>
      <c r="I67" s="188">
        <f>'[13]Cumul ACM'!$DQ$8/1000000</f>
        <v>35.464856940000004</v>
      </c>
      <c r="J67" s="189">
        <f>'[13]Evo ACM'!$DQ$8</f>
        <v>-0.11788895603663441</v>
      </c>
      <c r="K67" s="191">
        <f>'[14]Evo ACM'!$DQ$8</f>
        <v>-0.11405521586634892</v>
      </c>
      <c r="L67" s="189">
        <f>'[13]Evo PCAP'!$DQ$8</f>
        <v>-0.11788895603663441</v>
      </c>
      <c r="M67" s="191">
        <f>'[14]Evo PCAP'!$DQ$8</f>
        <v>-0.11405521586634892</v>
      </c>
      <c r="O67" s="98"/>
      <c r="P67" s="98"/>
      <c r="Q67" s="98"/>
      <c r="R67" s="98"/>
      <c r="S67" s="98"/>
    </row>
    <row r="68" spans="2:19" s="24" customFormat="1" ht="12.75" customHeight="1" x14ac:dyDescent="0.25">
      <c r="C68" s="185"/>
      <c r="D68" s="65"/>
      <c r="E68" s="88"/>
      <c r="F68" s="88"/>
      <c r="G68" s="88"/>
      <c r="H68" s="88"/>
      <c r="I68" s="65"/>
      <c r="J68" s="88"/>
      <c r="K68" s="88"/>
      <c r="L68" s="88"/>
      <c r="M68" s="88"/>
      <c r="O68" s="98"/>
      <c r="P68" s="98"/>
      <c r="Q68" s="98"/>
      <c r="R68" s="98"/>
      <c r="S68" s="98"/>
    </row>
    <row r="69" spans="2:19" s="24" customFormat="1" ht="12.75" customHeight="1" x14ac:dyDescent="0.25">
      <c r="B69" s="67"/>
      <c r="C69" s="107"/>
      <c r="D69" s="114"/>
      <c r="E69" s="108"/>
      <c r="F69" s="108"/>
      <c r="G69" s="108"/>
      <c r="H69" s="108"/>
      <c r="I69" s="109"/>
      <c r="J69" s="108"/>
      <c r="K69" s="108"/>
      <c r="L69" s="108"/>
      <c r="M69" s="108"/>
    </row>
    <row r="70" spans="2:19" s="24" customFormat="1" ht="38.25" customHeight="1" x14ac:dyDescent="0.25">
      <c r="B70" s="67"/>
      <c r="C70" s="121" t="s">
        <v>42</v>
      </c>
      <c r="D70" s="122" t="s">
        <v>6</v>
      </c>
      <c r="E70" s="123"/>
      <c r="F70" s="123"/>
      <c r="G70" s="124"/>
      <c r="H70" s="122" t="s">
        <v>8</v>
      </c>
      <c r="I70" s="123"/>
      <c r="J70" s="123"/>
      <c r="K70" s="124"/>
      <c r="L70" s="122" t="s">
        <v>9</v>
      </c>
      <c r="M70" s="124"/>
    </row>
    <row r="71" spans="2:19" s="24" customFormat="1" ht="53.25" customHeight="1" x14ac:dyDescent="0.25">
      <c r="B71" s="67"/>
      <c r="C71" s="125"/>
      <c r="D71" s="126" t="str">
        <f>D38</f>
        <v>Données brutes  déc. 2024</v>
      </c>
      <c r="E71" s="127" t="str">
        <f>E38</f>
        <v>Taux de croissance  déc. 2024 / déc. 2023</v>
      </c>
      <c r="F71" s="186"/>
      <c r="G71" s="129" t="str">
        <f>G5</f>
        <v>Taux de croissance  déc. 2024 / nov. 2024</v>
      </c>
      <c r="H71" s="130" t="str">
        <f>H38</f>
        <v>Rappel :
Taux ACM CVS-CJO à fin déc. 2023</v>
      </c>
      <c r="I71" s="131" t="str">
        <f>I38</f>
        <v>Données brutes janv. 2024 - déc. 2024</v>
      </c>
      <c r="J71" s="127" t="str">
        <f>J38</f>
        <v>Taux ACM (janv. 2024 - déc. 2024 / janv. 2023 - déc. 2023)</v>
      </c>
      <c r="K71" s="133"/>
      <c r="L71" s="127" t="str">
        <f>L38</f>
        <v>( janv à déc. 2024 ) /
( janv à déc. 2023 )</v>
      </c>
      <c r="M71" s="133"/>
    </row>
    <row r="72" spans="2:19" s="24" customFormat="1" ht="38.25" customHeight="1" x14ac:dyDescent="0.25">
      <c r="B72" s="67"/>
      <c r="C72" s="135"/>
      <c r="D72" s="136"/>
      <c r="E72" s="129" t="s">
        <v>10</v>
      </c>
      <c r="F72" s="137" t="s">
        <v>11</v>
      </c>
      <c r="G72" s="129" t="s">
        <v>11</v>
      </c>
      <c r="H72" s="138"/>
      <c r="I72" s="139"/>
      <c r="J72" s="129" t="s">
        <v>10</v>
      </c>
      <c r="K72" s="129" t="s">
        <v>11</v>
      </c>
      <c r="L72" s="129" t="s">
        <v>10</v>
      </c>
      <c r="M72" s="129" t="s">
        <v>11</v>
      </c>
    </row>
    <row r="73" spans="2:19" s="24" customFormat="1" ht="12.75" customHeight="1" x14ac:dyDescent="0.25">
      <c r="B73" s="67"/>
      <c r="C73" s="140" t="s">
        <v>12</v>
      </c>
      <c r="D73" s="141">
        <f>[4]SA_DTS!$FB5</f>
        <v>228.58465298487147</v>
      </c>
      <c r="E73" s="142">
        <f>[4]SA_DTS!$FB55</f>
        <v>5.0611193699382939E-2</v>
      </c>
      <c r="F73" s="48">
        <f>[4]SA_DTS!$FB80</f>
        <v>3.4100885075364129E-2</v>
      </c>
      <c r="G73" s="49">
        <f>[4]SA_DTS!$FB305</f>
        <v>0</v>
      </c>
      <c r="H73" s="143">
        <f>[4]SA_DTS!$FB255</f>
        <v>5.5564337464164559E-4</v>
      </c>
      <c r="I73" s="144">
        <f>[4]SA_DTS!$FB130</f>
        <v>2801.2117720296087</v>
      </c>
      <c r="J73" s="142">
        <f>[4]SA_DTS!$FB155</f>
        <v>4.1607091568091947E-2</v>
      </c>
      <c r="K73" s="49">
        <f>[4]SA_DTS!$FB180</f>
        <v>3.7003115623265082E-2</v>
      </c>
      <c r="L73" s="142">
        <f>[4]SA_DTS!$FB205</f>
        <v>4.1607091568091947E-2</v>
      </c>
      <c r="M73" s="142">
        <f>[4]SA_DTS!$FB230</f>
        <v>3.7003115623265082E-2</v>
      </c>
    </row>
    <row r="74" spans="2:19" s="24" customFormat="1" ht="12.75" customHeight="1" x14ac:dyDescent="0.25">
      <c r="B74" s="67"/>
      <c r="C74" s="52" t="s">
        <v>13</v>
      </c>
      <c r="D74" s="53">
        <f>[4]SA_DTS!$FB6</f>
        <v>145.01913210717936</v>
      </c>
      <c r="E74" s="54">
        <f>[4]SA_DTS!$FB56</f>
        <v>4.4188127695617974E-2</v>
      </c>
      <c r="F74" s="55">
        <f>[4]SA_DTS!$FB81</f>
        <v>1.7470983720585975E-2</v>
      </c>
      <c r="G74" s="56">
        <f>[4]SA_DTS!$FB306</f>
        <v>0</v>
      </c>
      <c r="H74" s="145">
        <f>[4]SA_DTS!$FB256</f>
        <v>-1.007976511860198E-2</v>
      </c>
      <c r="I74" s="146">
        <f>[4]SA_DTS!$FB131</f>
        <v>1841.1451022067101</v>
      </c>
      <c r="J74" s="147">
        <f>[4]SA_DTS!$FB156</f>
        <v>3.4876293308828688E-2</v>
      </c>
      <c r="K74" s="148">
        <f>[4]SA_DTS!$FB181</f>
        <v>2.9389106149303901E-2</v>
      </c>
      <c r="L74" s="147">
        <f>[4]SA_DTS!$FB206</f>
        <v>3.4876293308828688E-2</v>
      </c>
      <c r="M74" s="147">
        <f>[4]SA_DTS!$FB231</f>
        <v>2.9389106149303901E-2</v>
      </c>
    </row>
    <row r="75" spans="2:19" s="24" customFormat="1" ht="12.75" customHeight="1" x14ac:dyDescent="0.25">
      <c r="B75" s="67"/>
      <c r="C75" s="59" t="s">
        <v>14</v>
      </c>
      <c r="D75" s="60">
        <f>[4]SA_DTS!$FB7</f>
        <v>47.411772331074523</v>
      </c>
      <c r="E75" s="61">
        <f>[4]SA_DTS!$FB57</f>
        <v>6.3908347394332266E-2</v>
      </c>
      <c r="F75" s="62">
        <f>[4]SA_DTS!$FB82</f>
        <v>1.5310926304114458E-2</v>
      </c>
      <c r="G75" s="63">
        <f>[4]SA_DTS!$FB307</f>
        <v>0</v>
      </c>
      <c r="H75" s="149">
        <f>[4]SA_DTS!$FB257</f>
        <v>3.2121132022805199E-2</v>
      </c>
      <c r="I75" s="86">
        <f>[4]SA_DTS!$FB132</f>
        <v>589.01543423681073</v>
      </c>
      <c r="J75" s="87">
        <f>[4]SA_DTS!$FB157</f>
        <v>2.7021423363288388E-2</v>
      </c>
      <c r="K75" s="88">
        <f>[4]SA_DTS!$FB182</f>
        <v>1.9111964475588161E-2</v>
      </c>
      <c r="L75" s="87">
        <f>[4]SA_DTS!$FB207</f>
        <v>2.7021423363288388E-2</v>
      </c>
      <c r="M75" s="87">
        <f>[4]SA_DTS!$FB232</f>
        <v>1.9111964475588161E-2</v>
      </c>
    </row>
    <row r="76" spans="2:19" s="24" customFormat="1" ht="12.75" customHeight="1" x14ac:dyDescent="0.25">
      <c r="B76" s="67"/>
      <c r="C76" s="66" t="s">
        <v>15</v>
      </c>
      <c r="D76" s="60">
        <f>[4]SA_DTS!$FB8</f>
        <v>12.622280435909204</v>
      </c>
      <c r="E76" s="61">
        <f>[4]SA_DTS!$FB58</f>
        <v>-5.6904561189844438E-3</v>
      </c>
      <c r="F76" s="62">
        <f>[4]SA_DTS!$FB83</f>
        <v>-3.5720189331978069E-2</v>
      </c>
      <c r="G76" s="63">
        <f>[4]SA_DTS!$FB308</f>
        <v>0</v>
      </c>
      <c r="H76" s="149">
        <f>[4]SA_DTS!$FB258</f>
        <v>-1.7472911512603884E-2</v>
      </c>
      <c r="I76" s="86">
        <f>[4]SA_DTS!$FB133</f>
        <v>148.52858436485869</v>
      </c>
      <c r="J76" s="87">
        <f>[4]SA_DTS!$FB158</f>
        <v>1.872053960216391E-2</v>
      </c>
      <c r="K76" s="88">
        <f>[4]SA_DTS!$FB183</f>
        <v>1.2191308961627456E-2</v>
      </c>
      <c r="L76" s="87">
        <f>[4]SA_DTS!$FB208</f>
        <v>1.872053960216391E-2</v>
      </c>
      <c r="M76" s="87">
        <f>[4]SA_DTS!$FB233</f>
        <v>1.2191308961627456E-2</v>
      </c>
    </row>
    <row r="77" spans="2:19" s="24" customFormat="1" ht="12.75" customHeight="1" x14ac:dyDescent="0.25">
      <c r="B77" s="67"/>
      <c r="C77" s="66" t="s">
        <v>16</v>
      </c>
      <c r="D77" s="60">
        <f>[4]SA_DTS!$FB9</f>
        <v>26.044759549341144</v>
      </c>
      <c r="E77" s="61">
        <f>[4]SA_DTS!$FB59</f>
        <v>7.9141680003415704E-2</v>
      </c>
      <c r="F77" s="62">
        <f>[4]SA_DTS!$FB84</f>
        <v>2.4252545058378594E-2</v>
      </c>
      <c r="G77" s="63">
        <f>[4]SA_DTS!$FB309</f>
        <v>0</v>
      </c>
      <c r="H77" s="149">
        <f>[4]SA_DTS!$FB259</f>
        <v>5.8315997289116517E-2</v>
      </c>
      <c r="I77" s="86">
        <f>[4]SA_DTS!$FB134</f>
        <v>333.23255570245396</v>
      </c>
      <c r="J77" s="87">
        <f>[4]SA_DTS!$FB159</f>
        <v>4.5365113438611937E-2</v>
      </c>
      <c r="K77" s="88">
        <f>[4]SA_DTS!$FB184</f>
        <v>4.1705482898786617E-2</v>
      </c>
      <c r="L77" s="87">
        <f>[4]SA_DTS!$FB209</f>
        <v>4.5365113438611937E-2</v>
      </c>
      <c r="M77" s="87">
        <f>[4]SA_DTS!$FB234</f>
        <v>4.1705482898786617E-2</v>
      </c>
    </row>
    <row r="78" spans="2:19" s="24" customFormat="1" ht="12.75" customHeight="1" x14ac:dyDescent="0.25">
      <c r="B78" s="67"/>
      <c r="C78" s="66" t="s">
        <v>17</v>
      </c>
      <c r="D78" s="60">
        <f>[4]SA_DTS!$FB10</f>
        <v>7.3696679677352499</v>
      </c>
      <c r="E78" s="61">
        <f>[4]SA_DTS!$FB60</f>
        <v>0.10095950399163534</v>
      </c>
      <c r="F78" s="62">
        <f>[4]SA_DTS!$FB85</f>
        <v>5.7904674476785267E-2</v>
      </c>
      <c r="G78" s="63">
        <f>[4]SA_DTS!$FB310</f>
        <v>0</v>
      </c>
      <c r="H78" s="149">
        <f>[4]SA_DTS!$FB260</f>
        <v>2.598771619895901E-2</v>
      </c>
      <c r="I78" s="86">
        <f>[4]SA_DTS!$FB135</f>
        <v>90.138634696962626</v>
      </c>
      <c r="J78" s="87">
        <f>[4]SA_DTS!$FB160</f>
        <v>-5.3555460857599546E-2</v>
      </c>
      <c r="K78" s="88">
        <f>[4]SA_DTS!$FB185</f>
        <v>-5.5884537403058987E-2</v>
      </c>
      <c r="L78" s="87">
        <f>[4]SA_DTS!$FB210</f>
        <v>-5.3555460857599546E-2</v>
      </c>
      <c r="M78" s="87">
        <f>[4]SA_DTS!$FB235</f>
        <v>-5.5884537403058987E-2</v>
      </c>
    </row>
    <row r="79" spans="2:19" s="24" customFormat="1" ht="12.75" customHeight="1" x14ac:dyDescent="0.25">
      <c r="B79" s="67"/>
      <c r="C79" s="151" t="s">
        <v>18</v>
      </c>
      <c r="D79" s="94">
        <f>[4]SA_DTS!$FB12</f>
        <v>31.349256263947918</v>
      </c>
      <c r="E79" s="152">
        <f>[4]SA_DTS!$FB62</f>
        <v>5.5290027518470675E-2</v>
      </c>
      <c r="F79" s="153">
        <f>[4]SA_DTS!$FB87</f>
        <v>3.3032132865931318E-2</v>
      </c>
      <c r="G79" s="96">
        <f>[4]SA_DTS!$FB312</f>
        <v>0</v>
      </c>
      <c r="H79" s="154">
        <f>[4]SA_DTS!$FB262</f>
        <v>1.5734369292694783E-2</v>
      </c>
      <c r="I79" s="155">
        <f>[4]SA_DTS!$FB137</f>
        <v>376.73516528701282</v>
      </c>
      <c r="J79" s="156">
        <f>[4]SA_DTS!$FB162</f>
        <v>5.6424101356496559E-2</v>
      </c>
      <c r="K79" s="157">
        <f>[4]SA_DTS!$FB187</f>
        <v>5.4610573878113744E-2</v>
      </c>
      <c r="L79" s="156">
        <f>[4]SA_DTS!$FB212</f>
        <v>5.6424101356496559E-2</v>
      </c>
      <c r="M79" s="156">
        <f>[4]SA_DTS!$FB237</f>
        <v>5.4610573878113744E-2</v>
      </c>
    </row>
    <row r="80" spans="2:19" s="24" customFormat="1" ht="12.75" customHeight="1" x14ac:dyDescent="0.25">
      <c r="B80" s="67"/>
      <c r="C80" s="69" t="s">
        <v>19</v>
      </c>
      <c r="D80" s="60">
        <f>[4]SA_DTS!$FB13</f>
        <v>8.6167819240554913</v>
      </c>
      <c r="E80" s="61">
        <f>[4]SA_DTS!$FB63</f>
        <v>9.4596991072322334E-2</v>
      </c>
      <c r="F80" s="62">
        <f>[4]SA_DTS!$FB88</f>
        <v>2.63037360359335E-2</v>
      </c>
      <c r="G80" s="63">
        <f>[4]SA_DTS!$FB313</f>
        <v>0</v>
      </c>
      <c r="H80" s="149">
        <f>[4]SA_DTS!$FB263</f>
        <v>6.2303333597787169E-2</v>
      </c>
      <c r="I80" s="86">
        <f>[4]SA_DTS!$FB138</f>
        <v>109.39023155887593</v>
      </c>
      <c r="J80" s="87">
        <f>[4]SA_DTS!$FB163</f>
        <v>5.413676694716818E-2</v>
      </c>
      <c r="K80" s="88">
        <f>[4]SA_DTS!$FB188</f>
        <v>4.995633780075881E-2</v>
      </c>
      <c r="L80" s="87">
        <f>[4]SA_DTS!$FB213</f>
        <v>5.413676694716818E-2</v>
      </c>
      <c r="M80" s="87">
        <f>[4]SA_DTS!$FB238</f>
        <v>4.995633780075881E-2</v>
      </c>
    </row>
    <row r="81" spans="2:13" s="24" customFormat="1" ht="12.75" customHeight="1" x14ac:dyDescent="0.25">
      <c r="B81" s="67"/>
      <c r="C81" s="159" t="s">
        <v>20</v>
      </c>
      <c r="D81" s="101">
        <f>[4]SA_DTS!$FB14</f>
        <v>20.542998951127601</v>
      </c>
      <c r="E81" s="104">
        <f>[4]SA_DTS!$FB64</f>
        <v>2.6794671308361773E-2</v>
      </c>
      <c r="F81" s="160">
        <f>[4]SA_DTS!$FB89</f>
        <v>2.8294118342596652E-2</v>
      </c>
      <c r="G81" s="102">
        <f>[4]SA_DTS!$FB314</f>
        <v>0</v>
      </c>
      <c r="H81" s="85">
        <f>[4]SA_DTS!$FB264</f>
        <v>-1.2947105291022498E-2</v>
      </c>
      <c r="I81" s="161">
        <f>[4]SA_DTS!$FB139</f>
        <v>240.89000336792876</v>
      </c>
      <c r="J81" s="162">
        <f>[4]SA_DTS!$FB164</f>
        <v>5.0229457500812202E-2</v>
      </c>
      <c r="K81" s="163">
        <f>[4]SA_DTS!$FB189</f>
        <v>4.9132448786103788E-2</v>
      </c>
      <c r="L81" s="162">
        <f>[4]SA_DTS!$FB214</f>
        <v>5.0229457500812202E-2</v>
      </c>
      <c r="M81" s="162">
        <f>[4]SA_DTS!$FB239</f>
        <v>4.9132448786103788E-2</v>
      </c>
    </row>
    <row r="82" spans="2:13" s="24" customFormat="1" ht="12.75" customHeight="1" x14ac:dyDescent="0.25">
      <c r="B82" s="67"/>
      <c r="C82" s="164" t="s">
        <v>21</v>
      </c>
      <c r="D82" s="94">
        <f>[4]SA_DTS!$FB16</f>
        <v>5.7356038757462802</v>
      </c>
      <c r="E82" s="152">
        <f>[4]SA_DTS!$FB66</f>
        <v>-0.1403796399103977</v>
      </c>
      <c r="F82" s="153">
        <f>[4]SA_DTS!$FB91</f>
        <v>-0.15346458621151116</v>
      </c>
      <c r="G82" s="96">
        <f>[4]SA_DTS!$FB316</f>
        <v>0</v>
      </c>
      <c r="H82" s="154">
        <f>[4]SA_DTS!$FB266</f>
        <v>-0.26741722057372441</v>
      </c>
      <c r="I82" s="155">
        <f>[4]SA_DTS!$FB141</f>
        <v>77.579867463083019</v>
      </c>
      <c r="J82" s="156">
        <f>[4]SA_DTS!$FB166</f>
        <v>-7.6388035680021171E-2</v>
      </c>
      <c r="K82" s="157">
        <f>[4]SA_DTS!$FB191</f>
        <v>-8.1702923808396499E-2</v>
      </c>
      <c r="L82" s="156">
        <f>[4]SA_DTS!$FB216</f>
        <v>-7.6388035680021171E-2</v>
      </c>
      <c r="M82" s="156">
        <f>[4]SA_DTS!$FB241</f>
        <v>-8.1702923808396499E-2</v>
      </c>
    </row>
    <row r="83" spans="2:13" s="24" customFormat="1" ht="12.75" customHeight="1" x14ac:dyDescent="0.25">
      <c r="B83" s="67"/>
      <c r="C83" s="165" t="s">
        <v>22</v>
      </c>
      <c r="D83" s="101">
        <f>[4]SA_DTS!$FB17</f>
        <v>12.123776587623601</v>
      </c>
      <c r="E83" s="104">
        <f>[4]SA_DTS!$FB67</f>
        <v>5.6768037748637257E-2</v>
      </c>
      <c r="F83" s="160">
        <f>[4]SA_DTS!$FB92</f>
        <v>1.7754334933045124E-2</v>
      </c>
      <c r="G83" s="102">
        <f>[4]SA_DTS!$FB317</f>
        <v>0</v>
      </c>
      <c r="H83" s="166">
        <f>[4]SA_DTS!$FB267</f>
        <v>9.1613182601802512E-2</v>
      </c>
      <c r="I83" s="161">
        <f>[4]SA_DTS!$FB142</f>
        <v>158.15593156925189</v>
      </c>
      <c r="J83" s="167">
        <f>[4]SA_DTS!$FB167</f>
        <v>4.6499472648406481E-2</v>
      </c>
      <c r="K83" s="163">
        <f>[4]SA_DTS!$FB192</f>
        <v>4.2644632552707229E-2</v>
      </c>
      <c r="L83" s="162">
        <f>[4]SA_DTS!$FB217</f>
        <v>4.6499472648406481E-2</v>
      </c>
      <c r="M83" s="162">
        <f>[4]SA_DTS!$FB242</f>
        <v>4.2644632552707229E-2</v>
      </c>
    </row>
    <row r="84" spans="2:13" s="24" customFormat="1" ht="12.75" customHeight="1" x14ac:dyDescent="0.25">
      <c r="B84" s="67"/>
      <c r="C84" s="59" t="s">
        <v>23</v>
      </c>
      <c r="D84" s="60">
        <f>[4]SA_DTS!$FB18</f>
        <v>46.067825080900995</v>
      </c>
      <c r="E84" s="61">
        <f>[4]SA_DTS!$FB68</f>
        <v>3.8070561530518132E-2</v>
      </c>
      <c r="F84" s="62">
        <f>[4]SA_DTS!$FB93</f>
        <v>3.1215370435076162E-2</v>
      </c>
      <c r="G84" s="63">
        <f>[4]SA_DTS!$FB318</f>
        <v>0</v>
      </c>
      <c r="H84" s="149">
        <f>[4]SA_DTS!$FB268</f>
        <v>-4.3564399444688817E-2</v>
      </c>
      <c r="I84" s="86">
        <f>[4]SA_DTS!$FB143</f>
        <v>606.78973467521325</v>
      </c>
      <c r="J84" s="87">
        <f>[4]SA_DTS!$FB168</f>
        <v>3.994396576560999E-2</v>
      </c>
      <c r="K84" s="88">
        <f>[4]SA_DTS!$FB193</f>
        <v>3.3918256848783246E-2</v>
      </c>
      <c r="L84" s="87">
        <f>[4]SA_DTS!$FB218</f>
        <v>3.994396576560999E-2</v>
      </c>
      <c r="M84" s="87">
        <f>[4]SA_DTS!$FB243</f>
        <v>3.3918256848783246E-2</v>
      </c>
    </row>
    <row r="85" spans="2:13" s="24" customFormat="1" ht="12.75" customHeight="1" x14ac:dyDescent="0.25">
      <c r="B85" s="67"/>
      <c r="C85" s="66" t="s">
        <v>24</v>
      </c>
      <c r="D85" s="60">
        <f>[4]SA_DTS!$FB19</f>
        <v>30.908855953480401</v>
      </c>
      <c r="E85" s="61">
        <f>[4]SA_DTS!$FB69</f>
        <v>5.3103715908766391E-2</v>
      </c>
      <c r="F85" s="62">
        <f>[4]SA_DTS!$FB94</f>
        <v>3.9891874242521608E-2</v>
      </c>
      <c r="G85" s="63">
        <f>[4]SA_DTS!$FB319</f>
        <v>0</v>
      </c>
      <c r="H85" s="149">
        <f>[4]SA_DTS!$FB269</f>
        <v>-7.8343308236608178E-2</v>
      </c>
      <c r="I85" s="86">
        <f>[4]SA_DTS!$FB144</f>
        <v>388.92654649611848</v>
      </c>
      <c r="J85" s="87">
        <f>[4]SA_DTS!$FB169</f>
        <v>5.3410077772743092E-2</v>
      </c>
      <c r="K85" s="88">
        <f>[4]SA_DTS!$FB194</f>
        <v>4.6157321370935422E-2</v>
      </c>
      <c r="L85" s="87">
        <f>[4]SA_DTS!$FB219</f>
        <v>5.3410077772743092E-2</v>
      </c>
      <c r="M85" s="87">
        <f>[4]SA_DTS!$FB244</f>
        <v>4.6157321370935422E-2</v>
      </c>
    </row>
    <row r="86" spans="2:13" s="24" customFormat="1" ht="12.75" customHeight="1" x14ac:dyDescent="0.25">
      <c r="B86" s="67"/>
      <c r="C86" s="66" t="s">
        <v>25</v>
      </c>
      <c r="D86" s="60">
        <f>[4]SA_DTS!$FB20</f>
        <v>15.158969127420599</v>
      </c>
      <c r="E86" s="61">
        <f>[4]SA_DTS!$FB70</f>
        <v>8.7103808079489475E-3</v>
      </c>
      <c r="F86" s="62">
        <f>[4]SA_DTS!$FB95</f>
        <v>1.6063133072306668E-2</v>
      </c>
      <c r="G86" s="63">
        <f>[4]SA_DTS!$FB320</f>
        <v>0</v>
      </c>
      <c r="H86" s="149">
        <f>[4]SA_DTS!$FB270</f>
        <v>2.2952211593305405E-2</v>
      </c>
      <c r="I86" s="86">
        <f>[4]SA_DTS!$FB145</f>
        <v>217.86318817909481</v>
      </c>
      <c r="J86" s="87">
        <f>[4]SA_DTS!$FB170</f>
        <v>1.6741244264030009E-2</v>
      </c>
      <c r="K86" s="88">
        <f>[4]SA_DTS!$FB195</f>
        <v>1.2828274225155978E-2</v>
      </c>
      <c r="L86" s="87">
        <f>[4]SA_DTS!$FB220</f>
        <v>1.6741244264030009E-2</v>
      </c>
      <c r="M86" s="87">
        <f>[4]SA_DTS!$FB245</f>
        <v>1.2828274225155978E-2</v>
      </c>
    </row>
    <row r="87" spans="2:13" s="24" customFormat="1" ht="12.75" customHeight="1" x14ac:dyDescent="0.25">
      <c r="B87" s="67"/>
      <c r="C87" s="168" t="s">
        <v>26</v>
      </c>
      <c r="D87" s="169">
        <f>[4]SA_DTS!$FB22</f>
        <v>83.565520877692094</v>
      </c>
      <c r="E87" s="170">
        <f>[4]SA_DTS!$FB72</f>
        <v>6.1947322857311971E-2</v>
      </c>
      <c r="F87" s="171">
        <f>[4]SA_DTS!$FB97</f>
        <v>6.6775257722183179E-2</v>
      </c>
      <c r="G87" s="172">
        <f>[4]SA_DTS!$FB322</f>
        <v>0</v>
      </c>
      <c r="H87" s="145">
        <f>[4]SA_DTS!$FB272</f>
        <v>2.1987507638884241E-2</v>
      </c>
      <c r="I87" s="173">
        <f>[4]SA_DTS!$FB147</f>
        <v>960.06666982289869</v>
      </c>
      <c r="J87" s="174">
        <f>[4]SA_DTS!$FB172</f>
        <v>5.4762963323285341E-2</v>
      </c>
      <c r="K87" s="175">
        <f>[4]SA_DTS!$FB197</f>
        <v>5.1864997396996904E-2</v>
      </c>
      <c r="L87" s="174">
        <f>[4]SA_DTS!$FB222</f>
        <v>5.4762963323285341E-2</v>
      </c>
      <c r="M87" s="174">
        <f>[4]SA_DTS!$FB247</f>
        <v>5.1864997396996904E-2</v>
      </c>
    </row>
    <row r="88" spans="2:13" s="24" customFormat="1" ht="12.75" customHeight="1" x14ac:dyDescent="0.25">
      <c r="B88" s="67"/>
      <c r="C88" s="75" t="s">
        <v>27</v>
      </c>
      <c r="D88" s="60">
        <f>[4]SA_DTS!$FB23</f>
        <v>65.561769143528096</v>
      </c>
      <c r="E88" s="61">
        <f>[4]SA_DTS!$FB73</f>
        <v>5.9922423319839213E-2</v>
      </c>
      <c r="F88" s="62">
        <f>[4]SA_DTS!$FB98</f>
        <v>6.4705721327866561E-2</v>
      </c>
      <c r="G88" s="63">
        <f>[4]SA_DTS!$FB323</f>
        <v>0</v>
      </c>
      <c r="H88" s="149">
        <f>[4]SA_DTS!$FB273</f>
        <v>1.5328638722415411E-2</v>
      </c>
      <c r="I88" s="86">
        <f>[4]SA_DTS!$FB148</f>
        <v>741.42227275399114</v>
      </c>
      <c r="J88" s="87">
        <f>[4]SA_DTS!$FB173</f>
        <v>5.1426697026618839E-2</v>
      </c>
      <c r="K88" s="88">
        <f>[4]SA_DTS!$FB198</f>
        <v>4.8838921724846163E-2</v>
      </c>
      <c r="L88" s="87">
        <f>[4]SA_DTS!$FB223</f>
        <v>5.1426697026618839E-2</v>
      </c>
      <c r="M88" s="87">
        <f>[4]SA_DTS!$FB248</f>
        <v>4.8838921724846163E-2</v>
      </c>
    </row>
    <row r="89" spans="2:13" s="24" customFormat="1" ht="12.75" customHeight="1" x14ac:dyDescent="0.25">
      <c r="B89" s="67"/>
      <c r="C89" s="76" t="s">
        <v>28</v>
      </c>
      <c r="D89" s="60">
        <f>[4]SA_DTS!$FB24</f>
        <v>61.020589971273495</v>
      </c>
      <c r="E89" s="61">
        <f>[4]SA_DTS!$FB74</f>
        <v>6.2590620378108808E-2</v>
      </c>
      <c r="F89" s="62">
        <f>[4]SA_DTS!$FB99</f>
        <v>6.9436743778165333E-2</v>
      </c>
      <c r="G89" s="63">
        <f>[4]SA_DTS!$FB324</f>
        <v>0</v>
      </c>
      <c r="H89" s="149">
        <f>[4]SA_DTS!$FB274</f>
        <v>2.1436425691113259E-2</v>
      </c>
      <c r="I89" s="86">
        <f>[4]SA_DTS!$FB149</f>
        <v>689.03212859696384</v>
      </c>
      <c r="J89" s="87">
        <f>[4]SA_DTS!$FB174</f>
        <v>5.3961886489617861E-2</v>
      </c>
      <c r="K89" s="88">
        <f>[4]SA_DTS!$FB199</f>
        <v>5.1538574387583802E-2</v>
      </c>
      <c r="L89" s="87">
        <f>[4]SA_DTS!$FB224</f>
        <v>5.3961886489617861E-2</v>
      </c>
      <c r="M89" s="87">
        <f>[4]SA_DTS!$FB249</f>
        <v>5.1538574387583802E-2</v>
      </c>
    </row>
    <row r="90" spans="2:13" s="24" customFormat="1" ht="12.75" customHeight="1" x14ac:dyDescent="0.25">
      <c r="B90" s="67"/>
      <c r="C90" s="69" t="s">
        <v>29</v>
      </c>
      <c r="D90" s="77">
        <f>[4]SA_DTS!$FB25</f>
        <v>4.5411791722545995</v>
      </c>
      <c r="E90" s="61">
        <f>[4]SA_DTS!$FB75</f>
        <v>2.5326735484759944E-2</v>
      </c>
      <c r="F90" s="62">
        <f>[4]SA_DTS!$FB100</f>
        <v>4.4375347733021098E-3</v>
      </c>
      <c r="G90" s="63">
        <f>[4]SA_DTS!$FB325</f>
        <v>0</v>
      </c>
      <c r="H90" s="149">
        <f>[4]SA_DTS!$FB275</f>
        <v>-5.6348786026012454E-2</v>
      </c>
      <c r="I90" s="86">
        <f>[4]SA_DTS!$FB150</f>
        <v>52.390144157027215</v>
      </c>
      <c r="J90" s="87">
        <f>[4]SA_DTS!$FB175</f>
        <v>1.9184242578487387E-2</v>
      </c>
      <c r="K90" s="88">
        <f>[4]SA_DTS!$FB200</f>
        <v>1.4545861500391277E-2</v>
      </c>
      <c r="L90" s="87">
        <f>[4]SA_DTS!$FB225</f>
        <v>1.9184242578487387E-2</v>
      </c>
      <c r="M90" s="87">
        <f>[4]SA_DTS!$FB250</f>
        <v>1.4545861500391277E-2</v>
      </c>
    </row>
    <row r="91" spans="2:13" s="24" customFormat="1" ht="12.75" customHeight="1" x14ac:dyDescent="0.25">
      <c r="B91" s="67"/>
      <c r="C91" s="176" t="s">
        <v>30</v>
      </c>
      <c r="D91" s="101">
        <f>[4]SA_DTS!$FB26</f>
        <v>18.003751734163998</v>
      </c>
      <c r="E91" s="104">
        <f>[4]SA_DTS!$FB76</f>
        <v>6.9386963103549082E-2</v>
      </c>
      <c r="F91" s="160">
        <f>[4]SA_DTS!$FB101</f>
        <v>7.3861091199861395E-2</v>
      </c>
      <c r="G91" s="102">
        <f>[4]SA_DTS!$FB326</f>
        <v>0</v>
      </c>
      <c r="H91" s="85">
        <f>[4]SA_DTS!$FB276</f>
        <v>4.5487667386217678E-2</v>
      </c>
      <c r="I91" s="161">
        <f>[4]SA_DTS!$FB151</f>
        <v>218.64439706890761</v>
      </c>
      <c r="J91" s="162">
        <f>[4]SA_DTS!$FB176</f>
        <v>6.6235571222606593E-2</v>
      </c>
      <c r="K91" s="163">
        <f>[4]SA_DTS!$FB201</f>
        <v>6.223640863654345E-2</v>
      </c>
      <c r="L91" s="162">
        <f>[4]SA_DTS!$FB226</f>
        <v>6.6235571222606593E-2</v>
      </c>
      <c r="M91" s="162">
        <f>[4]SA_DTS!$FB251</f>
        <v>6.223640863654345E-2</v>
      </c>
    </row>
    <row r="92" spans="2:13" s="24" customFormat="1" ht="12.75" customHeight="1" x14ac:dyDescent="0.25">
      <c r="B92" s="67"/>
      <c r="C92" s="52" t="s">
        <v>31</v>
      </c>
      <c r="D92" s="101">
        <f>[4]SA_DTS!$FB27</f>
        <v>182.51682790397047</v>
      </c>
      <c r="E92" s="104">
        <f>[4]SA_DTS!$FB77</f>
        <v>5.3824526101578396E-2</v>
      </c>
      <c r="F92" s="160">
        <f>[4]SA_DTS!$FB102</f>
        <v>3.4894427878009449E-2</v>
      </c>
      <c r="G92" s="102">
        <f>[4]SA_DTS!$FB327</f>
        <v>0</v>
      </c>
      <c r="H92" s="85">
        <f>[4]SA_DTS!$FB277</f>
        <v>1.3535678992035116E-2</v>
      </c>
      <c r="I92" s="161">
        <f>[4]SA_DTS!$FB152</f>
        <v>2194.4220373543958</v>
      </c>
      <c r="J92" s="162">
        <f>[4]SA_DTS!$FB177</f>
        <v>4.206790937543281E-2</v>
      </c>
      <c r="K92" s="163">
        <f>[4]SA_DTS!$FB202</f>
        <v>3.785954575213224E-2</v>
      </c>
      <c r="L92" s="162">
        <f>[4]SA_DTS!$FB227</f>
        <v>4.206790937543281E-2</v>
      </c>
      <c r="M92" s="162">
        <f>[4]SA_DTS!$FB252</f>
        <v>3.785954575213224E-2</v>
      </c>
    </row>
    <row r="93" spans="2:13" s="24" customFormat="1" ht="12.75" hidden="1" customHeight="1" x14ac:dyDescent="0.25">
      <c r="B93" s="67"/>
      <c r="C93" s="165"/>
      <c r="D93" s="101"/>
      <c r="E93" s="104"/>
      <c r="F93" s="160"/>
      <c r="G93" s="102"/>
      <c r="H93" s="85"/>
      <c r="I93" s="161"/>
      <c r="J93" s="162"/>
      <c r="K93" s="163"/>
      <c r="L93" s="162"/>
      <c r="M93" s="162"/>
    </row>
    <row r="94" spans="2:13" s="24" customFormat="1" ht="12.75" hidden="1" customHeight="1" x14ac:dyDescent="0.25">
      <c r="B94" s="67"/>
      <c r="C94" s="165"/>
      <c r="D94" s="101"/>
      <c r="E94" s="104"/>
      <c r="F94" s="160"/>
      <c r="G94" s="102"/>
      <c r="H94" s="85"/>
      <c r="I94" s="161"/>
      <c r="J94" s="162"/>
      <c r="K94" s="163"/>
      <c r="L94" s="162"/>
      <c r="M94" s="162"/>
    </row>
    <row r="95" spans="2:13" s="24" customFormat="1" ht="12.75" hidden="1" customHeight="1" x14ac:dyDescent="0.25">
      <c r="B95" s="67"/>
      <c r="C95" s="165"/>
      <c r="D95" s="101"/>
      <c r="E95" s="104"/>
      <c r="F95" s="160"/>
      <c r="G95" s="102"/>
      <c r="H95" s="85"/>
      <c r="I95" s="161"/>
      <c r="J95" s="162"/>
      <c r="K95" s="163"/>
      <c r="L95" s="162"/>
      <c r="M95" s="162"/>
    </row>
    <row r="96" spans="2:13" s="24" customFormat="1" ht="12.75" customHeight="1" x14ac:dyDescent="0.25">
      <c r="C96" s="180"/>
      <c r="D96" s="141"/>
      <c r="E96" s="142"/>
      <c r="F96" s="181"/>
      <c r="G96" s="142"/>
      <c r="H96" s="143"/>
      <c r="I96" s="182"/>
      <c r="J96" s="181"/>
      <c r="K96" s="142"/>
      <c r="L96" s="183"/>
      <c r="M96" s="142"/>
    </row>
    <row r="97" spans="2:19" s="24" customFormat="1" ht="12.75" customHeight="1" x14ac:dyDescent="0.25">
      <c r="C97" s="75" t="s">
        <v>32</v>
      </c>
      <c r="D97" s="94">
        <f>[15]Mois!$DQ$5/1000000</f>
        <v>9.6062541999999986</v>
      </c>
      <c r="E97" s="153">
        <f>'[15]Evo mois'!$DQ$5</f>
        <v>-0.63022881127446384</v>
      </c>
      <c r="F97" s="184">
        <f>'[16]Evo Mois'!$DQ$5</f>
        <v>-0.65079351425452237</v>
      </c>
      <c r="G97" s="96">
        <f>'[16]Evo Mois-1'!$DQ$5</f>
        <v>-0.60227789999478332</v>
      </c>
      <c r="H97" s="153">
        <f>'[16]Evo ACM'!$DE$5</f>
        <v>0.10262177498033664</v>
      </c>
      <c r="I97" s="94">
        <f>'[15]Cumul ACM'!$DQ$5/1000000</f>
        <v>320.01681576999999</v>
      </c>
      <c r="J97" s="153">
        <f>'[15]Evo ACM'!$DQ$5</f>
        <v>-2.5660980613060436E-2</v>
      </c>
      <c r="K97" s="96">
        <f>'[16]Evo ACM'!$DQ$5</f>
        <v>-2.3029718245920261E-2</v>
      </c>
      <c r="L97" s="153">
        <f>'[15]Evo PCAP'!$DQ$5</f>
        <v>-2.5660980613060436E-2</v>
      </c>
      <c r="M97" s="96">
        <f>'[16]Evo PCAP'!$DQ$5</f>
        <v>-2.3029718245920261E-2</v>
      </c>
      <c r="O97" s="98"/>
      <c r="P97" s="98"/>
      <c r="Q97" s="98"/>
      <c r="R97" s="98"/>
      <c r="S97" s="98"/>
    </row>
    <row r="98" spans="2:19" s="24" customFormat="1" ht="12.75" customHeight="1" x14ac:dyDescent="0.25">
      <c r="C98" s="99" t="s">
        <v>33</v>
      </c>
      <c r="D98" s="60">
        <f>[15]Mois!$DQ$6/1000000</f>
        <v>6.82325231</v>
      </c>
      <c r="E98" s="62">
        <f>'[15]Evo mois'!$DQ$6</f>
        <v>-0.67512420718811028</v>
      </c>
      <c r="F98" s="95">
        <f>'[16]Evo Mois'!$DQ$6</f>
        <v>-0.69217395137622306</v>
      </c>
      <c r="G98" s="63">
        <f>'[16]Evo Mois-1'!$DQ$6</f>
        <v>-0.64124297963586852</v>
      </c>
      <c r="H98" s="62">
        <f>'[16]Evo ACM'!$DE$6</f>
        <v>9.1771404276524526E-2</v>
      </c>
      <c r="I98" s="60">
        <f>'[15]Cumul ACM'!$DQ$6/1000000</f>
        <v>255.75468569000006</v>
      </c>
      <c r="J98" s="62">
        <f>'[15]Evo ACM'!$DQ$6</f>
        <v>-3.1837513575252663E-2</v>
      </c>
      <c r="K98" s="63">
        <f>'[16]Evo ACM'!$DQ$6</f>
        <v>-2.923874848454211E-2</v>
      </c>
      <c r="L98" s="62">
        <f>'[15]Evo PCAP'!$DQ$6</f>
        <v>-3.1837513575252663E-2</v>
      </c>
      <c r="M98" s="63">
        <f>'[16]Evo PCAP'!$DQ$6</f>
        <v>-2.923874848454211E-2</v>
      </c>
      <c r="O98" s="98"/>
      <c r="P98" s="98"/>
      <c r="Q98" s="98"/>
      <c r="R98" s="98"/>
      <c r="S98" s="98"/>
    </row>
    <row r="99" spans="2:19" s="24" customFormat="1" ht="12.75" customHeight="1" x14ac:dyDescent="0.25">
      <c r="C99" s="99" t="s">
        <v>34</v>
      </c>
      <c r="D99" s="60">
        <f>[15]Mois!$DQ$7/1000000</f>
        <v>1.89751315</v>
      </c>
      <c r="E99" s="62">
        <f>'[15]Evo mois'!$DQ$7</f>
        <v>-0.34737124334357672</v>
      </c>
      <c r="F99" s="95">
        <f>'[16]Evo Mois'!$DQ$7</f>
        <v>-0.37690010447323807</v>
      </c>
      <c r="G99" s="63">
        <f>'[16]Evo Mois-1'!$DQ$7</f>
        <v>-0.39226905547505253</v>
      </c>
      <c r="H99" s="62">
        <f>'[16]Evo ACM'!$DE$7</f>
        <v>0.22431886345204144</v>
      </c>
      <c r="I99" s="60">
        <f>'[15]Cumul ACM'!$DQ$7/1000000</f>
        <v>37.937440889999991</v>
      </c>
      <c r="J99" s="62">
        <f>'[15]Evo ACM'!$DQ$7</f>
        <v>2.9990036177837576E-2</v>
      </c>
      <c r="K99" s="63">
        <f>'[16]Evo ACM'!$DQ$7</f>
        <v>4.2608551868715816E-2</v>
      </c>
      <c r="L99" s="62">
        <f>'[15]Evo PCAP'!$DQ$7</f>
        <v>2.9990036177837576E-2</v>
      </c>
      <c r="M99" s="63">
        <f>'[16]Evo PCAP'!$DQ$7</f>
        <v>4.2608551868715816E-2</v>
      </c>
      <c r="O99" s="98"/>
      <c r="P99" s="98"/>
      <c r="Q99" s="98"/>
      <c r="R99" s="98"/>
      <c r="S99" s="98"/>
    </row>
    <row r="100" spans="2:19" s="24" customFormat="1" ht="12.75" customHeight="1" x14ac:dyDescent="0.25">
      <c r="C100" s="99" t="s">
        <v>35</v>
      </c>
      <c r="D100" s="60">
        <f>[15]Mois!$DQ$8/1000000</f>
        <v>0.88548874</v>
      </c>
      <c r="E100" s="62">
        <f>'[15]Evo mois'!$DQ$8</f>
        <v>-0.57197398508424202</v>
      </c>
      <c r="F100" s="95">
        <f>'[16]Evo Mois'!$DQ$8</f>
        <v>-0.60417976335211121</v>
      </c>
      <c r="G100" s="63">
        <f>'[16]Evo Mois-1'!$DQ$8</f>
        <v>-0.55108483307114708</v>
      </c>
      <c r="H100" s="62">
        <f>'[16]Evo ACM'!$DE$8</f>
        <v>6.3553653690350709E-2</v>
      </c>
      <c r="I100" s="60">
        <f>'[15]Cumul ACM'!$DQ$8/1000000</f>
        <v>26.324689190000001</v>
      </c>
      <c r="J100" s="62">
        <f>'[15]Evo ACM'!$DQ$8</f>
        <v>-4.0896065102078438E-2</v>
      </c>
      <c r="K100" s="63">
        <f>'[16]Evo ACM'!$DQ$8</f>
        <v>-5.0980823506975859E-2</v>
      </c>
      <c r="L100" s="62">
        <f>'[15]Evo PCAP'!$DQ$8</f>
        <v>-4.0896065102078438E-2</v>
      </c>
      <c r="M100" s="102">
        <f>'[16]Evo PCAP'!$DQ$8</f>
        <v>-5.0980823506975859E-2</v>
      </c>
      <c r="O100" s="98"/>
      <c r="P100" s="98"/>
      <c r="Q100" s="98"/>
      <c r="R100" s="98"/>
      <c r="S100" s="98"/>
    </row>
    <row r="101" spans="2:19" s="24" customFormat="1" ht="12.75" customHeight="1" x14ac:dyDescent="0.25">
      <c r="B101" s="67"/>
      <c r="C101" s="192"/>
      <c r="D101" s="193"/>
      <c r="E101" s="194"/>
      <c r="F101" s="194"/>
      <c r="G101" s="194"/>
      <c r="H101" s="194"/>
      <c r="I101" s="194"/>
      <c r="J101" s="194"/>
      <c r="K101" s="194"/>
      <c r="L101" s="194"/>
      <c r="M101" s="116" t="s">
        <v>43</v>
      </c>
    </row>
    <row r="102" spans="2:19" s="24" customFormat="1" ht="12.75" hidden="1" customHeight="1" x14ac:dyDescent="0.25">
      <c r="B102" s="67"/>
      <c r="C102" s="177"/>
      <c r="D102" s="65"/>
      <c r="E102" s="62"/>
      <c r="F102" s="178"/>
      <c r="G102" s="178"/>
      <c r="H102" s="178"/>
      <c r="I102" s="178"/>
      <c r="J102" s="62"/>
      <c r="K102" s="178"/>
      <c r="L102" s="178"/>
      <c r="M102" s="178"/>
    </row>
    <row r="103" spans="2:19" s="24" customFormat="1" ht="12.75" hidden="1" customHeight="1" x14ac:dyDescent="0.25">
      <c r="B103" s="67"/>
      <c r="C103" s="177"/>
      <c r="D103" s="65"/>
      <c r="E103" s="62"/>
      <c r="F103" s="178"/>
      <c r="G103" s="178"/>
      <c r="H103" s="178"/>
      <c r="I103" s="178"/>
      <c r="J103" s="62"/>
      <c r="K103" s="178"/>
      <c r="L103" s="178"/>
      <c r="M103" s="178"/>
    </row>
    <row r="104" spans="2:19" s="24" customFormat="1" ht="12.75" hidden="1" customHeight="1" x14ac:dyDescent="0.25">
      <c r="B104" s="67"/>
      <c r="C104" s="177"/>
      <c r="D104" s="65"/>
      <c r="E104" s="62"/>
      <c r="F104" s="178"/>
      <c r="G104" s="178"/>
      <c r="H104" s="178"/>
      <c r="I104" s="178"/>
      <c r="J104" s="62"/>
      <c r="K104" s="178"/>
      <c r="L104" s="178"/>
      <c r="M104" s="178"/>
    </row>
    <row r="105" spans="2:19" s="24" customFormat="1" ht="12.75" hidden="1" customHeight="1" x14ac:dyDescent="0.25">
      <c r="B105" s="67"/>
      <c r="C105" s="107"/>
      <c r="D105" s="114"/>
      <c r="E105" s="108"/>
      <c r="F105" s="108"/>
      <c r="G105" s="108"/>
      <c r="H105" s="108"/>
      <c r="I105" s="109"/>
      <c r="J105" s="108"/>
      <c r="K105" s="108"/>
      <c r="L105" s="108"/>
      <c r="M105" s="108"/>
    </row>
    <row r="106" spans="2:19" s="22" customFormat="1" x14ac:dyDescent="0.25">
      <c r="C106" s="195" t="s">
        <v>38</v>
      </c>
    </row>
    <row r="107" spans="2:19" s="22" customFormat="1" ht="48.75" customHeight="1" x14ac:dyDescent="0.25">
      <c r="C107" s="196" t="s">
        <v>39</v>
      </c>
      <c r="D107" s="196"/>
      <c r="E107" s="196"/>
      <c r="F107" s="196"/>
      <c r="G107" s="196"/>
      <c r="H107" s="196"/>
      <c r="I107" s="196"/>
      <c r="J107" s="196"/>
      <c r="K107" s="196"/>
      <c r="L107" s="196"/>
      <c r="M107" s="196"/>
    </row>
    <row r="108" spans="2:19" s="22" customFormat="1" ht="48.75" customHeight="1" x14ac:dyDescent="0.25">
      <c r="C108" s="196"/>
      <c r="D108" s="196"/>
      <c r="E108" s="196"/>
      <c r="F108" s="196"/>
      <c r="G108" s="196"/>
      <c r="H108" s="196"/>
      <c r="I108" s="196"/>
      <c r="J108" s="196"/>
      <c r="K108" s="196"/>
      <c r="L108" s="196"/>
      <c r="M108" s="196"/>
    </row>
  </sheetData>
  <mergeCells count="32">
    <mergeCell ref="C107:M107"/>
    <mergeCell ref="C108:M108"/>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80"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30DBE-ECB0-4D94-8FF7-24D07D6715C7}">
  <sheetPr>
    <tabColor rgb="FF0000FF"/>
    <pageSetUpPr fitToPage="1"/>
  </sheetPr>
  <dimension ref="A1:AQ67"/>
  <sheetViews>
    <sheetView showGridLines="0" topLeftCell="A3" zoomScale="85" zoomScaleNormal="85" workbookViewId="0">
      <pane xSplit="3" topLeftCell="D1" activePane="topRight" state="frozen"/>
      <selection activeCell="D31" sqref="D31"/>
      <selection pane="topRight" activeCell="D31" sqref="D31"/>
    </sheetView>
  </sheetViews>
  <sheetFormatPr baseColWidth="10" defaultColWidth="11.453125" defaultRowHeight="14" x14ac:dyDescent="0.3"/>
  <cols>
    <col min="1" max="1" width="3.26953125" style="199" customWidth="1"/>
    <col min="2" max="2" width="25.81640625" style="199" customWidth="1"/>
    <col min="3" max="3" width="18.81640625" style="199" customWidth="1"/>
    <col min="4" max="4" width="11.7265625" style="199" customWidth="1"/>
    <col min="5" max="5" width="11.453125" style="199" customWidth="1"/>
    <col min="6" max="6" width="11.453125" style="199"/>
    <col min="7" max="15" width="11.453125" style="199" customWidth="1"/>
    <col min="16" max="16" width="12.26953125" style="199" customWidth="1"/>
    <col min="17" max="17" width="12.453125" style="199" customWidth="1"/>
    <col min="18" max="27" width="11.453125" style="199"/>
    <col min="28" max="28" width="8.1796875" style="199" bestFit="1" customWidth="1"/>
    <col min="29" max="29" width="14.81640625" style="199" customWidth="1"/>
    <col min="30" max="30" width="14.1796875" style="199" customWidth="1"/>
    <col min="31" max="16384" width="11.453125" style="199"/>
  </cols>
  <sheetData>
    <row r="1" spans="1:30" ht="26.25" customHeight="1" x14ac:dyDescent="0.3">
      <c r="A1" s="197" t="s">
        <v>44</v>
      </c>
      <c r="B1" s="198"/>
      <c r="C1" s="198"/>
      <c r="D1" s="198"/>
      <c r="E1" s="198"/>
      <c r="F1" s="198"/>
      <c r="G1" s="198"/>
      <c r="H1" s="198"/>
      <c r="I1" s="198"/>
      <c r="J1" s="198"/>
      <c r="K1" s="198"/>
      <c r="L1" s="198"/>
      <c r="M1" s="198"/>
      <c r="N1" s="198"/>
      <c r="O1" s="198"/>
      <c r="P1" s="198"/>
      <c r="Q1" s="198"/>
      <c r="R1" s="198"/>
      <c r="S1" s="198"/>
      <c r="T1" s="198"/>
      <c r="AD1" s="200">
        <v>45597</v>
      </c>
    </row>
    <row r="2" spans="1:30" ht="24.75" customHeight="1" x14ac:dyDescent="0.3">
      <c r="AD2" s="201" t="s">
        <v>45</v>
      </c>
    </row>
    <row r="3" spans="1:30" x14ac:dyDescent="0.3">
      <c r="D3" s="202" t="s">
        <v>46</v>
      </c>
      <c r="E3" s="202">
        <v>44927</v>
      </c>
      <c r="F3" s="202">
        <v>44958</v>
      </c>
      <c r="G3" s="202">
        <v>44986</v>
      </c>
      <c r="H3" s="202">
        <v>45017</v>
      </c>
      <c r="I3" s="202">
        <v>45047</v>
      </c>
      <c r="J3" s="202">
        <v>45078</v>
      </c>
      <c r="K3" s="202">
        <v>45108</v>
      </c>
      <c r="L3" s="202">
        <v>45139</v>
      </c>
      <c r="M3" s="202">
        <v>45170</v>
      </c>
      <c r="N3" s="202">
        <v>45200</v>
      </c>
      <c r="O3" s="202">
        <v>45231</v>
      </c>
      <c r="P3" s="202">
        <v>45261</v>
      </c>
      <c r="Q3" s="202" t="s">
        <v>47</v>
      </c>
      <c r="R3" s="202">
        <v>45292</v>
      </c>
      <c r="S3" s="202">
        <f t="shared" ref="S3:AB3" si="0">EOMONTH(R3,0)+1</f>
        <v>45323</v>
      </c>
      <c r="T3" s="202">
        <f t="shared" si="0"/>
        <v>45352</v>
      </c>
      <c r="U3" s="202">
        <f t="shared" si="0"/>
        <v>45383</v>
      </c>
      <c r="V3" s="202">
        <f t="shared" si="0"/>
        <v>45413</v>
      </c>
      <c r="W3" s="202">
        <f t="shared" si="0"/>
        <v>45444</v>
      </c>
      <c r="X3" s="202">
        <f t="shared" si="0"/>
        <v>45474</v>
      </c>
      <c r="Y3" s="202">
        <f t="shared" si="0"/>
        <v>45505</v>
      </c>
      <c r="Z3" s="202">
        <f t="shared" si="0"/>
        <v>45536</v>
      </c>
      <c r="AA3" s="202">
        <f t="shared" si="0"/>
        <v>45566</v>
      </c>
      <c r="AB3" s="202">
        <f t="shared" si="0"/>
        <v>45597</v>
      </c>
      <c r="AD3" s="203"/>
    </row>
    <row r="4" spans="1:30" x14ac:dyDescent="0.3">
      <c r="B4" s="204" t="s">
        <v>48</v>
      </c>
      <c r="C4" s="205"/>
      <c r="D4" s="206">
        <v>1.4394254194805001E-5</v>
      </c>
      <c r="E4" s="206">
        <v>1.0784804379726509E-4</v>
      </c>
      <c r="F4" s="206">
        <v>2.5672945739518838E-5</v>
      </c>
      <c r="G4" s="206">
        <v>4.2863590583586131E-6</v>
      </c>
      <c r="H4" s="206">
        <v>5.3014968414144548E-5</v>
      </c>
      <c r="I4" s="206">
        <v>-1.0435008998255224E-4</v>
      </c>
      <c r="J4" s="206">
        <v>4.0930049611587194E-5</v>
      </c>
      <c r="K4" s="206">
        <v>5.9634599373525887E-5</v>
      </c>
      <c r="L4" s="206">
        <v>-1.2902643494894228E-4</v>
      </c>
      <c r="M4" s="206">
        <v>-5.7663744622904467E-5</v>
      </c>
      <c r="N4" s="206">
        <v>-8.2594656081402817E-5</v>
      </c>
      <c r="O4" s="206">
        <v>-4.858359220483166E-5</v>
      </c>
      <c r="P4" s="206">
        <v>-1.3285738222934551E-4</v>
      </c>
      <c r="Q4" s="206">
        <v>-4.4765586226125365E-5</v>
      </c>
      <c r="R4" s="206">
        <v>1.5133671108391589E-4</v>
      </c>
      <c r="S4" s="206">
        <v>7.5734019226558758E-5</v>
      </c>
      <c r="T4" s="206">
        <v>-2.7280180407429633E-5</v>
      </c>
      <c r="U4" s="206">
        <v>3.4104748359320425E-4</v>
      </c>
      <c r="V4" s="206">
        <v>2.1555489090885338E-4</v>
      </c>
      <c r="W4" s="206">
        <v>-8.539281099950724E-5</v>
      </c>
      <c r="X4" s="206">
        <v>-1.4950733552321349E-4</v>
      </c>
      <c r="Y4" s="206">
        <v>-8.9067856389202227E-4</v>
      </c>
      <c r="Z4" s="206">
        <v>-7.8346116716299097E-4</v>
      </c>
      <c r="AA4" s="206">
        <v>-7.5192385870614942E-4</v>
      </c>
      <c r="AB4" s="206">
        <v>-2.9393620423454614E-3</v>
      </c>
      <c r="AD4" s="207">
        <v>-1.2750640673701241</v>
      </c>
    </row>
    <row r="5" spans="1:30" x14ac:dyDescent="0.3">
      <c r="B5" s="208" t="s">
        <v>49</v>
      </c>
      <c r="C5" s="209"/>
      <c r="D5" s="210">
        <v>-1.0694698028834715E-5</v>
      </c>
      <c r="E5" s="210">
        <v>-2.8373417106875021E-4</v>
      </c>
      <c r="F5" s="210">
        <v>8.9510053207231266E-6</v>
      </c>
      <c r="G5" s="210">
        <v>6.9702563811446794E-5</v>
      </c>
      <c r="H5" s="210">
        <v>-5.0704904174914134E-5</v>
      </c>
      <c r="I5" s="210">
        <v>8.6079350015699774E-5</v>
      </c>
      <c r="J5" s="210">
        <v>8.7731847436378629E-5</v>
      </c>
      <c r="K5" s="210">
        <v>7.9209438242244801E-5</v>
      </c>
      <c r="L5" s="210">
        <v>-9.5303113692768449E-5</v>
      </c>
      <c r="M5" s="210">
        <v>-9.054206118852548E-5</v>
      </c>
      <c r="N5" s="210">
        <v>-1.3328824302694109E-4</v>
      </c>
      <c r="O5" s="210">
        <v>-7.3128306520620079E-5</v>
      </c>
      <c r="P5" s="210">
        <v>-2.4654893747311224E-4</v>
      </c>
      <c r="Q5" s="210">
        <v>-5.3813640055744294E-5</v>
      </c>
      <c r="R5" s="210">
        <v>1.3815531521976787E-4</v>
      </c>
      <c r="S5" s="210">
        <v>8.6875684071729964E-5</v>
      </c>
      <c r="T5" s="210">
        <v>-4.0425433859292426E-6</v>
      </c>
      <c r="U5" s="210">
        <v>3.2430328454635671E-4</v>
      </c>
      <c r="V5" s="210">
        <v>1.9496106920202649E-4</v>
      </c>
      <c r="W5" s="210">
        <v>-2.1169477786908697E-4</v>
      </c>
      <c r="X5" s="210">
        <v>-1.7922812546311562E-4</v>
      </c>
      <c r="Y5" s="210">
        <v>-1.0942373978156672E-3</v>
      </c>
      <c r="Z5" s="210">
        <v>-6.2762823094675291E-4</v>
      </c>
      <c r="AA5" s="210">
        <v>-9.0587063748126528E-4</v>
      </c>
      <c r="AB5" s="210">
        <v>-3.0445727378461962E-3</v>
      </c>
      <c r="AD5" s="211">
        <v>-0.8148841630785455</v>
      </c>
    </row>
    <row r="6" spans="1:30" x14ac:dyDescent="0.3">
      <c r="B6" s="212" t="s">
        <v>50</v>
      </c>
      <c r="C6" s="213"/>
      <c r="D6" s="214">
        <v>-1.3165943718584927E-6</v>
      </c>
      <c r="E6" s="214">
        <v>-2.3341581046665283E-5</v>
      </c>
      <c r="F6" s="214">
        <v>6.5527012123034467E-6</v>
      </c>
      <c r="G6" s="214">
        <v>1.3581381368421575E-6</v>
      </c>
      <c r="H6" s="214">
        <v>1.0354187564676209E-5</v>
      </c>
      <c r="I6" s="214">
        <v>-1.3883516486568048E-5</v>
      </c>
      <c r="J6" s="214">
        <v>-1.4425442230181496E-5</v>
      </c>
      <c r="K6" s="214">
        <v>-2.3967567216121033E-5</v>
      </c>
      <c r="L6" s="214">
        <v>5.8404949654367044E-7</v>
      </c>
      <c r="M6" s="214">
        <v>-3.8096020293920674E-5</v>
      </c>
      <c r="N6" s="214">
        <v>-1.007738372096334E-4</v>
      </c>
      <c r="O6" s="214">
        <v>-1.0574923897765931E-4</v>
      </c>
      <c r="P6" s="214">
        <v>-8.6005196387795024E-5</v>
      </c>
      <c r="Q6" s="214">
        <v>-3.2847785233269811E-5</v>
      </c>
      <c r="R6" s="214">
        <v>-6.0382241685696947E-5</v>
      </c>
      <c r="S6" s="214">
        <v>-4.0605294406748094E-5</v>
      </c>
      <c r="T6" s="214">
        <v>1.4463030468148119E-5</v>
      </c>
      <c r="U6" s="214">
        <v>2.3975044032331638E-4</v>
      </c>
      <c r="V6" s="214">
        <v>1.8410104683375117E-4</v>
      </c>
      <c r="W6" s="214">
        <v>4.1196483428462827E-4</v>
      </c>
      <c r="X6" s="214">
        <v>-7.6344508131753752E-4</v>
      </c>
      <c r="Y6" s="214">
        <v>-7.687875919254461E-4</v>
      </c>
      <c r="Z6" s="214">
        <v>-1.112650836282425E-4</v>
      </c>
      <c r="AA6" s="214">
        <v>7.1556992030696875E-4</v>
      </c>
      <c r="AB6" s="214">
        <v>-7.1387564390812397E-4</v>
      </c>
      <c r="AD6" s="215">
        <v>-6.0046084316795145E-2</v>
      </c>
    </row>
    <row r="7" spans="1:30" x14ac:dyDescent="0.3">
      <c r="B7" s="212" t="s">
        <v>51</v>
      </c>
      <c r="C7" s="213"/>
      <c r="D7" s="214">
        <v>1.8732143738375839E-6</v>
      </c>
      <c r="E7" s="214">
        <v>1.4103811854404569E-5</v>
      </c>
      <c r="F7" s="214">
        <v>1.8445493916940947E-5</v>
      </c>
      <c r="G7" s="214">
        <v>4.5220390405553701E-6</v>
      </c>
      <c r="H7" s="214">
        <v>-1.6496139997324022E-6</v>
      </c>
      <c r="I7" s="214">
        <v>5.1013182883918873E-5</v>
      </c>
      <c r="J7" s="214">
        <v>-2.1566287084606728E-5</v>
      </c>
      <c r="K7" s="214">
        <v>3.571405371505243E-5</v>
      </c>
      <c r="L7" s="214">
        <v>2.7025013839221401E-5</v>
      </c>
      <c r="M7" s="214">
        <v>-3.3150078005972361E-6</v>
      </c>
      <c r="N7" s="214">
        <v>3.6008187543012937E-5</v>
      </c>
      <c r="O7" s="214">
        <v>4.8164116453586203E-5</v>
      </c>
      <c r="P7" s="214">
        <v>2.3583588548037326E-5</v>
      </c>
      <c r="Q7" s="214">
        <v>1.9030888446902594E-5</v>
      </c>
      <c r="R7" s="214">
        <v>-2.6099929923972809E-6</v>
      </c>
      <c r="S7" s="214">
        <v>-2.7382927561769854E-5</v>
      </c>
      <c r="T7" s="214">
        <v>1.8334904741790226E-5</v>
      </c>
      <c r="U7" s="214">
        <v>4.4371505522500243E-5</v>
      </c>
      <c r="V7" s="214">
        <v>1.5455825981836036E-4</v>
      </c>
      <c r="W7" s="214">
        <v>-5.4143923380212122E-5</v>
      </c>
      <c r="X7" s="214">
        <v>-2.5324276650584565E-4</v>
      </c>
      <c r="Y7" s="214">
        <v>-3.9230209199825339E-5</v>
      </c>
      <c r="Z7" s="214">
        <v>-2.7965970322285649E-4</v>
      </c>
      <c r="AA7" s="214">
        <v>-7.0765876130651773E-4</v>
      </c>
      <c r="AB7" s="214">
        <v>-7.8648447108864428E-4</v>
      </c>
      <c r="AD7" s="215">
        <v>-1.6723333362360648E-2</v>
      </c>
    </row>
    <row r="8" spans="1:30" x14ac:dyDescent="0.3">
      <c r="B8" s="212" t="s">
        <v>52</v>
      </c>
      <c r="C8" s="213"/>
      <c r="D8" s="214">
        <v>-4.3062253608505685E-6</v>
      </c>
      <c r="E8" s="214">
        <v>-4.1565090351358691E-5</v>
      </c>
      <c r="F8" s="214">
        <v>-8.4439782923606543E-6</v>
      </c>
      <c r="G8" s="214">
        <v>-1.9605888121665416E-5</v>
      </c>
      <c r="H8" s="214">
        <v>2.3403977413849475E-5</v>
      </c>
      <c r="I8" s="214">
        <v>-1.279895064232317E-5</v>
      </c>
      <c r="J8" s="214">
        <v>-1.3865279405167463E-5</v>
      </c>
      <c r="K8" s="214">
        <v>-6.1309742565796022E-5</v>
      </c>
      <c r="L8" s="214">
        <v>5.6337587141630507E-5</v>
      </c>
      <c r="M8" s="214">
        <v>-4.5725356796921801E-5</v>
      </c>
      <c r="N8" s="214">
        <v>-1.9685423369641963E-4</v>
      </c>
      <c r="O8" s="214">
        <v>-2.369283824942281E-4</v>
      </c>
      <c r="P8" s="214">
        <v>-1.8674226843762298E-4</v>
      </c>
      <c r="Q8" s="214">
        <v>-6.4219687804012437E-5</v>
      </c>
      <c r="R8" s="214">
        <v>-9.3400276505728463E-5</v>
      </c>
      <c r="S8" s="214">
        <v>-8.7441945278210476E-5</v>
      </c>
      <c r="T8" s="214">
        <v>1.3134721387197956E-5</v>
      </c>
      <c r="U8" s="214">
        <v>3.6106634223420642E-4</v>
      </c>
      <c r="V8" s="214">
        <v>3.3579669185423988E-4</v>
      </c>
      <c r="W8" s="214">
        <v>7.5657853731847524E-4</v>
      </c>
      <c r="X8" s="214">
        <v>-1.0724951583638287E-3</v>
      </c>
      <c r="Y8" s="214">
        <v>-1.364996318635181E-3</v>
      </c>
      <c r="Z8" s="214">
        <v>-1.7015011724352824E-5</v>
      </c>
      <c r="AA8" s="214">
        <v>1.5346750777793794E-3</v>
      </c>
      <c r="AB8" s="214">
        <v>-3.4801500036352184E-4</v>
      </c>
      <c r="AD8" s="215">
        <v>-1.7024023211753558E-2</v>
      </c>
    </row>
    <row r="9" spans="1:30" x14ac:dyDescent="0.3">
      <c r="B9" s="212" t="s">
        <v>53</v>
      </c>
      <c r="C9" s="213"/>
      <c r="D9" s="214">
        <v>2.9363334799192842E-6</v>
      </c>
      <c r="E9" s="214">
        <v>-2.0895033667645002E-5</v>
      </c>
      <c r="F9" s="214">
        <v>3.8948212959466488E-5</v>
      </c>
      <c r="G9" s="214">
        <v>6.8572775948183562E-5</v>
      </c>
      <c r="H9" s="214">
        <v>-1.3243487438252544E-5</v>
      </c>
      <c r="I9" s="214">
        <v>-1.2895919108624199E-4</v>
      </c>
      <c r="J9" s="214">
        <v>-4.8565935648614555E-6</v>
      </c>
      <c r="K9" s="214">
        <v>1.6988668305462085E-6</v>
      </c>
      <c r="L9" s="214">
        <v>-3.1744426417634752E-4</v>
      </c>
      <c r="M9" s="214">
        <v>-6.6999044182169953E-5</v>
      </c>
      <c r="N9" s="214">
        <v>1.0263611872618483E-5</v>
      </c>
      <c r="O9" s="214">
        <v>1.1414417660660092E-4</v>
      </c>
      <c r="P9" s="214">
        <v>7.2421400533873026E-5</v>
      </c>
      <c r="Q9" s="214">
        <v>-9.8923378477611124E-6</v>
      </c>
      <c r="R9" s="214">
        <v>-3.2074305229334854E-5</v>
      </c>
      <c r="S9" s="214">
        <v>1.4467301238907382E-4</v>
      </c>
      <c r="T9" s="214">
        <v>-1.6573577520939686E-5</v>
      </c>
      <c r="U9" s="214">
        <v>1.3818687991484779E-4</v>
      </c>
      <c r="V9" s="214">
        <v>-3.4059543564646244E-4</v>
      </c>
      <c r="W9" s="214">
        <v>-9.8290406570500366E-5</v>
      </c>
      <c r="X9" s="214">
        <v>-5.3608580585917665E-4</v>
      </c>
      <c r="Y9" s="214">
        <v>2.9177809206015759E-4</v>
      </c>
      <c r="Z9" s="214">
        <v>-2.2349722146730588E-4</v>
      </c>
      <c r="AA9" s="214">
        <v>5.5274921519687936E-5</v>
      </c>
      <c r="AB9" s="214">
        <v>-2.1444304539794956E-3</v>
      </c>
      <c r="AD9" s="215">
        <v>-2.7431175473710212E-2</v>
      </c>
    </row>
    <row r="10" spans="1:30" x14ac:dyDescent="0.3">
      <c r="B10" s="216" t="s">
        <v>54</v>
      </c>
      <c r="C10" s="217"/>
      <c r="D10" s="214">
        <v>-8.06859839275198E-7</v>
      </c>
      <c r="E10" s="214">
        <v>-2.2121286695320208E-5</v>
      </c>
      <c r="F10" s="214">
        <v>-1.2695526756301145E-4</v>
      </c>
      <c r="G10" s="214">
        <v>3.9042665396671339E-5</v>
      </c>
      <c r="H10" s="214">
        <v>-5.3066344328334125E-5</v>
      </c>
      <c r="I10" s="214">
        <v>-7.8508414910194446E-6</v>
      </c>
      <c r="J10" s="214">
        <v>2.5587652994207843E-6</v>
      </c>
      <c r="K10" s="214">
        <v>-5.3829575320074596E-5</v>
      </c>
      <c r="L10" s="214">
        <v>-1.8869535054810704E-4</v>
      </c>
      <c r="M10" s="214">
        <v>-2.3667525934656375E-4</v>
      </c>
      <c r="N10" s="214">
        <v>-1.6570208212429716E-4</v>
      </c>
      <c r="O10" s="214">
        <v>-1.715703516083078E-4</v>
      </c>
      <c r="P10" s="214">
        <v>-1.9929422636477678E-4</v>
      </c>
      <c r="Q10" s="214">
        <v>-9.7366402593501711E-5</v>
      </c>
      <c r="R10" s="214">
        <v>1.8575388453956343E-4</v>
      </c>
      <c r="S10" s="214">
        <v>3.9269553944798474E-4</v>
      </c>
      <c r="T10" s="214">
        <v>4.6805055751231173E-4</v>
      </c>
      <c r="U10" s="214">
        <v>3.2223970659894796E-4</v>
      </c>
      <c r="V10" s="214">
        <v>3.4581686010426438E-4</v>
      </c>
      <c r="W10" s="214">
        <v>1.8439982703033486E-4</v>
      </c>
      <c r="X10" s="214">
        <v>5.2749532238305363E-4</v>
      </c>
      <c r="Y10" s="214">
        <v>3.6892880851069343E-4</v>
      </c>
      <c r="Z10" s="214">
        <v>2.9137274860402407E-4</v>
      </c>
      <c r="AA10" s="214">
        <v>-7.4560936784262566E-5</v>
      </c>
      <c r="AB10" s="214">
        <v>1.3327828038289802E-4</v>
      </c>
      <c r="AD10" s="215">
        <v>1.0716531337592983E-2</v>
      </c>
    </row>
    <row r="11" spans="1:30" x14ac:dyDescent="0.3">
      <c r="B11" s="212" t="s">
        <v>55</v>
      </c>
      <c r="C11" s="213"/>
      <c r="D11" s="214">
        <v>-9.1199206386782805E-7</v>
      </c>
      <c r="E11" s="214">
        <v>-1.384230123956387E-4</v>
      </c>
      <c r="F11" s="214">
        <v>-4.2408206313293562E-5</v>
      </c>
      <c r="G11" s="214">
        <v>4.136071459064361E-4</v>
      </c>
      <c r="H11" s="214">
        <v>1.856583795236677E-4</v>
      </c>
      <c r="I11" s="214">
        <v>1.7154054554779918E-4</v>
      </c>
      <c r="J11" s="214">
        <v>6.8905816742459436E-5</v>
      </c>
      <c r="K11" s="214">
        <v>-1.8444433499409385E-6</v>
      </c>
      <c r="L11" s="214">
        <v>-2.7509898725686099E-5</v>
      </c>
      <c r="M11" s="214">
        <v>-3.494705020656852E-5</v>
      </c>
      <c r="N11" s="214">
        <v>-8.7237440066889604E-5</v>
      </c>
      <c r="O11" s="214">
        <v>-1.0325953723411274E-4</v>
      </c>
      <c r="P11" s="214">
        <v>-1.6693870216666351E-4</v>
      </c>
      <c r="Q11" s="214">
        <v>2.3668334073301267E-5</v>
      </c>
      <c r="R11" s="214">
        <v>-1.8031149066177754E-5</v>
      </c>
      <c r="S11" s="214">
        <v>4.4152654966422844E-4</v>
      </c>
      <c r="T11" s="214">
        <v>1.0331288396203675E-3</v>
      </c>
      <c r="U11" s="214">
        <v>5.7630012836007438E-4</v>
      </c>
      <c r="V11" s="214">
        <v>5.2354665982679016E-4</v>
      </c>
      <c r="W11" s="214">
        <v>5.8626095810443424E-4</v>
      </c>
      <c r="X11" s="214">
        <v>2.7353539374086466E-4</v>
      </c>
      <c r="Y11" s="214">
        <v>4.1546159052319176E-4</v>
      </c>
      <c r="Z11" s="214">
        <v>4.8863155102596423E-4</v>
      </c>
      <c r="AA11" s="214">
        <v>-1.0062843145886013E-4</v>
      </c>
      <c r="AB11" s="214">
        <v>-1.690792384316242E-3</v>
      </c>
      <c r="AD11" s="215">
        <v>-3.2548437048784962E-2</v>
      </c>
    </row>
    <row r="12" spans="1:30" x14ac:dyDescent="0.3">
      <c r="B12" s="212" t="s">
        <v>56</v>
      </c>
      <c r="C12" s="213"/>
      <c r="D12" s="214">
        <v>-1.563463149389932E-6</v>
      </c>
      <c r="E12" s="214">
        <v>2.1388017283907601E-5</v>
      </c>
      <c r="F12" s="214">
        <v>-1.6345164299347292E-4</v>
      </c>
      <c r="G12" s="214">
        <v>-1.0619083303076149E-4</v>
      </c>
      <c r="H12" s="214">
        <v>-1.3610365900607047E-4</v>
      </c>
      <c r="I12" s="214">
        <v>-5.9261924153619638E-5</v>
      </c>
      <c r="J12" s="214">
        <v>-2.6702086113217227E-5</v>
      </c>
      <c r="K12" s="214">
        <v>-6.9971443658278787E-5</v>
      </c>
      <c r="L12" s="214">
        <v>-2.37125374157654E-4</v>
      </c>
      <c r="M12" s="214">
        <v>-3.2181122343277746E-4</v>
      </c>
      <c r="N12" s="214">
        <v>-2.0823941511816102E-4</v>
      </c>
      <c r="O12" s="214">
        <v>-2.1014689948506415E-4</v>
      </c>
      <c r="P12" s="214">
        <v>-2.2196817470221397E-4</v>
      </c>
      <c r="Q12" s="214">
        <v>-1.4459685781087472E-4</v>
      </c>
      <c r="R12" s="214">
        <v>2.6214398700119546E-4</v>
      </c>
      <c r="S12" s="214">
        <v>4.1030796093766142E-4</v>
      </c>
      <c r="T12" s="214">
        <v>3.0331289221452451E-4</v>
      </c>
      <c r="U12" s="214">
        <v>2.4154385270258594E-4</v>
      </c>
      <c r="V12" s="214">
        <v>3.3643363996338493E-4</v>
      </c>
      <c r="W12" s="214">
        <v>7.5444053955653345E-5</v>
      </c>
      <c r="X12" s="214">
        <v>6.2832054173456164E-4</v>
      </c>
      <c r="Y12" s="214">
        <v>3.7140335899277233E-4</v>
      </c>
      <c r="Z12" s="214">
        <v>2.7855080595950987E-4</v>
      </c>
      <c r="AA12" s="214">
        <v>-6.4300357668245489E-5</v>
      </c>
      <c r="AB12" s="214">
        <v>8.112816403684775E-4</v>
      </c>
      <c r="AD12" s="215">
        <v>4.6365249399698882E-2</v>
      </c>
    </row>
    <row r="13" spans="1:30" x14ac:dyDescent="0.3">
      <c r="B13" s="216" t="s">
        <v>57</v>
      </c>
      <c r="C13" s="217"/>
      <c r="D13" s="214">
        <v>2.997346207012086E-6</v>
      </c>
      <c r="E13" s="214">
        <v>-6.8333462818537249E-5</v>
      </c>
      <c r="F13" s="214">
        <v>-6.5732349726510542E-5</v>
      </c>
      <c r="G13" s="214">
        <v>-1.1762732099940276E-4</v>
      </c>
      <c r="H13" s="214">
        <v>-1.0950913072416135E-4</v>
      </c>
      <c r="I13" s="214">
        <v>-8.1148429344368722E-5</v>
      </c>
      <c r="J13" s="214">
        <v>2.6716112591529395E-5</v>
      </c>
      <c r="K13" s="214">
        <v>-1.4374620678869743E-4</v>
      </c>
      <c r="L13" s="214">
        <v>-7.7233482322580649E-5</v>
      </c>
      <c r="M13" s="214">
        <v>-1.2362305850222022E-4</v>
      </c>
      <c r="N13" s="214">
        <v>-5.0723436571753489E-5</v>
      </c>
      <c r="O13" s="214">
        <v>-1.1418928233764003E-4</v>
      </c>
      <c r="P13" s="214">
        <v>-7.0916184628710965E-4</v>
      </c>
      <c r="Q13" s="214">
        <v>-1.3268300627455876E-4</v>
      </c>
      <c r="R13" s="214">
        <v>-5.4844198302073099E-4</v>
      </c>
      <c r="S13" s="214">
        <v>-4.7845001186164193E-4</v>
      </c>
      <c r="T13" s="214">
        <v>9.9210692856788185E-5</v>
      </c>
      <c r="U13" s="214">
        <v>4.1596052945291895E-4</v>
      </c>
      <c r="V13" s="214">
        <v>2.0325392458508951E-4</v>
      </c>
      <c r="W13" s="214">
        <v>3.4914727715595895E-4</v>
      </c>
      <c r="X13" s="214">
        <v>-1.088406001604203E-3</v>
      </c>
      <c r="Y13" s="214">
        <v>-5.1364910834161837E-4</v>
      </c>
      <c r="Z13" s="214">
        <v>-1.2224638027023005E-3</v>
      </c>
      <c r="AA13" s="214">
        <v>-3.9940619467475624E-3</v>
      </c>
      <c r="AB13" s="214">
        <v>-3.3515286533105648E-3</v>
      </c>
      <c r="AD13" s="215">
        <v>-3.7262116313790727E-2</v>
      </c>
    </row>
    <row r="14" spans="1:30" x14ac:dyDescent="0.3">
      <c r="B14" s="216" t="s">
        <v>58</v>
      </c>
      <c r="C14" s="217"/>
      <c r="D14" s="214">
        <v>-6.9393542723172885E-6</v>
      </c>
      <c r="E14" s="214">
        <v>-6.8031227048126475E-5</v>
      </c>
      <c r="F14" s="214">
        <v>1.4131809992234956E-4</v>
      </c>
      <c r="G14" s="214">
        <v>1.9854835476551536E-4</v>
      </c>
      <c r="H14" s="214">
        <v>1.1145940939072396E-4</v>
      </c>
      <c r="I14" s="214">
        <v>7.6888416507325807E-4</v>
      </c>
      <c r="J14" s="214">
        <v>3.5000569597842812E-4</v>
      </c>
      <c r="K14" s="214">
        <v>3.8984518530682521E-4</v>
      </c>
      <c r="L14" s="214">
        <v>-1.6815932068237061E-4</v>
      </c>
      <c r="M14" s="214">
        <v>-2.3899172017105563E-4</v>
      </c>
      <c r="N14" s="214">
        <v>-3.6364516906872701E-4</v>
      </c>
      <c r="O14" s="214">
        <v>-2.28692593849944E-4</v>
      </c>
      <c r="P14" s="214">
        <v>-1.7762951628086388E-4</v>
      </c>
      <c r="Q14" s="214">
        <v>6.0326784789399568E-5</v>
      </c>
      <c r="R14" s="214">
        <v>4.8538089152794228E-4</v>
      </c>
      <c r="S14" s="214">
        <v>1.1416304881217698E-3</v>
      </c>
      <c r="T14" s="214">
        <v>-8.7957030364993471E-4</v>
      </c>
      <c r="U14" s="214">
        <v>-9.747245355080647E-4</v>
      </c>
      <c r="V14" s="214">
        <v>3.8315987969661514E-4</v>
      </c>
      <c r="W14" s="214">
        <v>-1.7217851865158895E-4</v>
      </c>
      <c r="X14" s="214">
        <v>1.8332715814062261E-4</v>
      </c>
      <c r="Y14" s="214">
        <v>-2.1799921782964526E-3</v>
      </c>
      <c r="Z14" s="214">
        <v>-1.8799917143423883E-3</v>
      </c>
      <c r="AA14" s="214">
        <v>-2.4551921332165438E-3</v>
      </c>
      <c r="AB14" s="214">
        <v>-8.3372089288349382E-3</v>
      </c>
      <c r="AD14" s="215">
        <v>-0.2279759519322937</v>
      </c>
    </row>
    <row r="15" spans="1:30" x14ac:dyDescent="0.3">
      <c r="B15" s="216" t="s">
        <v>59</v>
      </c>
      <c r="C15" s="217"/>
      <c r="D15" s="214">
        <v>-3.3654027268736897E-5</v>
      </c>
      <c r="E15" s="214">
        <v>-1.0457020977381326E-3</v>
      </c>
      <c r="F15" s="214">
        <v>1.7950992623960715E-4</v>
      </c>
      <c r="G15" s="214">
        <v>2.2631330674438566E-4</v>
      </c>
      <c r="H15" s="214">
        <v>-1.6675407544242127E-4</v>
      </c>
      <c r="I15" s="214">
        <v>1.1872234129062242E-4</v>
      </c>
      <c r="J15" s="214">
        <v>3.0181425224107272E-4</v>
      </c>
      <c r="K15" s="214">
        <v>3.0399117713386659E-4</v>
      </c>
      <c r="L15" s="214">
        <v>-4.6570960154368457E-5</v>
      </c>
      <c r="M15" s="214">
        <v>1.3389411611530733E-4</v>
      </c>
      <c r="N15" s="214">
        <v>-8.8749104591445693E-5</v>
      </c>
      <c r="O15" s="214">
        <v>2.023167628855127E-4</v>
      </c>
      <c r="P15" s="214">
        <v>-4.6622985009991957E-4</v>
      </c>
      <c r="Q15" s="214">
        <v>-4.9291877957324814E-5</v>
      </c>
      <c r="R15" s="214">
        <v>3.6582393413042702E-4</v>
      </c>
      <c r="S15" s="214">
        <v>-4.5151358330419722E-4</v>
      </c>
      <c r="T15" s="214">
        <v>-3.2385255482170194E-4</v>
      </c>
      <c r="U15" s="214">
        <v>1.1764237407982936E-3</v>
      </c>
      <c r="V15" s="214">
        <v>-5.0021492943863599E-5</v>
      </c>
      <c r="W15" s="214">
        <v>-1.6900442561242901E-3</v>
      </c>
      <c r="X15" s="214">
        <v>-2.4653612647751455E-4</v>
      </c>
      <c r="Y15" s="214">
        <v>-3.053253962768232E-3</v>
      </c>
      <c r="Z15" s="214">
        <v>-1.7695127306871505E-3</v>
      </c>
      <c r="AA15" s="214">
        <v>-2.8792134710645678E-3</v>
      </c>
      <c r="AB15" s="214">
        <v>-7.3813819196102415E-3</v>
      </c>
      <c r="AD15" s="215">
        <v>-0.43832695236408625</v>
      </c>
    </row>
    <row r="16" spans="1:30" x14ac:dyDescent="0.3">
      <c r="B16" s="212" t="s">
        <v>60</v>
      </c>
      <c r="C16" s="213"/>
      <c r="D16" s="214">
        <v>-8.1084466214687012E-6</v>
      </c>
      <c r="E16" s="214">
        <v>-2.5515216583704703E-4</v>
      </c>
      <c r="F16" s="214">
        <v>-1.2584183373021141E-5</v>
      </c>
      <c r="G16" s="214">
        <v>-4.4350957410255187E-4</v>
      </c>
      <c r="H16" s="214">
        <v>-6.7602725481930026E-4</v>
      </c>
      <c r="I16" s="214">
        <v>-2.594458023502666E-4</v>
      </c>
      <c r="J16" s="214">
        <v>-3.9744994836066194E-4</v>
      </c>
      <c r="K16" s="214">
        <v>-6.8272445249162317E-4</v>
      </c>
      <c r="L16" s="214">
        <v>-5.3400806158399039E-4</v>
      </c>
      <c r="M16" s="214">
        <v>-4.7897546689623649E-4</v>
      </c>
      <c r="N16" s="214">
        <v>-5.5928735774712912E-4</v>
      </c>
      <c r="O16" s="214">
        <v>-1.3097042443721563E-4</v>
      </c>
      <c r="P16" s="214">
        <v>-3.1576507192720982E-4</v>
      </c>
      <c r="Q16" s="214">
        <v>-3.9666089088041812E-4</v>
      </c>
      <c r="R16" s="214">
        <v>8.445036358633029E-4</v>
      </c>
      <c r="S16" s="214">
        <v>-2.2509354477928678E-4</v>
      </c>
      <c r="T16" s="214">
        <v>-7.7466307158480241E-4</v>
      </c>
      <c r="U16" s="214">
        <v>-9.7220439264322778E-4</v>
      </c>
      <c r="V16" s="214">
        <v>-9.5535569658600217E-4</v>
      </c>
      <c r="W16" s="214">
        <v>-9.3808268499406822E-4</v>
      </c>
      <c r="X16" s="214">
        <v>-1.6059948242589384E-3</v>
      </c>
      <c r="Y16" s="214">
        <v>-2.2948326406663222E-3</v>
      </c>
      <c r="Z16" s="214">
        <v>-1.2636222625926896E-3</v>
      </c>
      <c r="AA16" s="214">
        <v>-3.6999516987991088E-3</v>
      </c>
      <c r="AB16" s="214">
        <v>-5.9988482422334011E-3</v>
      </c>
      <c r="AD16" s="215">
        <v>-0.2334681100890279</v>
      </c>
    </row>
    <row r="17" spans="1:43" x14ac:dyDescent="0.3">
      <c r="B17" s="212" t="s">
        <v>61</v>
      </c>
      <c r="C17" s="213"/>
      <c r="D17" s="218">
        <v>-8.1992841091782509E-5</v>
      </c>
      <c r="E17" s="218">
        <v>-2.246974732605822E-3</v>
      </c>
      <c r="F17" s="218">
        <v>5.2076872097273075E-4</v>
      </c>
      <c r="G17" s="218">
        <v>1.4108091254085853E-3</v>
      </c>
      <c r="H17" s="218">
        <v>7.0655567105148975E-4</v>
      </c>
      <c r="I17" s="218">
        <v>7.7276753040456114E-4</v>
      </c>
      <c r="J17" s="218">
        <v>1.5692213937186228E-3</v>
      </c>
      <c r="K17" s="218">
        <v>1.9311915286090997E-3</v>
      </c>
      <c r="L17" s="218">
        <v>7.7412195346826529E-4</v>
      </c>
      <c r="M17" s="218">
        <v>1.2189324603024687E-3</v>
      </c>
      <c r="N17" s="218">
        <v>7.2327199459976121E-4</v>
      </c>
      <c r="O17" s="218">
        <v>8.0336316548845765E-4</v>
      </c>
      <c r="P17" s="218">
        <v>-7.6245228107663099E-4</v>
      </c>
      <c r="Q17" s="218">
        <v>5.5241549687012892E-4</v>
      </c>
      <c r="R17" s="218">
        <v>-3.7027459627203552E-4</v>
      </c>
      <c r="S17" s="218">
        <v>-8.6702340729849503E-4</v>
      </c>
      <c r="T17" s="218">
        <v>4.9534569129461303E-4</v>
      </c>
      <c r="U17" s="218">
        <v>4.9547345708322865E-3</v>
      </c>
      <c r="V17" s="218">
        <v>1.5766299876112111E-3</v>
      </c>
      <c r="W17" s="218">
        <v>-3.088055822388025E-3</v>
      </c>
      <c r="X17" s="218">
        <v>2.171491272415782E-3</v>
      </c>
      <c r="Y17" s="218">
        <v>-4.3673716519033734E-3</v>
      </c>
      <c r="Z17" s="218">
        <v>-2.7129688015420372E-3</v>
      </c>
      <c r="AA17" s="218">
        <v>-1.3842618072238411E-3</v>
      </c>
      <c r="AB17" s="218">
        <v>-1.0010716555528876E-2</v>
      </c>
      <c r="AD17" s="215">
        <v>-0.20485884227505124</v>
      </c>
    </row>
    <row r="18" spans="1:43" x14ac:dyDescent="0.3">
      <c r="B18" s="219" t="s">
        <v>62</v>
      </c>
      <c r="C18" s="220"/>
      <c r="D18" s="221">
        <v>-1.0431932156551582E-5</v>
      </c>
      <c r="E18" s="221">
        <v>-6.5429185762466702E-5</v>
      </c>
      <c r="F18" s="221">
        <v>-5.6116342969092514E-6</v>
      </c>
      <c r="G18" s="221">
        <v>-9.2326754899341168E-5</v>
      </c>
      <c r="H18" s="221">
        <v>-4.4234123598996256E-5</v>
      </c>
      <c r="I18" s="221">
        <v>9.3729855552560082E-6</v>
      </c>
      <c r="J18" s="221">
        <v>-3.9135678852719735E-5</v>
      </c>
      <c r="K18" s="221">
        <v>2.734036394547168E-5</v>
      </c>
      <c r="L18" s="221">
        <v>-1.7910218386885113E-4</v>
      </c>
      <c r="M18" s="221">
        <v>-2.6772669532437732E-6</v>
      </c>
      <c r="N18" s="221">
        <v>2.1264198526438349E-6</v>
      </c>
      <c r="O18" s="221">
        <v>-7.7927941974920145E-6</v>
      </c>
      <c r="P18" s="221">
        <v>4.1995989400911427E-5</v>
      </c>
      <c r="Q18" s="221">
        <v>-2.9549474288015354E-5</v>
      </c>
      <c r="R18" s="221">
        <v>1.7414342929278348E-4</v>
      </c>
      <c r="S18" s="221">
        <v>5.6604870467102941E-5</v>
      </c>
      <c r="T18" s="221">
        <v>-6.7401677511735869E-5</v>
      </c>
      <c r="U18" s="221">
        <v>3.7016080151941466E-4</v>
      </c>
      <c r="V18" s="221">
        <v>2.4987324271563693E-4</v>
      </c>
      <c r="W18" s="221">
        <v>1.301468317447263E-4</v>
      </c>
      <c r="X18" s="221">
        <v>-1.0151167585559229E-4</v>
      </c>
      <c r="Y18" s="221">
        <v>-5.9660767803237924E-4</v>
      </c>
      <c r="Z18" s="221">
        <v>-1.0445699697806399E-3</v>
      </c>
      <c r="AA18" s="221">
        <v>-5.0468634718225935E-4</v>
      </c>
      <c r="AB18" s="221">
        <v>-2.7698656459410609E-3</v>
      </c>
      <c r="AD18" s="222">
        <v>-0.46017990429157862</v>
      </c>
    </row>
    <row r="19" spans="1:43" x14ac:dyDescent="0.3">
      <c r="B19" s="216" t="s">
        <v>63</v>
      </c>
      <c r="C19" s="217"/>
      <c r="D19" s="214">
        <v>-6.320545377525022E-6</v>
      </c>
      <c r="E19" s="214">
        <v>-7.1395835548049291E-5</v>
      </c>
      <c r="F19" s="214">
        <v>6.1446723178759655E-5</v>
      </c>
      <c r="G19" s="214">
        <v>-1.4035052943173199E-6</v>
      </c>
      <c r="H19" s="214">
        <v>2.4506466289597739E-6</v>
      </c>
      <c r="I19" s="214">
        <v>2.9556621732318433E-6</v>
      </c>
      <c r="J19" s="214">
        <v>-1.7540460200970998E-6</v>
      </c>
      <c r="K19" s="214">
        <v>-1.6334839783027633E-6</v>
      </c>
      <c r="L19" s="214">
        <v>-2.0333357474422442E-6</v>
      </c>
      <c r="M19" s="214">
        <v>3.5791062262813256E-6</v>
      </c>
      <c r="N19" s="214">
        <v>5.1991991274480398E-6</v>
      </c>
      <c r="O19" s="214">
        <v>4.8085267168040957E-6</v>
      </c>
      <c r="P19" s="214">
        <v>-5.1554794630037648E-6</v>
      </c>
      <c r="Q19" s="214">
        <v>-7.0208687508177547E-7</v>
      </c>
      <c r="R19" s="214">
        <v>2.5987860728493573E-5</v>
      </c>
      <c r="S19" s="214">
        <v>9.9758715588205149E-5</v>
      </c>
      <c r="T19" s="214">
        <v>-1.8897000452655632E-4</v>
      </c>
      <c r="U19" s="214">
        <v>1.0741758728216588E-4</v>
      </c>
      <c r="V19" s="214">
        <v>5.9412349485254978E-5</v>
      </c>
      <c r="W19" s="214">
        <v>1.9503437901535747E-4</v>
      </c>
      <c r="X19" s="214">
        <v>8.8865448381936218E-5</v>
      </c>
      <c r="Y19" s="214">
        <v>-3.6394600753808515E-4</v>
      </c>
      <c r="Z19" s="214">
        <v>-5.3212478425324061E-4</v>
      </c>
      <c r="AA19" s="214">
        <v>-2.3326983613536356E-4</v>
      </c>
      <c r="AB19" s="214">
        <v>-9.7313771593598997E-4</v>
      </c>
      <c r="AD19" s="215">
        <v>-0.12423577309338896</v>
      </c>
    </row>
    <row r="20" spans="1:43" ht="15" customHeight="1" x14ac:dyDescent="0.3">
      <c r="B20" s="212" t="s">
        <v>64</v>
      </c>
      <c r="C20" s="213"/>
      <c r="D20" s="214">
        <v>-6.7846106305280429E-6</v>
      </c>
      <c r="E20" s="214">
        <v>-7.7776023366671332E-5</v>
      </c>
      <c r="F20" s="214">
        <v>-2.7837868281643807E-6</v>
      </c>
      <c r="G20" s="214">
        <v>-2.4857591079952002E-6</v>
      </c>
      <c r="H20" s="214">
        <v>2.5803418091108199E-6</v>
      </c>
      <c r="I20" s="214">
        <v>3.1410029046607946E-6</v>
      </c>
      <c r="J20" s="214">
        <v>-6.9335430473715931E-6</v>
      </c>
      <c r="K20" s="214">
        <v>-1.7611574022469156E-6</v>
      </c>
      <c r="L20" s="214">
        <v>-6.5707184263574803E-6</v>
      </c>
      <c r="M20" s="214">
        <v>3.7665758925164994E-6</v>
      </c>
      <c r="N20" s="214">
        <v>9.1225216269918974E-8</v>
      </c>
      <c r="O20" s="214">
        <v>5.098353961230373E-6</v>
      </c>
      <c r="P20" s="214">
        <v>-5.3773432583392733E-6</v>
      </c>
      <c r="Q20" s="214">
        <v>-7.3326515753757704E-6</v>
      </c>
      <c r="R20" s="214">
        <v>1.1377594889117049E-5</v>
      </c>
      <c r="S20" s="214">
        <v>-2.0356235397644973E-5</v>
      </c>
      <c r="T20" s="214">
        <v>-1.2781947319762121E-4</v>
      </c>
      <c r="U20" s="214">
        <v>1.6129862649760796E-5</v>
      </c>
      <c r="V20" s="214">
        <v>-2.1930754987908863E-5</v>
      </c>
      <c r="W20" s="214">
        <v>2.8965246711587511E-5</v>
      </c>
      <c r="X20" s="214">
        <v>1.2993593694998751E-5</v>
      </c>
      <c r="Y20" s="214">
        <v>-6.899876173327435E-5</v>
      </c>
      <c r="Z20" s="214">
        <v>2.9799244373407419E-5</v>
      </c>
      <c r="AA20" s="214">
        <v>-9.2279752499369039E-6</v>
      </c>
      <c r="AB20" s="214">
        <v>-1.5671420874530106E-4</v>
      </c>
      <c r="AD20" s="215">
        <v>-1.896721723851158E-2</v>
      </c>
    </row>
    <row r="21" spans="1:43" x14ac:dyDescent="0.3">
      <c r="B21" s="212" t="s">
        <v>65</v>
      </c>
      <c r="C21" s="213"/>
      <c r="D21" s="214">
        <v>2.7382400791253758E-9</v>
      </c>
      <c r="E21" s="214">
        <v>1.4148748568754144E-5</v>
      </c>
      <c r="F21" s="214">
        <v>9.2347925311386803E-4</v>
      </c>
      <c r="G21" s="214">
        <v>1.3939617748981448E-5</v>
      </c>
      <c r="H21" s="214">
        <v>4.3683176120801193E-7</v>
      </c>
      <c r="I21" s="214">
        <v>1.4848462148719932E-7</v>
      </c>
      <c r="J21" s="214">
        <v>7.8530058022829863E-5</v>
      </c>
      <c r="K21" s="214">
        <v>2.7385413203795395E-7</v>
      </c>
      <c r="L21" s="214">
        <v>6.7037474208664349E-5</v>
      </c>
      <c r="M21" s="214">
        <v>4.1422675778335361E-7</v>
      </c>
      <c r="N21" s="214">
        <v>8.5733919201080866E-5</v>
      </c>
      <c r="O21" s="214">
        <v>-3.5031179401734391E-8</v>
      </c>
      <c r="P21" s="214">
        <v>-1.6056594487334763E-6</v>
      </c>
      <c r="Q21" s="214">
        <v>9.9929920292840535E-5</v>
      </c>
      <c r="R21" s="214">
        <v>2.3823682501267207E-4</v>
      </c>
      <c r="S21" s="214">
        <v>1.9029898250992883E-3</v>
      </c>
      <c r="T21" s="214">
        <v>-1.1823145123458501E-3</v>
      </c>
      <c r="U21" s="214">
        <v>1.5980883357871178E-3</v>
      </c>
      <c r="V21" s="214">
        <v>1.3987037228087029E-3</v>
      </c>
      <c r="W21" s="214">
        <v>3.0006062265501843E-3</v>
      </c>
      <c r="X21" s="214">
        <v>1.3300938992235611E-3</v>
      </c>
      <c r="Y21" s="214">
        <v>-5.3396317464282639E-3</v>
      </c>
      <c r="Z21" s="214">
        <v>-1.0394305597735576E-2</v>
      </c>
      <c r="AA21" s="214">
        <v>-4.0588551887371649E-3</v>
      </c>
      <c r="AB21" s="214">
        <v>-1.5866758330895459E-2</v>
      </c>
      <c r="AD21" s="215">
        <v>-0.10526855585488715</v>
      </c>
    </row>
    <row r="22" spans="1:43" x14ac:dyDescent="0.3">
      <c r="B22" s="223" t="s">
        <v>66</v>
      </c>
      <c r="C22" s="224"/>
      <c r="D22" s="225">
        <v>-2.3414323498505141E-5</v>
      </c>
      <c r="E22" s="225">
        <v>-4.7829793182851965E-5</v>
      </c>
      <c r="F22" s="225">
        <v>-2.1114362085628002E-4</v>
      </c>
      <c r="G22" s="225">
        <v>-3.66194600759151E-4</v>
      </c>
      <c r="H22" s="225">
        <v>-1.8904528669949627E-4</v>
      </c>
      <c r="I22" s="225">
        <v>2.9852984527733994E-5</v>
      </c>
      <c r="J22" s="225">
        <v>-1.526220812715362E-4</v>
      </c>
      <c r="K22" s="225">
        <v>1.1830781207256003E-4</v>
      </c>
      <c r="L22" s="225">
        <v>-7.6804520000395282E-4</v>
      </c>
      <c r="M22" s="225">
        <v>-2.2449707941518682E-5</v>
      </c>
      <c r="N22" s="225">
        <v>-8.334707581880707E-6</v>
      </c>
      <c r="O22" s="225">
        <v>-5.0858026561684255E-5</v>
      </c>
      <c r="P22" s="225">
        <v>2.0131488758989846E-4</v>
      </c>
      <c r="Q22" s="225">
        <v>-1.2123341213199357E-4</v>
      </c>
      <c r="R22" s="225">
        <v>6.2603423580021023E-4</v>
      </c>
      <c r="S22" s="225">
        <v>-7.9606379120411574E-5</v>
      </c>
      <c r="T22" s="225">
        <v>3.0654527261342324E-4</v>
      </c>
      <c r="U22" s="225">
        <v>1.1851084017704405E-3</v>
      </c>
      <c r="V22" s="225">
        <v>8.4364673090386866E-4</v>
      </c>
      <c r="W22" s="225">
        <v>-6.9991032068839054E-5</v>
      </c>
      <c r="X22" s="225">
        <v>-7.152255703207766E-4</v>
      </c>
      <c r="Y22" s="225">
        <v>-1.3422412531555183E-3</v>
      </c>
      <c r="Z22" s="225">
        <v>-2.7264017275338004E-3</v>
      </c>
      <c r="AA22" s="225">
        <v>-1.4155509344523365E-3</v>
      </c>
      <c r="AB22" s="225">
        <v>-8.7319822983638051E-3</v>
      </c>
      <c r="AD22" s="226">
        <v>-0.33594413119820388</v>
      </c>
    </row>
    <row r="23" spans="1:43" x14ac:dyDescent="0.3">
      <c r="B23" s="227"/>
      <c r="C23" s="227"/>
      <c r="D23" s="228"/>
      <c r="E23" s="228"/>
      <c r="AD23" s="229"/>
    </row>
    <row r="24" spans="1:43" x14ac:dyDescent="0.3">
      <c r="R24" s="230"/>
      <c r="S24" s="230"/>
      <c r="T24" s="231"/>
      <c r="AD24" s="229"/>
      <c r="AE24" s="229"/>
    </row>
    <row r="25" spans="1:43" ht="26.25" customHeight="1" x14ac:dyDescent="0.3">
      <c r="A25" s="197" t="s">
        <v>67</v>
      </c>
      <c r="B25" s="198"/>
      <c r="C25" s="198"/>
      <c r="D25" s="198"/>
      <c r="E25" s="198"/>
      <c r="F25" s="198"/>
      <c r="G25" s="198"/>
      <c r="H25" s="198"/>
      <c r="I25" s="198"/>
      <c r="J25" s="198"/>
      <c r="K25" s="198"/>
      <c r="L25" s="198"/>
      <c r="M25" s="198"/>
      <c r="N25" s="198"/>
      <c r="O25" s="198"/>
      <c r="P25" s="198"/>
      <c r="Q25" s="198"/>
      <c r="R25" s="198"/>
      <c r="S25" s="198"/>
      <c r="T25" s="198"/>
    </row>
    <row r="27" spans="1:43" ht="13.5" customHeight="1" x14ac:dyDescent="0.3">
      <c r="B27" s="232" t="s">
        <v>68</v>
      </c>
      <c r="C27" s="233"/>
      <c r="D27" s="233"/>
      <c r="E27" s="233"/>
      <c r="F27" s="233"/>
      <c r="G27" s="233"/>
      <c r="H27" s="233"/>
      <c r="I27" s="233"/>
      <c r="J27" s="233"/>
      <c r="K27" s="233"/>
      <c r="L27" s="233"/>
      <c r="M27" s="233"/>
    </row>
    <row r="28" spans="1:43" ht="13.5" customHeight="1" thickBot="1" x14ac:dyDescent="0.35">
      <c r="B28" s="233"/>
      <c r="C28" s="233"/>
      <c r="D28" s="233"/>
      <c r="E28" s="233"/>
      <c r="F28" s="233"/>
      <c r="G28" s="233"/>
      <c r="H28" s="233"/>
      <c r="I28" s="233"/>
      <c r="J28" s="233"/>
      <c r="K28" s="233"/>
      <c r="L28" s="233"/>
      <c r="P28" s="233"/>
    </row>
    <row r="29" spans="1:43" ht="32.25" customHeight="1" thickBot="1" x14ac:dyDescent="0.35">
      <c r="D29" s="234" t="s">
        <v>69</v>
      </c>
      <c r="E29" s="235"/>
      <c r="F29" s="235"/>
      <c r="G29" s="235"/>
      <c r="H29" s="235"/>
      <c r="I29" s="235"/>
      <c r="J29" s="235"/>
      <c r="K29" s="235"/>
      <c r="L29" s="235"/>
      <c r="M29" s="235"/>
      <c r="N29" s="235"/>
      <c r="O29" s="235"/>
      <c r="P29" s="235"/>
      <c r="Q29" s="235"/>
      <c r="R29" s="235"/>
      <c r="S29" s="235"/>
      <c r="T29" s="235"/>
      <c r="U29" s="235"/>
      <c r="V29" s="236"/>
      <c r="W29" s="237"/>
      <c r="X29" s="237"/>
      <c r="Y29" s="237"/>
      <c r="Z29" s="237"/>
      <c r="AA29" s="237"/>
      <c r="AB29" s="237"/>
      <c r="AC29" s="237"/>
      <c r="AD29" s="237"/>
      <c r="AE29" s="237"/>
      <c r="AF29" s="237"/>
      <c r="AG29" s="237"/>
      <c r="AH29" s="237"/>
      <c r="AI29" s="237"/>
      <c r="AJ29" s="237"/>
      <c r="AK29" s="237"/>
      <c r="AL29" s="237"/>
      <c r="AM29" s="237"/>
      <c r="AN29" s="237"/>
    </row>
    <row r="30" spans="1:43" s="238" customFormat="1" ht="23.25" customHeight="1" thickBot="1" x14ac:dyDescent="0.35">
      <c r="B30" s="239" t="s">
        <v>70</v>
      </c>
      <c r="C30" s="240" t="s">
        <v>71</v>
      </c>
      <c r="D30" s="241" t="s">
        <v>72</v>
      </c>
      <c r="E30" s="241" t="s">
        <v>73</v>
      </c>
      <c r="F30" s="242">
        <v>45292</v>
      </c>
      <c r="G30" s="242">
        <f t="shared" ref="G30:Q30" si="1">EOMONTH(F30,0)+1</f>
        <v>45323</v>
      </c>
      <c r="H30" s="242">
        <f t="shared" si="1"/>
        <v>45352</v>
      </c>
      <c r="I30" s="242">
        <f t="shared" si="1"/>
        <v>45383</v>
      </c>
      <c r="J30" s="242">
        <f t="shared" si="1"/>
        <v>45413</v>
      </c>
      <c r="K30" s="242">
        <f t="shared" si="1"/>
        <v>45444</v>
      </c>
      <c r="L30" s="242">
        <f t="shared" si="1"/>
        <v>45474</v>
      </c>
      <c r="M30" s="242">
        <f t="shared" si="1"/>
        <v>45505</v>
      </c>
      <c r="N30" s="242">
        <f t="shared" si="1"/>
        <v>45536</v>
      </c>
      <c r="O30" s="242">
        <f t="shared" si="1"/>
        <v>45566</v>
      </c>
      <c r="P30" s="242">
        <f t="shared" si="1"/>
        <v>45597</v>
      </c>
      <c r="Q30" s="242">
        <f t="shared" si="1"/>
        <v>45627</v>
      </c>
      <c r="R30" s="241" t="s">
        <v>74</v>
      </c>
      <c r="S30" s="242">
        <f>EOMONTH(Q30,0)+1</f>
        <v>45658</v>
      </c>
      <c r="T30" s="242">
        <f>EOMONTH(S30,0)+1</f>
        <v>45689</v>
      </c>
      <c r="U30" s="241" t="s">
        <v>75</v>
      </c>
      <c r="V30" s="243" t="s">
        <v>76</v>
      </c>
      <c r="W30" s="244"/>
      <c r="X30" s="244"/>
      <c r="Y30" s="244"/>
      <c r="Z30" s="244"/>
      <c r="AA30" s="244"/>
      <c r="AB30" s="244"/>
      <c r="AC30" s="244"/>
      <c r="AD30" s="244"/>
      <c r="AE30" s="244"/>
      <c r="AF30" s="244"/>
      <c r="AG30" s="244"/>
      <c r="AH30" s="244"/>
      <c r="AI30" s="244"/>
      <c r="AJ30" s="244"/>
      <c r="AK30" s="244"/>
      <c r="AL30" s="244"/>
      <c r="AM30" s="244"/>
      <c r="AN30" s="244"/>
      <c r="AO30" s="244"/>
      <c r="AP30" s="244"/>
      <c r="AQ30" s="244"/>
    </row>
    <row r="31" spans="1:43" ht="14.5" x14ac:dyDescent="0.35">
      <c r="B31" s="245">
        <v>44562</v>
      </c>
      <c r="C31" s="246">
        <v>478.19876147709221</v>
      </c>
      <c r="D31" s="247">
        <v>5.9242646713593103</v>
      </c>
      <c r="E31" s="247">
        <v>1.3462381635308702</v>
      </c>
      <c r="F31" s="248">
        <v>1.2097815785807597E-2</v>
      </c>
      <c r="G31" s="248">
        <v>9.0073962500810012E-2</v>
      </c>
      <c r="H31" s="248">
        <v>-0.38114851026870156</v>
      </c>
      <c r="I31" s="248">
        <v>0.17614096000005475</v>
      </c>
      <c r="J31" s="248">
        <v>3.4561620000033599E-2</v>
      </c>
      <c r="K31" s="248">
        <v>3.1097259999967264E-2</v>
      </c>
      <c r="L31" s="248">
        <v>3.1906430000049113E-2</v>
      </c>
      <c r="M31" s="248">
        <v>2.7780699999937042E-2</v>
      </c>
      <c r="N31" s="248">
        <v>2.2977100000048267E-2</v>
      </c>
      <c r="O31" s="248">
        <v>5.8751520000043911E-2</v>
      </c>
      <c r="P31" s="248">
        <v>1.5818599999988692E-2</v>
      </c>
      <c r="Q31" s="248">
        <v>4.7102479999978186E-2</v>
      </c>
      <c r="R31" s="247">
        <f t="shared" ref="R31:R42" si="2">SUM(F31:Q31)</f>
        <v>0.16715993801801687</v>
      </c>
      <c r="S31" s="248">
        <v>2.5618330000042988E-2</v>
      </c>
      <c r="T31" s="248">
        <v>-4.4099799999344214E-3</v>
      </c>
      <c r="U31" s="247">
        <f>SUM($S31:T31)</f>
        <v>2.1208350000108567E-2</v>
      </c>
      <c r="V31" s="249">
        <f>D31+E31+R31+U31</f>
        <v>7.458871122908306</v>
      </c>
    </row>
    <row r="32" spans="1:43" ht="14.5" x14ac:dyDescent="0.35">
      <c r="B32" s="245">
        <v>44593</v>
      </c>
      <c r="C32" s="250">
        <v>397.07740198875302</v>
      </c>
      <c r="D32" s="247">
        <v>4.0233469580725796</v>
      </c>
      <c r="E32" s="247">
        <v>0.87828391783557436</v>
      </c>
      <c r="F32" s="248">
        <v>3.387424216589352E-2</v>
      </c>
      <c r="G32" s="248">
        <v>5.6684169238508275E-2</v>
      </c>
      <c r="H32" s="248">
        <v>7.1924771985436564E-3</v>
      </c>
      <c r="I32" s="248">
        <v>-7.7081113263830048E-2</v>
      </c>
      <c r="J32" s="248">
        <v>1.8089939999981652E-2</v>
      </c>
      <c r="K32" s="248">
        <v>2.6699700000563098E-3</v>
      </c>
      <c r="L32" s="248">
        <v>1.2091849999933402E-2</v>
      </c>
      <c r="M32" s="248">
        <v>3.1181629999935012E-2</v>
      </c>
      <c r="N32" s="248">
        <v>1.1416960000019571E-2</v>
      </c>
      <c r="O32" s="248">
        <v>4.701780000175404E-3</v>
      </c>
      <c r="P32" s="248">
        <v>4.5059899999841946E-3</v>
      </c>
      <c r="Q32" s="248">
        <v>1.1771740000028785E-2</v>
      </c>
      <c r="R32" s="247">
        <f t="shared" si="2"/>
        <v>0.11709963533922974</v>
      </c>
      <c r="S32" s="248">
        <v>-3.4573000004911592E-4</v>
      </c>
      <c r="T32" s="248">
        <v>1.5159999999241336E-3</v>
      </c>
      <c r="U32" s="247">
        <f>SUM($S32:T32)</f>
        <v>1.1702699998750177E-3</v>
      </c>
      <c r="V32" s="249">
        <f t="shared" ref="V32:V67" si="3">D32+E32+R32+U32</f>
        <v>5.0199007812472587</v>
      </c>
    </row>
    <row r="33" spans="2:22" ht="14.5" x14ac:dyDescent="0.35">
      <c r="B33" s="245">
        <v>44621</v>
      </c>
      <c r="C33" s="250">
        <v>457.66042682481287</v>
      </c>
      <c r="D33" s="247">
        <v>4.1575962257055039</v>
      </c>
      <c r="E33" s="247">
        <v>1.5046422847087797</v>
      </c>
      <c r="F33" s="248">
        <v>1.8309685032249945E-2</v>
      </c>
      <c r="G33" s="248">
        <v>1.7201700591499502E-2</v>
      </c>
      <c r="H33" s="248">
        <v>1.8586606967289754E-2</v>
      </c>
      <c r="I33" s="248">
        <v>-5.5531902871166494E-3</v>
      </c>
      <c r="J33" s="248">
        <v>-9.0654047530449589E-2</v>
      </c>
      <c r="K33" s="248">
        <v>3.6848329999997986E-2</v>
      </c>
      <c r="L33" s="248">
        <v>8.6121699999921475E-3</v>
      </c>
      <c r="M33" s="248">
        <v>8.0677600000171878E-3</v>
      </c>
      <c r="N33" s="248">
        <v>1.4767600000084258E-2</v>
      </c>
      <c r="O33" s="248">
        <v>3.9916669999854548E-2</v>
      </c>
      <c r="P33" s="248">
        <v>2.8921100000047772E-3</v>
      </c>
      <c r="Q33" s="248">
        <v>1.2869430000023385E-2</v>
      </c>
      <c r="R33" s="247">
        <f t="shared" si="2"/>
        <v>8.1864824773447253E-2</v>
      </c>
      <c r="S33" s="248">
        <v>1.1650440000039453E-2</v>
      </c>
      <c r="T33" s="248">
        <v>1.2648819999981242E-2</v>
      </c>
      <c r="U33" s="247">
        <f>SUM($S33:T33)</f>
        <v>2.4299260000020695E-2</v>
      </c>
      <c r="V33" s="249">
        <f t="shared" si="3"/>
        <v>5.7684025951877516</v>
      </c>
    </row>
    <row r="34" spans="2:22" ht="14.5" x14ac:dyDescent="0.35">
      <c r="B34" s="245">
        <v>44652</v>
      </c>
      <c r="C34" s="250">
        <v>416.95341731130947</v>
      </c>
      <c r="D34" s="247">
        <v>3.4955392206950364</v>
      </c>
      <c r="E34" s="247">
        <v>1.2289986737230265</v>
      </c>
      <c r="F34" s="248">
        <v>-1.8504324001753503E-2</v>
      </c>
      <c r="G34" s="248">
        <v>1.9554370987691527E-2</v>
      </c>
      <c r="H34" s="248">
        <v>-3.3197709702562861E-2</v>
      </c>
      <c r="I34" s="248">
        <v>2.1288511313741765E-2</v>
      </c>
      <c r="J34" s="248">
        <v>6.6550872389825599E-3</v>
      </c>
      <c r="K34" s="248">
        <v>-8.4061591563113325E-2</v>
      </c>
      <c r="L34" s="248">
        <v>4.421423999997387E-2</v>
      </c>
      <c r="M34" s="248">
        <v>2.8953210000054241E-2</v>
      </c>
      <c r="N34" s="248">
        <v>1.9388419999984308E-2</v>
      </c>
      <c r="O34" s="248">
        <v>-6.273500000020249E-4</v>
      </c>
      <c r="P34" s="248">
        <v>1.5836239999998725E-2</v>
      </c>
      <c r="Q34" s="248">
        <v>2.3517090000041208E-2</v>
      </c>
      <c r="R34" s="247">
        <f t="shared" si="2"/>
        <v>4.301619427303649E-2</v>
      </c>
      <c r="S34" s="248">
        <v>1.436232999992626E-2</v>
      </c>
      <c r="T34" s="248">
        <v>1.195680000023458E-3</v>
      </c>
      <c r="U34" s="247">
        <f>SUM($S34:T34)</f>
        <v>1.5558009999949718E-2</v>
      </c>
      <c r="V34" s="249">
        <f t="shared" si="3"/>
        <v>4.7831120986910491</v>
      </c>
    </row>
    <row r="35" spans="2:22" ht="14.5" x14ac:dyDescent="0.35">
      <c r="B35" s="245">
        <v>44682</v>
      </c>
      <c r="C35" s="250">
        <v>424.82968189567652</v>
      </c>
      <c r="D35" s="247">
        <v>3.0674338900086582</v>
      </c>
      <c r="E35" s="247">
        <v>1.1398970560778139</v>
      </c>
      <c r="F35" s="248">
        <v>6.601100384983738E-2</v>
      </c>
      <c r="G35" s="248">
        <v>2.0382327035122216E-3</v>
      </c>
      <c r="H35" s="248">
        <v>-2.191870514815264E-2</v>
      </c>
      <c r="I35" s="248">
        <v>8.7390938125224693E-2</v>
      </c>
      <c r="J35" s="248">
        <v>7.2814896629438408E-3</v>
      </c>
      <c r="K35" s="248">
        <v>-1.809069154575127E-2</v>
      </c>
      <c r="L35" s="248">
        <v>-9.0589209409415616E-2</v>
      </c>
      <c r="M35" s="248">
        <v>8.1995099999403465E-3</v>
      </c>
      <c r="N35" s="248">
        <v>5.4225399999836554E-3</v>
      </c>
      <c r="O35" s="248">
        <v>5.1435300000548523E-3</v>
      </c>
      <c r="P35" s="248">
        <v>5.110370000011244E-3</v>
      </c>
      <c r="Q35" s="248">
        <v>9.7136699999396114E-3</v>
      </c>
      <c r="R35" s="247">
        <f t="shared" si="2"/>
        <v>6.5712678238128319E-2</v>
      </c>
      <c r="S35" s="248">
        <v>1.1359760000175356E-2</v>
      </c>
      <c r="T35" s="248">
        <v>8.4679899999287045E-3</v>
      </c>
      <c r="U35" s="247">
        <f>SUM($S35:T35)</f>
        <v>1.9827750000104061E-2</v>
      </c>
      <c r="V35" s="249">
        <f t="shared" si="3"/>
        <v>4.2928713743247044</v>
      </c>
    </row>
    <row r="36" spans="2:22" ht="14.5" x14ac:dyDescent="0.35">
      <c r="B36" s="245">
        <v>44713</v>
      </c>
      <c r="C36" s="250">
        <v>425.72672904521392</v>
      </c>
      <c r="D36" s="247">
        <v>1.718233139998631</v>
      </c>
      <c r="E36" s="247">
        <v>1.0302897733852205</v>
      </c>
      <c r="F36" s="248">
        <v>-1.5113056176915052E-2</v>
      </c>
      <c r="G36" s="248">
        <v>-5.1869481429207553E-3</v>
      </c>
      <c r="H36" s="248">
        <v>5.2351963476553465E-3</v>
      </c>
      <c r="I36" s="248">
        <v>3.1564427069440626E-2</v>
      </c>
      <c r="J36" s="248">
        <v>8.1763106201719893E-3</v>
      </c>
      <c r="K36" s="248">
        <v>-2.0383123643341605E-2</v>
      </c>
      <c r="L36" s="248">
        <v>4.7707707661288623E-3</v>
      </c>
      <c r="M36" s="248">
        <v>-0.12235105543675218</v>
      </c>
      <c r="N36" s="248">
        <v>1.046769000004133E-2</v>
      </c>
      <c r="O36" s="248">
        <v>1.2086719999956586E-2</v>
      </c>
      <c r="P36" s="248">
        <v>7.9539400000498972E-3</v>
      </c>
      <c r="Q36" s="248">
        <v>6.7517299999053648E-3</v>
      </c>
      <c r="R36" s="247">
        <f t="shared" si="2"/>
        <v>-7.6027398596579587E-2</v>
      </c>
      <c r="S36" s="248">
        <v>1.7630359999998291E-2</v>
      </c>
      <c r="T36" s="248">
        <v>2.0812400000522757E-3</v>
      </c>
      <c r="U36" s="247">
        <f>SUM($S36:T36)</f>
        <v>1.9711600000050566E-2</v>
      </c>
      <c r="V36" s="249">
        <f t="shared" si="3"/>
        <v>2.6922071147873226</v>
      </c>
    </row>
    <row r="37" spans="2:22" ht="14.5" x14ac:dyDescent="0.35">
      <c r="B37" s="245">
        <v>44743</v>
      </c>
      <c r="C37" s="250">
        <v>409.27213793989142</v>
      </c>
      <c r="D37" s="247">
        <v>9.7280747013996915E-2</v>
      </c>
      <c r="E37" s="247">
        <v>1.1785434529794543</v>
      </c>
      <c r="F37" s="248">
        <v>3.5170988385857527E-2</v>
      </c>
      <c r="G37" s="248">
        <v>-3.248626766912821E-2</v>
      </c>
      <c r="H37" s="248">
        <v>-1.9982563827852573E-2</v>
      </c>
      <c r="I37" s="248">
        <v>2.6730986369045695E-2</v>
      </c>
      <c r="J37" s="248">
        <v>-7.1637351509252767E-3</v>
      </c>
      <c r="K37" s="248">
        <v>-7.1976984457364779E-3</v>
      </c>
      <c r="L37" s="248">
        <v>4.9076426716169408E-2</v>
      </c>
      <c r="M37" s="248">
        <v>5.4374400630194941E-3</v>
      </c>
      <c r="N37" s="248">
        <v>-5.9764386324332008E-2</v>
      </c>
      <c r="O37" s="248">
        <v>1.4726549999977578E-2</v>
      </c>
      <c r="P37" s="248">
        <v>1.0493179999912172E-2</v>
      </c>
      <c r="Q37" s="248">
        <v>1.4605180000103246E-2</v>
      </c>
      <c r="R37" s="247">
        <f t="shared" si="2"/>
        <v>2.9646100116110574E-2</v>
      </c>
      <c r="S37" s="248">
        <v>1.2105840000003809E-2</v>
      </c>
      <c r="T37" s="248">
        <v>9.7375000001420631E-4</v>
      </c>
      <c r="U37" s="247">
        <f>SUM($S37:T37)</f>
        <v>1.3079590000018015E-2</v>
      </c>
      <c r="V37" s="249">
        <f t="shared" si="3"/>
        <v>1.3185498901095798</v>
      </c>
    </row>
    <row r="38" spans="2:22" ht="14.5" x14ac:dyDescent="0.35">
      <c r="B38" s="245">
        <v>44774</v>
      </c>
      <c r="C38" s="250">
        <v>380.95671312844439</v>
      </c>
      <c r="D38" s="247">
        <v>-1.9961992735716194E-2</v>
      </c>
      <c r="E38" s="247">
        <v>0.92468054054779714</v>
      </c>
      <c r="F38" s="248">
        <v>1.2288992679543753E-2</v>
      </c>
      <c r="G38" s="248">
        <v>3.6976305301550383E-3</v>
      </c>
      <c r="H38" s="248">
        <v>1.7824438343893689E-2</v>
      </c>
      <c r="I38" s="248">
        <v>2.0623870618237561E-2</v>
      </c>
      <c r="J38" s="248">
        <v>-2.4200407125931633E-3</v>
      </c>
      <c r="K38" s="248">
        <v>-4.3402753976636177E-2</v>
      </c>
      <c r="L38" s="248">
        <v>3.493273074894887E-2</v>
      </c>
      <c r="M38" s="248">
        <v>2.0908935145939722E-2</v>
      </c>
      <c r="N38" s="248">
        <v>3.4843459033368163E-2</v>
      </c>
      <c r="O38" s="248">
        <v>-8.0220818666191462E-2</v>
      </c>
      <c r="P38" s="248">
        <v>-6.0780000012528035E-5</v>
      </c>
      <c r="Q38" s="248">
        <v>1.6032329999973172E-2</v>
      </c>
      <c r="R38" s="247">
        <f t="shared" si="2"/>
        <v>3.5047993744626638E-2</v>
      </c>
      <c r="S38" s="248">
        <v>1.6515260000005583E-2</v>
      </c>
      <c r="T38" s="248">
        <v>3.4638399999948888E-3</v>
      </c>
      <c r="U38" s="247">
        <f>SUM($S38:T38)</f>
        <v>1.9979100000000471E-2</v>
      </c>
      <c r="V38" s="249">
        <f t="shared" si="3"/>
        <v>0.95974564155670805</v>
      </c>
    </row>
    <row r="39" spans="2:22" ht="14.5" x14ac:dyDescent="0.35">
      <c r="B39" s="245">
        <v>44805</v>
      </c>
      <c r="C39" s="250">
        <v>425.09175656152632</v>
      </c>
      <c r="D39" s="247">
        <v>-0.39731724911501942</v>
      </c>
      <c r="E39" s="247">
        <v>0.62245712964590894</v>
      </c>
      <c r="F39" s="248">
        <v>-1.1829895042694716E-2</v>
      </c>
      <c r="G39" s="248">
        <v>-1.6589132991384758E-2</v>
      </c>
      <c r="H39" s="248">
        <v>-1.7107178598848805E-2</v>
      </c>
      <c r="I39" s="248">
        <v>4.3098352569813869E-2</v>
      </c>
      <c r="J39" s="248">
        <v>-2.4684429486057979E-2</v>
      </c>
      <c r="K39" s="248">
        <v>-1.7404769053712243E-2</v>
      </c>
      <c r="L39" s="248">
        <v>1.5170467109101082E-2</v>
      </c>
      <c r="M39" s="248">
        <v>-9.6579106846093055E-3</v>
      </c>
      <c r="N39" s="248">
        <v>-1.3213026255129989E-3</v>
      </c>
      <c r="O39" s="248">
        <v>1.3658842174606889E-2</v>
      </c>
      <c r="P39" s="248">
        <v>-0.11980564542665206</v>
      </c>
      <c r="Q39" s="248">
        <v>1.4945860000011635E-2</v>
      </c>
      <c r="R39" s="247">
        <f t="shared" si="2"/>
        <v>-0.13152674205593939</v>
      </c>
      <c r="S39" s="248">
        <v>1.851096999996571E-2</v>
      </c>
      <c r="T39" s="248">
        <v>1.3693600001261075E-3</v>
      </c>
      <c r="U39" s="247">
        <f>SUM($S39:T39)</f>
        <v>1.9880330000091817E-2</v>
      </c>
      <c r="V39" s="249">
        <f t="shared" si="3"/>
        <v>0.11349346847504194</v>
      </c>
    </row>
    <row r="40" spans="2:22" ht="14.5" x14ac:dyDescent="0.35">
      <c r="B40" s="245">
        <v>44835</v>
      </c>
      <c r="C40" s="250">
        <v>431.69773747737884</v>
      </c>
      <c r="D40" s="247"/>
      <c r="E40" s="247">
        <v>1.461736722553951</v>
      </c>
      <c r="F40" s="248">
        <v>6.6563735236741195E-2</v>
      </c>
      <c r="G40" s="248">
        <v>5.0197484741488552E-2</v>
      </c>
      <c r="H40" s="248">
        <v>2.0942952054269881E-2</v>
      </c>
      <c r="I40" s="248">
        <v>2.6680026437304605E-2</v>
      </c>
      <c r="J40" s="248">
        <v>9.8203213138390311E-3</v>
      </c>
      <c r="K40" s="248">
        <v>-2.9815081660615306E-2</v>
      </c>
      <c r="L40" s="248">
        <v>-3.3352496213638005E-2</v>
      </c>
      <c r="M40" s="248">
        <v>-8.2169986067128775E-3</v>
      </c>
      <c r="N40" s="248">
        <v>1.5020164402301361E-2</v>
      </c>
      <c r="O40" s="248">
        <v>-8.731671130021823E-3</v>
      </c>
      <c r="P40" s="248">
        <v>6.2220615969295068E-3</v>
      </c>
      <c r="Q40" s="248">
        <v>-8.9324518103182982E-2</v>
      </c>
      <c r="R40" s="247">
        <f t="shared" si="2"/>
        <v>2.6005980068703138E-2</v>
      </c>
      <c r="S40" s="248">
        <v>3.3212639999987914E-2</v>
      </c>
      <c r="T40" s="248">
        <v>6.7903499999601991E-3</v>
      </c>
      <c r="U40" s="247">
        <f>SUM($S40:T40)</f>
        <v>4.0002989999948113E-2</v>
      </c>
      <c r="V40" s="249">
        <f t="shared" si="3"/>
        <v>1.5277456926226023</v>
      </c>
    </row>
    <row r="41" spans="2:22" ht="14.5" x14ac:dyDescent="0.35">
      <c r="B41" s="245">
        <v>44866</v>
      </c>
      <c r="C41" s="250">
        <v>427.90160371903295</v>
      </c>
      <c r="D41" s="247"/>
      <c r="E41" s="247">
        <v>-0.19095001366690667</v>
      </c>
      <c r="F41" s="248">
        <v>2.7797269951861381E-3</v>
      </c>
      <c r="G41" s="248">
        <v>2.2295032544150217E-2</v>
      </c>
      <c r="H41" s="248">
        <v>-4.7428643173361706E-3</v>
      </c>
      <c r="I41" s="248">
        <v>4.5085138958768312E-2</v>
      </c>
      <c r="J41" s="248">
        <v>-2.0835081213022022E-3</v>
      </c>
      <c r="K41" s="248">
        <v>7.4652838532074384E-3</v>
      </c>
      <c r="L41" s="248">
        <v>1.2692842602632481E-2</v>
      </c>
      <c r="M41" s="248">
        <v>-9.8852341936321864E-3</v>
      </c>
      <c r="N41" s="248">
        <v>-1.9551745112153185E-2</v>
      </c>
      <c r="O41" s="248">
        <v>1.1591091401669473E-2</v>
      </c>
      <c r="P41" s="248">
        <v>9.8767002039039653E-3</v>
      </c>
      <c r="Q41" s="248">
        <v>2.3910353069254597E-2</v>
      </c>
      <c r="R41" s="247">
        <f t="shared" si="2"/>
        <v>9.9432817884348879E-2</v>
      </c>
      <c r="S41" s="248">
        <v>-9.7720833249070438E-2</v>
      </c>
      <c r="T41" s="248">
        <v>9.1329200000132005E-3</v>
      </c>
      <c r="U41" s="247">
        <f>SUM($S41:T41)</f>
        <v>-8.8587913249057237E-2</v>
      </c>
      <c r="V41" s="249">
        <f t="shared" si="3"/>
        <v>-0.18010510903161503</v>
      </c>
    </row>
    <row r="42" spans="2:22" ht="15" thickBot="1" x14ac:dyDescent="0.4">
      <c r="B42" s="245">
        <v>44896</v>
      </c>
      <c r="C42" s="250">
        <v>412.75227960030998</v>
      </c>
      <c r="D42" s="247"/>
      <c r="E42" s="247">
        <v>-0.89211283725444446</v>
      </c>
      <c r="F42" s="248">
        <v>-2.5196078270255384E-3</v>
      </c>
      <c r="G42" s="248">
        <v>3.6754142195036366E-2</v>
      </c>
      <c r="H42" s="248">
        <v>-8.973047181086713E-3</v>
      </c>
      <c r="I42" s="248">
        <v>3.1528085238960557E-2</v>
      </c>
      <c r="J42" s="248">
        <v>-1.5877781485585274E-2</v>
      </c>
      <c r="K42" s="248">
        <v>-3.3184278537191858E-2</v>
      </c>
      <c r="L42" s="248">
        <v>-2.9826832638946144E-4</v>
      </c>
      <c r="M42" s="248">
        <v>-1.602967363442076E-2</v>
      </c>
      <c r="N42" s="248">
        <v>1.9010876986897074E-2</v>
      </c>
      <c r="O42" s="248">
        <v>1.1336054792423056E-2</v>
      </c>
      <c r="P42" s="248">
        <v>2.0425668051302637E-3</v>
      </c>
      <c r="Q42" s="248">
        <v>3.260827216195139E-3</v>
      </c>
      <c r="R42" s="247">
        <f t="shared" si="2"/>
        <v>2.704989624294285E-2</v>
      </c>
      <c r="S42" s="248">
        <v>1.0812201933447341E-2</v>
      </c>
      <c r="T42" s="248">
        <v>-9.750451123034054E-2</v>
      </c>
      <c r="U42" s="247">
        <f>SUM($S42:T42)</f>
        <v>-8.66923092968932E-2</v>
      </c>
      <c r="V42" s="249">
        <f t="shared" si="3"/>
        <v>-0.95175525030839481</v>
      </c>
    </row>
    <row r="43" spans="2:22" s="254" customFormat="1" ht="19.5" customHeight="1" thickBot="1" x14ac:dyDescent="0.3">
      <c r="B43" s="234" t="s">
        <v>77</v>
      </c>
      <c r="C43" s="236"/>
      <c r="D43" s="251">
        <f>SUM(D31:D42)</f>
        <v>22.066415611002981</v>
      </c>
      <c r="E43" s="251">
        <f>SUM(E31:E42)</f>
        <v>10.232704864067045</v>
      </c>
      <c r="F43" s="252">
        <f t="shared" ref="F43:Q43" si="4">SUM(F31:F42)</f>
        <v>0.19912930708272825</v>
      </c>
      <c r="G43" s="252">
        <f t="shared" si="4"/>
        <v>0.24423437722941799</v>
      </c>
      <c r="H43" s="252">
        <f t="shared" si="4"/>
        <v>-0.41728890813288899</v>
      </c>
      <c r="I43" s="252">
        <f t="shared" si="4"/>
        <v>0.42749699314964573</v>
      </c>
      <c r="J43" s="252">
        <f t="shared" si="4"/>
        <v>-5.8298773650960811E-2</v>
      </c>
      <c r="K43" s="252">
        <f t="shared" si="4"/>
        <v>-0.17545914457286926</v>
      </c>
      <c r="L43" s="252">
        <f t="shared" si="4"/>
        <v>8.9227953993486153E-2</v>
      </c>
      <c r="M43" s="252">
        <f t="shared" si="4"/>
        <v>-3.561168734728426E-2</v>
      </c>
      <c r="N43" s="252">
        <f t="shared" si="4"/>
        <v>7.2677376360729795E-2</v>
      </c>
      <c r="O43" s="252">
        <f t="shared" si="4"/>
        <v>8.2332918572546987E-2</v>
      </c>
      <c r="P43" s="252">
        <f t="shared" si="4"/>
        <v>-3.9114666820751154E-2</v>
      </c>
      <c r="Q43" s="252">
        <f t="shared" si="4"/>
        <v>9.5156172182271348E-2</v>
      </c>
      <c r="R43" s="251">
        <f>SUM(R31:R42)</f>
        <v>0.48448191804607177</v>
      </c>
      <c r="S43" s="252">
        <f>SUM(S31:S42)</f>
        <v>7.371156868447315E-2</v>
      </c>
      <c r="T43" s="252">
        <f>SUM(T31:T42)</f>
        <v>-5.4274541230256546E-2</v>
      </c>
      <c r="U43" s="251">
        <f>SUM($S43:T43)</f>
        <v>1.9437027454216604E-2</v>
      </c>
      <c r="V43" s="253">
        <f t="shared" si="3"/>
        <v>32.803039420570315</v>
      </c>
    </row>
    <row r="44" spans="2:22" ht="14.5" x14ac:dyDescent="0.35">
      <c r="B44" s="245">
        <v>44927</v>
      </c>
      <c r="C44" s="250">
        <v>457.90353666793322</v>
      </c>
      <c r="D44" s="247"/>
      <c r="E44" s="247">
        <v>-1.6040238828666702</v>
      </c>
      <c r="F44" s="248">
        <v>2.8096681408555924E-2</v>
      </c>
      <c r="G44" s="248">
        <v>8.4519942275960602E-2</v>
      </c>
      <c r="H44" s="248">
        <v>0.16624772101027929</v>
      </c>
      <c r="I44" s="248">
        <v>0.20662409662378423</v>
      </c>
      <c r="J44" s="248">
        <v>6.1248587977047464E-3</v>
      </c>
      <c r="K44" s="248">
        <v>1.4054063119033344E-3</v>
      </c>
      <c r="L44" s="248">
        <v>-5.4676243734093077E-2</v>
      </c>
      <c r="M44" s="248">
        <v>5.0509427713336663E-3</v>
      </c>
      <c r="N44" s="248">
        <v>-6.8250460979129457E-2</v>
      </c>
      <c r="O44" s="248">
        <v>7.3515204742363949E-2</v>
      </c>
      <c r="P44" s="248">
        <v>-1.1381625285821428E-2</v>
      </c>
      <c r="Q44" s="248">
        <v>7.0789633787910589E-2</v>
      </c>
      <c r="R44" s="247">
        <f t="shared" ref="R44:R55" si="5">SUM(F44:Q44)</f>
        <v>0.50806615773075237</v>
      </c>
      <c r="S44" s="248">
        <v>4.9265803780770057E-2</v>
      </c>
      <c r="T44" s="248">
        <v>-9.4626924868862261E-2</v>
      </c>
      <c r="U44" s="247">
        <f>SUM($S44:T44)</f>
        <v>-4.5361121088092204E-2</v>
      </c>
      <c r="V44" s="249">
        <f t="shared" si="3"/>
        <v>-1.14131884622401</v>
      </c>
    </row>
    <row r="45" spans="2:22" ht="14.5" x14ac:dyDescent="0.35">
      <c r="B45" s="245">
        <v>44958</v>
      </c>
      <c r="C45" s="250">
        <v>394.26682268633789</v>
      </c>
      <c r="D45" s="247"/>
      <c r="E45" s="247">
        <v>-1.1582389003102662</v>
      </c>
      <c r="F45" s="248">
        <v>9.5029479714753506E-2</v>
      </c>
      <c r="G45" s="248">
        <v>0.10256021177247021</v>
      </c>
      <c r="H45" s="248">
        <v>-4.6893042301746846E-2</v>
      </c>
      <c r="I45" s="248">
        <v>4.5500345518007634E-2</v>
      </c>
      <c r="J45" s="248">
        <v>-5.9575047078112675E-2</v>
      </c>
      <c r="K45" s="248">
        <v>-4.1221800428957067E-2</v>
      </c>
      <c r="L45" s="248">
        <v>2.1710443062033846E-2</v>
      </c>
      <c r="M45" s="248">
        <v>-3.3799993288710084E-2</v>
      </c>
      <c r="N45" s="248">
        <v>-1.2957132041378827E-2</v>
      </c>
      <c r="O45" s="248">
        <v>-6.210697645133223E-2</v>
      </c>
      <c r="P45" s="248">
        <v>-1.3303318570649481E-2</v>
      </c>
      <c r="Q45" s="248">
        <v>1.3869829052282512E-2</v>
      </c>
      <c r="R45" s="247">
        <f t="shared" si="5"/>
        <v>8.8129989586605006E-3</v>
      </c>
      <c r="S45" s="248">
        <v>1.0092481596927882E-2</v>
      </c>
      <c r="T45" s="248">
        <v>1.4230968654942444E-3</v>
      </c>
      <c r="U45" s="247">
        <f>SUM($S45:T45)</f>
        <v>1.1515578462422127E-2</v>
      </c>
      <c r="V45" s="249">
        <f t="shared" si="3"/>
        <v>-1.1379103228891836</v>
      </c>
    </row>
    <row r="46" spans="2:22" ht="14.5" x14ac:dyDescent="0.35">
      <c r="B46" s="245">
        <v>44987</v>
      </c>
      <c r="C46" s="250">
        <v>457.18177680293019</v>
      </c>
      <c r="D46" s="247"/>
      <c r="E46" s="247">
        <v>-0.20388889694129375</v>
      </c>
      <c r="F46" s="248">
        <v>-5.8087300611020964E-2</v>
      </c>
      <c r="G46" s="248">
        <v>4.7449259568054458E-2</v>
      </c>
      <c r="H46" s="248">
        <v>1.3172041353357145E-2</v>
      </c>
      <c r="I46" s="248">
        <v>1.7862893860296936E-2</v>
      </c>
      <c r="J46" s="248">
        <v>1.5074906568884217E-2</v>
      </c>
      <c r="K46" s="248">
        <v>2.0384529674345231E-2</v>
      </c>
      <c r="L46" s="248">
        <v>-4.405551090701465E-2</v>
      </c>
      <c r="M46" s="248">
        <v>-2.2593099537061789E-2</v>
      </c>
      <c r="N46" s="248">
        <v>-7.209846145372012E-3</v>
      </c>
      <c r="O46" s="248">
        <v>-8.520751727132847E-3</v>
      </c>
      <c r="P46" s="248">
        <v>-4.9922421010194284E-2</v>
      </c>
      <c r="Q46" s="248">
        <v>2.679134339285838E-2</v>
      </c>
      <c r="R46" s="247">
        <f t="shared" si="5"/>
        <v>-4.9653955520000181E-2</v>
      </c>
      <c r="S46" s="248">
        <v>1.9585584745982487E-3</v>
      </c>
      <c r="T46" s="248">
        <v>5.0826659303879751E-3</v>
      </c>
      <c r="U46" s="247">
        <f>SUM($S46:T46)</f>
        <v>7.0412244049862238E-3</v>
      </c>
      <c r="V46" s="249">
        <f t="shared" si="3"/>
        <v>-0.24650162805630771</v>
      </c>
    </row>
    <row r="47" spans="2:22" ht="14.5" x14ac:dyDescent="0.35">
      <c r="B47" s="245">
        <v>45017</v>
      </c>
      <c r="C47" s="250">
        <v>406.90062734999998</v>
      </c>
      <c r="D47" s="247"/>
      <c r="E47" s="247">
        <v>-1.7301446175807769</v>
      </c>
      <c r="F47" s="248">
        <v>-0.16624767599478218</v>
      </c>
      <c r="G47" s="248">
        <v>4.9331988511085001E-2</v>
      </c>
      <c r="H47" s="248">
        <v>8.3440856989795975E-2</v>
      </c>
      <c r="I47" s="248">
        <v>1.273971691261977E-3</v>
      </c>
      <c r="J47" s="248">
        <v>2.0431105341856437E-2</v>
      </c>
      <c r="K47" s="248">
        <v>6.6339493518341897E-2</v>
      </c>
      <c r="L47" s="248">
        <v>2.4408612854472267E-2</v>
      </c>
      <c r="M47" s="248">
        <v>-4.3162761055839383E-2</v>
      </c>
      <c r="N47" s="248">
        <v>3.6196051592014555E-3</v>
      </c>
      <c r="O47" s="248">
        <v>-0.13131093470258293</v>
      </c>
      <c r="P47" s="248">
        <v>-4.4000015764595446E-2</v>
      </c>
      <c r="Q47" s="248">
        <v>1.8047468017982737E-2</v>
      </c>
      <c r="R47" s="247">
        <f t="shared" si="5"/>
        <v>-0.11782828543380219</v>
      </c>
      <c r="S47" s="248">
        <v>2.1473853681527544E-2</v>
      </c>
      <c r="T47" s="248">
        <v>-1.9585456637571497E-2</v>
      </c>
      <c r="U47" s="247">
        <f>SUM($S47:T47)</f>
        <v>1.8883970439560471E-3</v>
      </c>
      <c r="V47" s="249">
        <f t="shared" si="3"/>
        <v>-1.846084505970623</v>
      </c>
    </row>
    <row r="48" spans="2:22" ht="14.5" x14ac:dyDescent="0.35">
      <c r="B48" s="245">
        <v>45047</v>
      </c>
      <c r="C48" s="250">
        <v>426.61104816173099</v>
      </c>
      <c r="D48" s="247"/>
      <c r="E48" s="247">
        <v>-3.1847844819325246</v>
      </c>
      <c r="F48" s="248">
        <v>1.1284277774564089E-2</v>
      </c>
      <c r="G48" s="248">
        <v>-1.8299204126776658E-2</v>
      </c>
      <c r="H48" s="248">
        <v>-0.10375058491490563</v>
      </c>
      <c r="I48" s="248">
        <v>0.14279878413827873</v>
      </c>
      <c r="J48" s="248">
        <v>2.7169483549528195E-2</v>
      </c>
      <c r="K48" s="248">
        <v>3.5368100489790777E-2</v>
      </c>
      <c r="L48" s="248">
        <v>1.5956025183243128E-2</v>
      </c>
      <c r="M48" s="248">
        <v>-1.1527640436497677E-2</v>
      </c>
      <c r="N48" s="248">
        <v>6.2532812600011312E-3</v>
      </c>
      <c r="O48" s="248">
        <v>6.8392210897627592E-4</v>
      </c>
      <c r="P48" s="248">
        <v>-7.5258831082464894E-2</v>
      </c>
      <c r="Q48" s="248">
        <v>1.9485760784505146E-2</v>
      </c>
      <c r="R48" s="247">
        <f t="shared" si="5"/>
        <v>5.0163374728242616E-2</v>
      </c>
      <c r="S48" s="248">
        <v>-4.4189803268636751E-2</v>
      </c>
      <c r="T48" s="248">
        <v>2.4414072356194083E-2</v>
      </c>
      <c r="U48" s="247">
        <f>SUM($S48:T48)</f>
        <v>-1.9775730912442668E-2</v>
      </c>
      <c r="V48" s="249">
        <f t="shared" si="3"/>
        <v>-3.1543968381167247</v>
      </c>
    </row>
    <row r="49" spans="2:22" ht="14.5" x14ac:dyDescent="0.35">
      <c r="B49" s="245">
        <v>45078</v>
      </c>
      <c r="C49" s="250">
        <v>439.35995922770923</v>
      </c>
      <c r="D49" s="247"/>
      <c r="E49" s="247">
        <v>-2.5380931206063337</v>
      </c>
      <c r="F49" s="248">
        <v>-0.16854305368252653</v>
      </c>
      <c r="G49" s="248">
        <v>0.1975166054080546</v>
      </c>
      <c r="H49" s="248">
        <v>-0.1265529678523194</v>
      </c>
      <c r="I49" s="248">
        <v>0.25327836767246481</v>
      </c>
      <c r="J49" s="248">
        <v>2.1003472696804693E-2</v>
      </c>
      <c r="K49" s="248">
        <v>4.1756443519773256E-2</v>
      </c>
      <c r="L49" s="248">
        <v>-1.8060222934138892E-2</v>
      </c>
      <c r="M49" s="248">
        <v>-4.1374745089115095E-2</v>
      </c>
      <c r="N49" s="248">
        <v>-1.7605053051283903E-2</v>
      </c>
      <c r="O49" s="248">
        <v>2.3864487517641919E-2</v>
      </c>
      <c r="P49" s="248">
        <v>-1.5212203837108973E-2</v>
      </c>
      <c r="Q49" s="248">
        <v>-3.8338650251205308E-2</v>
      </c>
      <c r="R49" s="247">
        <f t="shared" si="5"/>
        <v>0.11173248011704118</v>
      </c>
      <c r="S49" s="248">
        <v>-9.3524441332419883E-3</v>
      </c>
      <c r="T49" s="248">
        <v>1.7883331071118391E-2</v>
      </c>
      <c r="U49" s="247">
        <f>SUM($S49:T49)</f>
        <v>8.530886937876403E-3</v>
      </c>
      <c r="V49" s="249">
        <f t="shared" si="3"/>
        <v>-2.4178297535514162</v>
      </c>
    </row>
    <row r="50" spans="2:22" ht="14.5" x14ac:dyDescent="0.35">
      <c r="B50" s="245">
        <v>45108</v>
      </c>
      <c r="C50" s="250">
        <v>409.21754434427504</v>
      </c>
      <c r="D50" s="247"/>
      <c r="E50" s="247">
        <v>0.46251186912223829</v>
      </c>
      <c r="F50" s="248">
        <v>1.0314674130995627E-2</v>
      </c>
      <c r="G50" s="248">
        <v>8.0269913741517485E-3</v>
      </c>
      <c r="H50" s="248">
        <v>1.5861045819235642E-2</v>
      </c>
      <c r="I50" s="248">
        <v>0.19592550214872517</v>
      </c>
      <c r="J50" s="248">
        <v>8.3490124327227022E-2</v>
      </c>
      <c r="K50" s="248">
        <v>-5.885384192310994E-2</v>
      </c>
      <c r="L50" s="248">
        <v>0.12273262971541499</v>
      </c>
      <c r="M50" s="248">
        <v>2.3758164928608494E-2</v>
      </c>
      <c r="N50" s="248">
        <v>5.7827567405979607E-2</v>
      </c>
      <c r="O50" s="248">
        <v>8.2946914624244528E-3</v>
      </c>
      <c r="P50" s="248">
        <v>-1.326336024419561E-2</v>
      </c>
      <c r="Q50" s="248">
        <v>1.1654900593100592E-2</v>
      </c>
      <c r="R50" s="247">
        <f t="shared" si="5"/>
        <v>0.4657690897385578</v>
      </c>
      <c r="S50" s="248">
        <v>2.116074233214249E-2</v>
      </c>
      <c r="T50" s="248">
        <v>2.4460143889086794E-2</v>
      </c>
      <c r="U50" s="247">
        <f>SUM($S50:T50)</f>
        <v>4.5620886221229284E-2</v>
      </c>
      <c r="V50" s="249">
        <f t="shared" si="3"/>
        <v>0.97390184508202537</v>
      </c>
    </row>
    <row r="51" spans="2:22" ht="14.5" x14ac:dyDescent="0.35">
      <c r="B51" s="245">
        <v>45139</v>
      </c>
      <c r="C51" s="250">
        <v>386.29831001622659</v>
      </c>
      <c r="D51" s="247"/>
      <c r="E51" s="247">
        <v>-1.149103258900368</v>
      </c>
      <c r="F51" s="248">
        <v>-0.32545806098590901</v>
      </c>
      <c r="G51" s="248">
        <v>1.847190307813662E-2</v>
      </c>
      <c r="H51" s="248">
        <v>4.0438538327748574E-2</v>
      </c>
      <c r="I51" s="248">
        <v>0.14514732183351953</v>
      </c>
      <c r="J51" s="248">
        <v>3.9696612505906614E-2</v>
      </c>
      <c r="K51" s="248">
        <v>6.3230717923545399E-2</v>
      </c>
      <c r="L51" s="248">
        <v>8.0729933308248292E-2</v>
      </c>
      <c r="M51" s="248">
        <v>3.7044093732163219E-2</v>
      </c>
      <c r="N51" s="248">
        <v>7.5826978139673429E-2</v>
      </c>
      <c r="O51" s="248">
        <v>-3.5463030640698889E-2</v>
      </c>
      <c r="P51" s="248">
        <v>-3.5353667890376528E-3</v>
      </c>
      <c r="Q51" s="248">
        <v>1.5802650406897101E-2</v>
      </c>
      <c r="R51" s="247">
        <f t="shared" si="5"/>
        <v>0.15193229084019322</v>
      </c>
      <c r="S51" s="248">
        <v>-3.8273658196601446E-2</v>
      </c>
      <c r="T51" s="248">
        <v>-4.9709094039485535E-2</v>
      </c>
      <c r="U51" s="247">
        <f>SUM($S51:T51)</f>
        <v>-8.7982752236086981E-2</v>
      </c>
      <c r="V51" s="249">
        <f t="shared" si="3"/>
        <v>-1.0851537202962618</v>
      </c>
    </row>
    <row r="52" spans="2:22" ht="14.5" x14ac:dyDescent="0.35">
      <c r="B52" s="245">
        <v>45170</v>
      </c>
      <c r="C52" s="250">
        <v>421.61626590115935</v>
      </c>
      <c r="D52" s="247"/>
      <c r="E52" s="247">
        <v>-1.4469201166922403</v>
      </c>
      <c r="F52" s="248">
        <v>-0.81275335555682204</v>
      </c>
      <c r="G52" s="248">
        <v>-1.4766114684448439E-2</v>
      </c>
      <c r="H52" s="248">
        <v>-0.37680597335793209</v>
      </c>
      <c r="I52" s="248">
        <v>0.31216129732337095</v>
      </c>
      <c r="J52" s="248">
        <v>6.4992146882502766E-2</v>
      </c>
      <c r="K52" s="248">
        <v>6.5488824663532341E-2</v>
      </c>
      <c r="L52" s="248">
        <v>3.8098920642596568E-2</v>
      </c>
      <c r="M52" s="248">
        <v>-8.0315626041965515E-2</v>
      </c>
      <c r="N52" s="248">
        <v>9.4723126501094157E-2</v>
      </c>
      <c r="O52" s="248">
        <v>-2.9384857873765213E-2</v>
      </c>
      <c r="P52" s="248">
        <v>-4.5116082549156999E-4</v>
      </c>
      <c r="Q52" s="248">
        <v>4.665356083341976E-2</v>
      </c>
      <c r="R52" s="247">
        <f t="shared" si="5"/>
        <v>-0.69235921149390833</v>
      </c>
      <c r="S52" s="248">
        <v>1.8142240718930225E-2</v>
      </c>
      <c r="T52" s="248">
        <v>-2.4189659978446798E-2</v>
      </c>
      <c r="U52" s="247">
        <f>SUM($S52:T52)</f>
        <v>-6.0474192595165732E-3</v>
      </c>
      <c r="V52" s="249">
        <f t="shared" si="3"/>
        <v>-2.1453267474456652</v>
      </c>
    </row>
    <row r="53" spans="2:22" ht="14.5" x14ac:dyDescent="0.35">
      <c r="B53" s="245">
        <v>45200</v>
      </c>
      <c r="C53" s="250">
        <v>445.19264227698881</v>
      </c>
      <c r="D53" s="247"/>
      <c r="E53" s="247"/>
      <c r="F53" s="248">
        <v>-1.2652566924095936</v>
      </c>
      <c r="G53" s="248">
        <v>-0.18579538967424014</v>
      </c>
      <c r="H53" s="248">
        <v>-0.51464791577342339</v>
      </c>
      <c r="I53" s="248">
        <v>0.2975340669737534</v>
      </c>
      <c r="J53" s="248">
        <v>1.6801702541840768E-2</v>
      </c>
      <c r="K53" s="248">
        <v>6.1497265869661533E-2</v>
      </c>
      <c r="L53" s="248">
        <v>7.8785613766456208E-2</v>
      </c>
      <c r="M53" s="248">
        <v>1.0082698326186801E-2</v>
      </c>
      <c r="N53" s="248">
        <v>-1.9121585712014166E-3</v>
      </c>
      <c r="O53" s="248">
        <v>1.1944621189343252E-2</v>
      </c>
      <c r="P53" s="248">
        <v>1.163180018102139E-2</v>
      </c>
      <c r="Q53" s="248">
        <v>0.10224652859807293</v>
      </c>
      <c r="R53" s="247">
        <f t="shared" si="5"/>
        <v>-1.3770878589821223</v>
      </c>
      <c r="S53" s="248">
        <v>-3.5968988252761847E-2</v>
      </c>
      <c r="T53" s="248">
        <v>-3.6653822234541167E-2</v>
      </c>
      <c r="U53" s="247">
        <f>SUM($S53:T53)</f>
        <v>-7.2622810487303013E-2</v>
      </c>
      <c r="V53" s="249">
        <f t="shared" si="3"/>
        <v>-1.4497106694694253</v>
      </c>
    </row>
    <row r="54" spans="2:22" ht="14.5" x14ac:dyDescent="0.35">
      <c r="B54" s="245">
        <v>45231</v>
      </c>
      <c r="C54" s="250">
        <v>438.84255118364467</v>
      </c>
      <c r="D54" s="247"/>
      <c r="E54" s="247"/>
      <c r="F54" s="248"/>
      <c r="G54" s="248">
        <v>0.21002406761459724</v>
      </c>
      <c r="H54" s="248">
        <v>-0.87691514564664885</v>
      </c>
      <c r="I54" s="248">
        <v>0.51925723915064737</v>
      </c>
      <c r="J54" s="248">
        <v>9.3481822376986656E-2</v>
      </c>
      <c r="K54" s="248">
        <v>-5.9501522997322809E-2</v>
      </c>
      <c r="L54" s="248">
        <v>9.5557664872785608E-2</v>
      </c>
      <c r="M54" s="248">
        <v>-2.1015853425751629E-2</v>
      </c>
      <c r="N54" s="248">
        <v>-8.2934350825212277E-3</v>
      </c>
      <c r="O54" s="248">
        <v>3.3614032053492338E-2</v>
      </c>
      <c r="P54" s="248">
        <v>1.6458476477339445E-2</v>
      </c>
      <c r="Q54" s="248">
        <v>0.12132828241880134</v>
      </c>
      <c r="R54" s="247">
        <f t="shared" si="5"/>
        <v>0.12399562781240547</v>
      </c>
      <c r="S54" s="248">
        <v>-1.166151157309514E-2</v>
      </c>
      <c r="T54" s="248">
        <v>-2.1326005143748716E-2</v>
      </c>
      <c r="U54" s="247">
        <f>SUM($S54:T54)</f>
        <v>-3.2987516716843857E-2</v>
      </c>
      <c r="V54" s="249">
        <f t="shared" si="3"/>
        <v>9.1008111095561617E-2</v>
      </c>
    </row>
    <row r="55" spans="2:22" ht="15" thickBot="1" x14ac:dyDescent="0.4">
      <c r="B55" s="245">
        <v>45261</v>
      </c>
      <c r="C55" s="255">
        <v>412.73761065297299</v>
      </c>
      <c r="D55" s="247"/>
      <c r="E55" s="247"/>
      <c r="F55" s="248"/>
      <c r="G55" s="248"/>
      <c r="H55" s="248">
        <v>-1.9141366930097661</v>
      </c>
      <c r="I55" s="248">
        <v>0.44745810412501896</v>
      </c>
      <c r="J55" s="248">
        <v>-0.1158434928614156</v>
      </c>
      <c r="K55" s="248">
        <v>-0.1633444054294273</v>
      </c>
      <c r="L55" s="248">
        <v>0.10983849865760931</v>
      </c>
      <c r="M55" s="248">
        <v>-8.866416739425631E-2</v>
      </c>
      <c r="N55" s="248">
        <v>1.8605875104867664E-2</v>
      </c>
      <c r="O55" s="248">
        <v>6.7651879557729444E-2</v>
      </c>
      <c r="P55" s="248">
        <v>-2.9723931452338093E-2</v>
      </c>
      <c r="Q55" s="248">
        <v>0.18423382878103212</v>
      </c>
      <c r="R55" s="247">
        <f t="shared" si="5"/>
        <v>-1.4839245039209459</v>
      </c>
      <c r="S55" s="248">
        <v>-2.6733802455964906E-3</v>
      </c>
      <c r="T55" s="248">
        <v>-5.4637732995615806E-2</v>
      </c>
      <c r="U55" s="247">
        <f>SUM($S55:T55)</f>
        <v>-5.7311113241212297E-2</v>
      </c>
      <c r="V55" s="249">
        <f t="shared" si="3"/>
        <v>-1.5412356171621582</v>
      </c>
    </row>
    <row r="56" spans="2:22" s="257" customFormat="1" ht="20.25" customHeight="1" thickBot="1" x14ac:dyDescent="0.3">
      <c r="B56" s="234" t="s">
        <v>78</v>
      </c>
      <c r="C56" s="256"/>
      <c r="D56" s="251"/>
      <c r="E56" s="251">
        <f>SUM(E44:E55)</f>
        <v>-12.552685406708235</v>
      </c>
      <c r="F56" s="252">
        <f t="shared" ref="F56:Q56" si="6">SUM(F44:F55)</f>
        <v>-2.6516210262117852</v>
      </c>
      <c r="G56" s="252">
        <f t="shared" si="6"/>
        <v>0.49904026111704525</v>
      </c>
      <c r="H56" s="252">
        <f t="shared" si="6"/>
        <v>-3.6405421193563257</v>
      </c>
      <c r="I56" s="252">
        <f t="shared" si="6"/>
        <v>2.5848219910591297</v>
      </c>
      <c r="J56" s="252">
        <f t="shared" si="6"/>
        <v>0.21284769564971384</v>
      </c>
      <c r="K56" s="252">
        <f t="shared" si="6"/>
        <v>3.2549211192076655E-2</v>
      </c>
      <c r="L56" s="252">
        <f t="shared" si="6"/>
        <v>0.47102636448761359</v>
      </c>
      <c r="M56" s="252">
        <f t="shared" si="6"/>
        <v>-0.2665179865109053</v>
      </c>
      <c r="N56" s="252">
        <f t="shared" si="6"/>
        <v>0.1406283476999306</v>
      </c>
      <c r="O56" s="252">
        <f t="shared" si="6"/>
        <v>-4.7217712763540476E-2</v>
      </c>
      <c r="P56" s="252">
        <f t="shared" si="6"/>
        <v>-0.2279619582035366</v>
      </c>
      <c r="Q56" s="252">
        <f t="shared" si="6"/>
        <v>0.59256513641565789</v>
      </c>
      <c r="R56" s="251">
        <f>SUM(R44:R55)</f>
        <v>-2.3003817954249257</v>
      </c>
      <c r="S56" s="252">
        <f>SUM(S44:S55)</f>
        <v>-2.0026105085037216E-2</v>
      </c>
      <c r="T56" s="252">
        <f>SUM(T44:T55)</f>
        <v>-0.22746538578599029</v>
      </c>
      <c r="U56" s="251">
        <f>SUM($S56:T56)</f>
        <v>-0.24749149087102751</v>
      </c>
      <c r="V56" s="253">
        <f t="shared" si="3"/>
        <v>-15.100558693004189</v>
      </c>
    </row>
    <row r="57" spans="2:22" ht="14.5" x14ac:dyDescent="0.35">
      <c r="B57" s="245">
        <v>45292</v>
      </c>
      <c r="C57" s="250">
        <v>464.33370802261686</v>
      </c>
      <c r="D57" s="247"/>
      <c r="E57" s="247"/>
      <c r="F57" s="248"/>
      <c r="G57" s="248"/>
      <c r="H57" s="248"/>
      <c r="I57" s="248">
        <v>0.99732780840400892</v>
      </c>
      <c r="J57" s="248">
        <v>-0.21152395850731409</v>
      </c>
      <c r="K57" s="248">
        <v>-0.35048616130330856</v>
      </c>
      <c r="L57" s="248">
        <v>0.17387212677346042</v>
      </c>
      <c r="M57" s="248">
        <v>-0.20886421047487147</v>
      </c>
      <c r="N57" s="248">
        <v>-4.3896682279410015E-2</v>
      </c>
      <c r="O57" s="248">
        <v>9.7640801005411504E-2</v>
      </c>
      <c r="P57" s="248">
        <v>5.8220920831615786E-2</v>
      </c>
      <c r="Q57" s="248">
        <v>6.902769215639637E-2</v>
      </c>
      <c r="R57" s="247">
        <f t="shared" ref="R57:R65" si="7">SUM(F57:Q57)</f>
        <v>0.58131833660598886</v>
      </c>
      <c r="S57" s="248">
        <v>0.33813821315266068</v>
      </c>
      <c r="T57" s="248">
        <v>7.0409883747799995E-2</v>
      </c>
      <c r="U57" s="247">
        <f>SUM($S57:T57)</f>
        <v>0.40854809690046068</v>
      </c>
      <c r="V57" s="249">
        <f t="shared" si="3"/>
        <v>0.98986643350644954</v>
      </c>
    </row>
    <row r="58" spans="2:22" ht="14.5" x14ac:dyDescent="0.35">
      <c r="B58" s="245">
        <v>45323</v>
      </c>
      <c r="C58" s="250">
        <v>426.40132911541554</v>
      </c>
      <c r="D58" s="247"/>
      <c r="E58" s="247"/>
      <c r="F58" s="248"/>
      <c r="G58" s="248"/>
      <c r="H58" s="248"/>
      <c r="I58" s="248"/>
      <c r="J58" s="248">
        <v>0.20352328966293953</v>
      </c>
      <c r="K58" s="248">
        <v>-8.2179312237826707E-2</v>
      </c>
      <c r="L58" s="248">
        <v>0.49586050503216939</v>
      </c>
      <c r="M58" s="248">
        <v>-0.11333541374983724</v>
      </c>
      <c r="N58" s="248">
        <v>-5.721976444357324E-2</v>
      </c>
      <c r="O58" s="248">
        <v>1.1993362267048724E-3</v>
      </c>
      <c r="P58" s="248">
        <v>-1.4903050459906808E-2</v>
      </c>
      <c r="Q58" s="248">
        <v>0.1746591317300954</v>
      </c>
      <c r="R58" s="247">
        <f t="shared" si="7"/>
        <v>0.60760472176076519</v>
      </c>
      <c r="S58" s="248">
        <v>-2.4505346184753307E-2</v>
      </c>
      <c r="T58" s="248">
        <v>3.2337246916767981E-2</v>
      </c>
      <c r="U58" s="247">
        <f>SUM($S58:T58)</f>
        <v>7.8319007320146738E-3</v>
      </c>
      <c r="V58" s="249">
        <f t="shared" si="3"/>
        <v>0.61543662249277986</v>
      </c>
    </row>
    <row r="59" spans="2:22" ht="14.5" x14ac:dyDescent="0.35">
      <c r="B59" s="245">
        <f t="shared" ref="B59:B67" si="8">EOMONTH(B58,0)+1</f>
        <v>45352</v>
      </c>
      <c r="C59" s="250">
        <v>443.02679271260985</v>
      </c>
      <c r="D59" s="247"/>
      <c r="E59" s="247"/>
      <c r="F59" s="248"/>
      <c r="G59" s="248"/>
      <c r="H59" s="248"/>
      <c r="I59" s="248"/>
      <c r="J59" s="248"/>
      <c r="K59" s="248">
        <v>0.96605841944142412</v>
      </c>
      <c r="L59" s="248">
        <v>0.85897042870175255</v>
      </c>
      <c r="M59" s="248">
        <v>-0.61897626524569205</v>
      </c>
      <c r="N59" s="248">
        <v>-0.19237764025353954</v>
      </c>
      <c r="O59" s="248">
        <v>0.12952027006821254</v>
      </c>
      <c r="P59" s="248">
        <v>-0.16437022284088698</v>
      </c>
      <c r="Q59" s="248">
        <v>0.21032810716531003</v>
      </c>
      <c r="R59" s="247">
        <f t="shared" si="7"/>
        <v>1.1891530970365807</v>
      </c>
      <c r="S59" s="248">
        <v>6.0079211041738745E-2</v>
      </c>
      <c r="T59" s="248">
        <v>-1.2119930113271948E-2</v>
      </c>
      <c r="U59" s="247">
        <f>SUM($S59:T59)</f>
        <v>4.7959280928466796E-2</v>
      </c>
      <c r="V59" s="249">
        <f t="shared" si="3"/>
        <v>1.2371123779650475</v>
      </c>
    </row>
    <row r="60" spans="2:22" ht="14.5" x14ac:dyDescent="0.35">
      <c r="B60" s="245">
        <f t="shared" si="8"/>
        <v>45383</v>
      </c>
      <c r="C60" s="250">
        <v>434.11878047209206</v>
      </c>
      <c r="D60" s="247"/>
      <c r="E60" s="247"/>
      <c r="F60" s="248"/>
      <c r="G60" s="248"/>
      <c r="H60" s="248"/>
      <c r="I60" s="248"/>
      <c r="J60" s="248"/>
      <c r="K60" s="248"/>
      <c r="L60" s="248">
        <v>1.7893872744614328</v>
      </c>
      <c r="M60" s="248">
        <v>-0.60276007433503764</v>
      </c>
      <c r="N60" s="248">
        <v>-0.2804129057159912</v>
      </c>
      <c r="O60" s="248">
        <v>-2.3682394928698614E-2</v>
      </c>
      <c r="P60" s="248">
        <v>-7.2191952168225271E-2</v>
      </c>
      <c r="Q60" s="248">
        <v>0.16451531978731282</v>
      </c>
      <c r="R60" s="247">
        <f t="shared" si="7"/>
        <v>0.97485526710079284</v>
      </c>
      <c r="S60" s="248">
        <v>0.17861013581324414</v>
      </c>
      <c r="T60" s="248">
        <v>0.14844850413362565</v>
      </c>
      <c r="U60" s="247">
        <f>SUM($S60:T60)</f>
        <v>0.32705863994686979</v>
      </c>
      <c r="V60" s="249">
        <f t="shared" si="3"/>
        <v>1.3019139070476626</v>
      </c>
    </row>
    <row r="61" spans="2:22" ht="14.5" x14ac:dyDescent="0.35">
      <c r="B61" s="245">
        <f t="shared" si="8"/>
        <v>45413</v>
      </c>
      <c r="C61" s="250">
        <v>424.01034776843397</v>
      </c>
      <c r="D61" s="247"/>
      <c r="E61" s="247"/>
      <c r="F61" s="248"/>
      <c r="G61" s="248"/>
      <c r="H61" s="248"/>
      <c r="I61" s="248"/>
      <c r="J61" s="248"/>
      <c r="K61" s="248"/>
      <c r="L61" s="248"/>
      <c r="M61" s="248">
        <v>1.3934261004809514</v>
      </c>
      <c r="N61" s="248">
        <v>-0.32453566757055796</v>
      </c>
      <c r="O61" s="248">
        <v>-4.9851316929959921E-2</v>
      </c>
      <c r="P61" s="248">
        <v>-0.15287722287973793</v>
      </c>
      <c r="Q61" s="248">
        <v>0.13620052060934995</v>
      </c>
      <c r="R61" s="247">
        <f t="shared" si="7"/>
        <v>1.0023624137100455</v>
      </c>
      <c r="S61" s="248">
        <v>0.18492076725630113</v>
      </c>
      <c r="T61" s="248">
        <v>9.1653428953975435E-2</v>
      </c>
      <c r="U61" s="247">
        <f>SUM($S61:T61)</f>
        <v>0.27657419621027657</v>
      </c>
      <c r="V61" s="249">
        <f t="shared" si="3"/>
        <v>1.2789366099203221</v>
      </c>
    </row>
    <row r="62" spans="2:22" ht="14.5" x14ac:dyDescent="0.35">
      <c r="B62" s="245">
        <f t="shared" si="8"/>
        <v>45444</v>
      </c>
      <c r="C62" s="250">
        <v>420.63951242190632</v>
      </c>
      <c r="D62" s="247"/>
      <c r="E62" s="247"/>
      <c r="F62" s="248"/>
      <c r="G62" s="248"/>
      <c r="H62" s="248"/>
      <c r="I62" s="248"/>
      <c r="J62" s="248"/>
      <c r="K62" s="248"/>
      <c r="L62" s="248"/>
      <c r="M62" s="248"/>
      <c r="N62" s="248">
        <v>-0.54737794987772759</v>
      </c>
      <c r="O62" s="248">
        <v>-0.15191270253211542</v>
      </c>
      <c r="P62" s="248">
        <v>-0.51236365730972011</v>
      </c>
      <c r="Q62" s="248">
        <v>-1.5823848907132287E-2</v>
      </c>
      <c r="R62" s="247">
        <f t="shared" si="7"/>
        <v>-1.2274781586266954</v>
      </c>
      <c r="S62" s="248">
        <v>4.8910193593201257E-2</v>
      </c>
      <c r="T62" s="248">
        <v>-3.5818949151689594E-2</v>
      </c>
      <c r="U62" s="247">
        <f>SUM($S62:T62)</f>
        <v>1.3091244441511662E-2</v>
      </c>
      <c r="V62" s="249">
        <f t="shared" si="3"/>
        <v>-1.2143869141851837</v>
      </c>
    </row>
    <row r="63" spans="2:22" ht="14.5" x14ac:dyDescent="0.35">
      <c r="B63" s="245">
        <f t="shared" si="8"/>
        <v>45474</v>
      </c>
      <c r="C63" s="250">
        <v>442.18284652949438</v>
      </c>
      <c r="D63" s="247"/>
      <c r="E63" s="247"/>
      <c r="F63" s="248"/>
      <c r="G63" s="248"/>
      <c r="H63" s="248"/>
      <c r="I63" s="248"/>
      <c r="J63" s="248"/>
      <c r="K63" s="248"/>
      <c r="L63" s="248"/>
      <c r="M63" s="248"/>
      <c r="N63" s="248"/>
      <c r="O63" s="248">
        <v>-0.64313616343770263</v>
      </c>
      <c r="P63" s="248">
        <v>-1.0016772179519648</v>
      </c>
      <c r="Q63" s="248">
        <v>-0.48292386516845909</v>
      </c>
      <c r="R63" s="247">
        <f t="shared" si="7"/>
        <v>-2.1277372465581266</v>
      </c>
      <c r="S63" s="248">
        <v>-6.4266153266714809E-2</v>
      </c>
      <c r="T63" s="248">
        <v>-6.5781858610932886E-2</v>
      </c>
      <c r="U63" s="247">
        <f>SUM($S63:T63)</f>
        <v>-0.1300480118776477</v>
      </c>
      <c r="V63" s="249">
        <f t="shared" si="3"/>
        <v>-2.2577852584357743</v>
      </c>
    </row>
    <row r="64" spans="2:22" ht="14.5" x14ac:dyDescent="0.35">
      <c r="B64" s="245">
        <f t="shared" si="8"/>
        <v>45505</v>
      </c>
      <c r="C64" s="250">
        <v>386.22426193018191</v>
      </c>
      <c r="D64" s="247"/>
      <c r="E64" s="247"/>
      <c r="F64" s="248"/>
      <c r="G64" s="248"/>
      <c r="H64" s="248"/>
      <c r="I64" s="248"/>
      <c r="J64" s="248"/>
      <c r="K64" s="248"/>
      <c r="L64" s="248"/>
      <c r="M64" s="248"/>
      <c r="N64" s="248"/>
      <c r="O64" s="248"/>
      <c r="P64" s="248">
        <v>-0.77144335121482754</v>
      </c>
      <c r="Q64" s="248">
        <v>-0.15649003052618582</v>
      </c>
      <c r="R64" s="247">
        <f t="shared" si="7"/>
        <v>-0.92793338174101336</v>
      </c>
      <c r="S64" s="248">
        <v>0.13612098130903405</v>
      </c>
      <c r="T64" s="248">
        <v>-0.34329642062454013</v>
      </c>
      <c r="U64" s="247">
        <f>SUM($S64:T64)</f>
        <v>-0.20717543931550608</v>
      </c>
      <c r="V64" s="249">
        <f t="shared" si="3"/>
        <v>-1.1351088210565194</v>
      </c>
    </row>
    <row r="65" spans="2:22" ht="14.5" x14ac:dyDescent="0.35">
      <c r="B65" s="245">
        <f t="shared" si="8"/>
        <v>45536</v>
      </c>
      <c r="C65" s="250">
        <v>425.98525891999594</v>
      </c>
      <c r="D65" s="247"/>
      <c r="E65" s="247"/>
      <c r="F65" s="248"/>
      <c r="G65" s="248"/>
      <c r="H65" s="248"/>
      <c r="I65" s="248"/>
      <c r="J65" s="248"/>
      <c r="K65" s="248"/>
      <c r="L65" s="248"/>
      <c r="M65" s="248"/>
      <c r="N65" s="248"/>
      <c r="O65" s="248"/>
      <c r="P65" s="248"/>
      <c r="Q65" s="248">
        <v>-0.30087723035165936</v>
      </c>
      <c r="R65" s="247">
        <f t="shared" si="7"/>
        <v>-0.30087723035165936</v>
      </c>
      <c r="S65" s="248">
        <v>-0.26669495430292045</v>
      </c>
      <c r="T65" s="248">
        <v>-0.3332982373814275</v>
      </c>
      <c r="U65" s="247">
        <f>SUM($S65:T65)</f>
        <v>-0.59999319168434795</v>
      </c>
      <c r="V65" s="249">
        <f t="shared" si="3"/>
        <v>-0.90087042203600731</v>
      </c>
    </row>
    <row r="66" spans="2:22" ht="14.5" x14ac:dyDescent="0.35">
      <c r="B66" s="245">
        <f t="shared" si="8"/>
        <v>45566</v>
      </c>
      <c r="C66" s="250">
        <v>461.18952351870996</v>
      </c>
      <c r="D66" s="247"/>
      <c r="E66" s="247"/>
      <c r="F66" s="248"/>
      <c r="G66" s="248"/>
      <c r="H66" s="248"/>
      <c r="I66" s="248"/>
      <c r="J66" s="248"/>
      <c r="K66" s="248"/>
      <c r="L66" s="248"/>
      <c r="M66" s="248"/>
      <c r="N66" s="248"/>
      <c r="O66" s="248"/>
      <c r="P66" s="248"/>
      <c r="Q66" s="248"/>
      <c r="R66" s="247"/>
      <c r="S66" s="248">
        <v>-0.57196700970359871</v>
      </c>
      <c r="T66" s="248">
        <v>460.2712071785283</v>
      </c>
      <c r="U66" s="247">
        <f>SUM($S66:T66)</f>
        <v>459.6992401688247</v>
      </c>
      <c r="V66" s="249">
        <f t="shared" si="3"/>
        <v>459.6992401688247</v>
      </c>
    </row>
    <row r="67" spans="2:22" ht="14.5" x14ac:dyDescent="0.35">
      <c r="B67" s="245">
        <f t="shared" si="8"/>
        <v>45597</v>
      </c>
      <c r="C67" s="250">
        <v>433.78939001085615</v>
      </c>
      <c r="D67" s="247"/>
      <c r="E67" s="247"/>
      <c r="F67" s="248"/>
      <c r="G67" s="248"/>
      <c r="H67" s="248"/>
      <c r="I67" s="248"/>
      <c r="J67" s="248"/>
      <c r="K67" s="248"/>
      <c r="L67" s="248"/>
      <c r="M67" s="248"/>
      <c r="N67" s="248"/>
      <c r="O67" s="248"/>
      <c r="P67" s="248"/>
      <c r="Q67" s="248"/>
      <c r="R67" s="247"/>
      <c r="S67" s="248"/>
      <c r="T67" s="248">
        <v>-1.2750640673701241</v>
      </c>
      <c r="U67" s="247">
        <f>SUM($S67:T67)</f>
        <v>-1.2750640673701241</v>
      </c>
      <c r="V67" s="249">
        <f t="shared" si="3"/>
        <v>-1.2750640673701241</v>
      </c>
    </row>
  </sheetData>
  <mergeCells count="4">
    <mergeCell ref="AD2:AD3"/>
    <mergeCell ref="D29:V29"/>
    <mergeCell ref="B43:C43"/>
    <mergeCell ref="B56:C56"/>
  </mergeCells>
  <conditionalFormatting sqref="F31:Q65 S31:S65 U32:U67">
    <cfRule type="cellIs" dxfId="77" priority="77" operator="greaterThan">
      <formula>0</formula>
    </cfRule>
    <cfRule type="cellIs" dxfId="76" priority="78" operator="lessThan">
      <formula>0</formula>
    </cfRule>
  </conditionalFormatting>
  <conditionalFormatting sqref="D31:D42">
    <cfRule type="cellIs" dxfId="75" priority="75" operator="greaterThan">
      <formula>0</formula>
    </cfRule>
    <cfRule type="cellIs" dxfId="74" priority="76" operator="lessThan">
      <formula>0</formula>
    </cfRule>
  </conditionalFormatting>
  <conditionalFormatting sqref="D43">
    <cfRule type="cellIs" dxfId="73" priority="73" operator="greaterThan">
      <formula>0</formula>
    </cfRule>
    <cfRule type="cellIs" dxfId="72" priority="74" operator="lessThan">
      <formula>0</formula>
    </cfRule>
  </conditionalFormatting>
  <conditionalFormatting sqref="D44:D55">
    <cfRule type="cellIs" dxfId="71" priority="71" operator="greaterThan">
      <formula>0</formula>
    </cfRule>
    <cfRule type="cellIs" dxfId="70" priority="72" operator="lessThan">
      <formula>0</formula>
    </cfRule>
  </conditionalFormatting>
  <conditionalFormatting sqref="D56">
    <cfRule type="cellIs" dxfId="69" priority="69" operator="greaterThan">
      <formula>0</formula>
    </cfRule>
    <cfRule type="cellIs" dxfId="68" priority="70" operator="lessThan">
      <formula>0</formula>
    </cfRule>
  </conditionalFormatting>
  <conditionalFormatting sqref="E31:E42">
    <cfRule type="cellIs" dxfId="67" priority="67" operator="greaterThan">
      <formula>0</formula>
    </cfRule>
    <cfRule type="cellIs" dxfId="66" priority="68" operator="lessThan">
      <formula>0</formula>
    </cfRule>
  </conditionalFormatting>
  <conditionalFormatting sqref="E43">
    <cfRule type="cellIs" dxfId="65" priority="65" operator="greaterThan">
      <formula>0</formula>
    </cfRule>
    <cfRule type="cellIs" dxfId="64" priority="66" operator="lessThan">
      <formula>0</formula>
    </cfRule>
  </conditionalFormatting>
  <conditionalFormatting sqref="D57:D58">
    <cfRule type="cellIs" dxfId="63" priority="59" operator="greaterThan">
      <formula>0</formula>
    </cfRule>
    <cfRule type="cellIs" dxfId="62" priority="60" operator="lessThan">
      <formula>0</formula>
    </cfRule>
  </conditionalFormatting>
  <conditionalFormatting sqref="E57:E58">
    <cfRule type="cellIs" dxfId="61" priority="57" operator="greaterThan">
      <formula>0</formula>
    </cfRule>
    <cfRule type="cellIs" dxfId="60" priority="58" operator="lessThan">
      <formula>0</formula>
    </cfRule>
  </conditionalFormatting>
  <conditionalFormatting sqref="E44:E55">
    <cfRule type="cellIs" dxfId="59" priority="63" operator="greaterThan">
      <formula>0</formula>
    </cfRule>
    <cfRule type="cellIs" dxfId="58" priority="64" operator="lessThan">
      <formula>0</formula>
    </cfRule>
  </conditionalFormatting>
  <conditionalFormatting sqref="E56">
    <cfRule type="cellIs" dxfId="57" priority="61" operator="greaterThan">
      <formula>0</formula>
    </cfRule>
    <cfRule type="cellIs" dxfId="56" priority="62" operator="lessThan">
      <formula>0</formula>
    </cfRule>
  </conditionalFormatting>
  <conditionalFormatting sqref="V31:V42">
    <cfRule type="cellIs" dxfId="55" priority="45" operator="greaterThan">
      <formula>0</formula>
    </cfRule>
    <cfRule type="cellIs" dxfId="54" priority="46" operator="lessThan">
      <formula>0</formula>
    </cfRule>
  </conditionalFormatting>
  <conditionalFormatting sqref="V43">
    <cfRule type="cellIs" dxfId="53" priority="43" operator="greaterThan">
      <formula>0</formula>
    </cfRule>
    <cfRule type="cellIs" dxfId="52" priority="44" operator="lessThan">
      <formula>0</formula>
    </cfRule>
  </conditionalFormatting>
  <conditionalFormatting sqref="V44:V55">
    <cfRule type="cellIs" dxfId="51" priority="41" operator="greaterThan">
      <formula>0</formula>
    </cfRule>
    <cfRule type="cellIs" dxfId="50" priority="42" operator="lessThan">
      <formula>0</formula>
    </cfRule>
  </conditionalFormatting>
  <conditionalFormatting sqref="V56">
    <cfRule type="cellIs" dxfId="49" priority="39" operator="greaterThan">
      <formula>0</formula>
    </cfRule>
    <cfRule type="cellIs" dxfId="48" priority="40" operator="lessThan">
      <formula>0</formula>
    </cfRule>
  </conditionalFormatting>
  <conditionalFormatting sqref="V57:V58">
    <cfRule type="cellIs" dxfId="47" priority="37" operator="greaterThan">
      <formula>0</formula>
    </cfRule>
    <cfRule type="cellIs" dxfId="46" priority="38" operator="lessThan">
      <formula>0</formula>
    </cfRule>
  </conditionalFormatting>
  <conditionalFormatting sqref="R31:R42">
    <cfRule type="cellIs" dxfId="45" priority="55" operator="greaterThan">
      <formula>0</formula>
    </cfRule>
    <cfRule type="cellIs" dxfId="44" priority="56" operator="lessThan">
      <formula>0</formula>
    </cfRule>
  </conditionalFormatting>
  <conditionalFormatting sqref="R43">
    <cfRule type="cellIs" dxfId="43" priority="53" operator="greaterThan">
      <formula>0</formula>
    </cfRule>
    <cfRule type="cellIs" dxfId="42" priority="54" operator="lessThan">
      <formula>0</formula>
    </cfRule>
  </conditionalFormatting>
  <conditionalFormatting sqref="R44:R55">
    <cfRule type="cellIs" dxfId="41" priority="51" operator="greaterThan">
      <formula>0</formula>
    </cfRule>
    <cfRule type="cellIs" dxfId="40" priority="52" operator="lessThan">
      <formula>0</formula>
    </cfRule>
  </conditionalFormatting>
  <conditionalFormatting sqref="R56">
    <cfRule type="cellIs" dxfId="39" priority="49" operator="greaterThan">
      <formula>0</formula>
    </cfRule>
    <cfRule type="cellIs" dxfId="38" priority="50" operator="lessThan">
      <formula>0</formula>
    </cfRule>
  </conditionalFormatting>
  <conditionalFormatting sqref="R57:R58">
    <cfRule type="cellIs" dxfId="37" priority="47" operator="greaterThan">
      <formula>0</formula>
    </cfRule>
    <cfRule type="cellIs" dxfId="36" priority="48" operator="lessThan">
      <formula>0</formula>
    </cfRule>
  </conditionalFormatting>
  <conditionalFormatting sqref="D59:D65">
    <cfRule type="cellIs" dxfId="35" priority="35" operator="greaterThan">
      <formula>0</formula>
    </cfRule>
    <cfRule type="cellIs" dxfId="34" priority="36" operator="lessThan">
      <formula>0</formula>
    </cfRule>
  </conditionalFormatting>
  <conditionalFormatting sqref="E59:E65">
    <cfRule type="cellIs" dxfId="33" priority="33" operator="greaterThan">
      <formula>0</formula>
    </cfRule>
    <cfRule type="cellIs" dxfId="32" priority="34" operator="lessThan">
      <formula>0</formula>
    </cfRule>
  </conditionalFormatting>
  <conditionalFormatting sqref="V59:V65">
    <cfRule type="cellIs" dxfId="31" priority="29" operator="greaterThan">
      <formula>0</formula>
    </cfRule>
    <cfRule type="cellIs" dxfId="30" priority="30" operator="lessThan">
      <formula>0</formula>
    </cfRule>
  </conditionalFormatting>
  <conditionalFormatting sqref="R59:R65">
    <cfRule type="cellIs" dxfId="29" priority="31" operator="greaterThan">
      <formula>0</formula>
    </cfRule>
    <cfRule type="cellIs" dxfId="28" priority="32" operator="lessThan">
      <formula>0</formula>
    </cfRule>
  </conditionalFormatting>
  <conditionalFormatting sqref="F66:Q66 S66">
    <cfRule type="cellIs" dxfId="27" priority="27" operator="greaterThan">
      <formula>0</formula>
    </cfRule>
    <cfRule type="cellIs" dxfId="26" priority="28" operator="lessThan">
      <formula>0</formula>
    </cfRule>
  </conditionalFormatting>
  <conditionalFormatting sqref="D66">
    <cfRule type="cellIs" dxfId="25" priority="25" operator="greaterThan">
      <formula>0</formula>
    </cfRule>
    <cfRule type="cellIs" dxfId="24" priority="26" operator="lessThan">
      <formula>0</formula>
    </cfRule>
  </conditionalFormatting>
  <conditionalFormatting sqref="E66">
    <cfRule type="cellIs" dxfId="23" priority="23" operator="greaterThan">
      <formula>0</formula>
    </cfRule>
    <cfRule type="cellIs" dxfId="22" priority="24" operator="lessThan">
      <formula>0</formula>
    </cfRule>
  </conditionalFormatting>
  <conditionalFormatting sqref="V66">
    <cfRule type="cellIs" dxfId="21" priority="19" operator="greaterThan">
      <formula>0</formula>
    </cfRule>
    <cfRule type="cellIs" dxfId="20" priority="20" operator="lessThan">
      <formula>0</formula>
    </cfRule>
  </conditionalFormatting>
  <conditionalFormatting sqref="R66">
    <cfRule type="cellIs" dxfId="19" priority="21" operator="greaterThan">
      <formula>0</formula>
    </cfRule>
    <cfRule type="cellIs" dxfId="18" priority="22" operator="lessThan">
      <formula>0</formula>
    </cfRule>
  </conditionalFormatting>
  <conditionalFormatting sqref="T31:T65">
    <cfRule type="cellIs" dxfId="17" priority="17" operator="greaterThan">
      <formula>0</formula>
    </cfRule>
    <cfRule type="cellIs" dxfId="16" priority="18" operator="lessThan">
      <formula>0</formula>
    </cfRule>
  </conditionalFormatting>
  <conditionalFormatting sqref="T66">
    <cfRule type="cellIs" dxfId="15" priority="15" operator="greaterThan">
      <formula>0</formula>
    </cfRule>
    <cfRule type="cellIs" dxfId="14" priority="16" operator="lessThan">
      <formula>0</formula>
    </cfRule>
  </conditionalFormatting>
  <conditionalFormatting sqref="F67:Q67 S67">
    <cfRule type="cellIs" dxfId="13" priority="13" operator="greaterThan">
      <formula>0</formula>
    </cfRule>
    <cfRule type="cellIs" dxfId="12" priority="14" operator="lessThan">
      <formula>0</formula>
    </cfRule>
  </conditionalFormatting>
  <conditionalFormatting sqref="D67">
    <cfRule type="cellIs" dxfId="11" priority="11" operator="greaterThan">
      <formula>0</formula>
    </cfRule>
    <cfRule type="cellIs" dxfId="10" priority="12" operator="lessThan">
      <formula>0</formula>
    </cfRule>
  </conditionalFormatting>
  <conditionalFormatting sqref="E67">
    <cfRule type="cellIs" dxfId="9" priority="9" operator="greaterThan">
      <formula>0</formula>
    </cfRule>
    <cfRule type="cellIs" dxfId="8" priority="10" operator="lessThan">
      <formula>0</formula>
    </cfRule>
  </conditionalFormatting>
  <conditionalFormatting sqref="V67">
    <cfRule type="cellIs" dxfId="7" priority="5" operator="greaterThan">
      <formula>0</formula>
    </cfRule>
    <cfRule type="cellIs" dxfId="6" priority="6" operator="lessThan">
      <formula>0</formula>
    </cfRule>
  </conditionalFormatting>
  <conditionalFormatting sqref="R67">
    <cfRule type="cellIs" dxfId="5" priority="7" operator="greaterThan">
      <formula>0</formula>
    </cfRule>
    <cfRule type="cellIs" dxfId="4" priority="8" operator="lessThan">
      <formula>0</formula>
    </cfRule>
  </conditionalFormatting>
  <conditionalFormatting sqref="T67">
    <cfRule type="cellIs" dxfId="3" priority="3" operator="greaterThan">
      <formula>0</formula>
    </cfRule>
    <cfRule type="cellIs" dxfId="2" priority="4" operator="lessThan">
      <formula>0</formula>
    </cfRule>
  </conditionalFormatting>
  <conditionalFormatting sqref="U31">
    <cfRule type="cellIs" dxfId="1" priority="1" operator="greaterThan">
      <formula>0</formula>
    </cfRule>
    <cfRule type="cellIs" dxfId="0" priority="2"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Graphs_DTR</vt:lpstr>
      <vt:lpstr>Date_rbts</vt:lpstr>
      <vt:lpstr>Date_soins</vt:lpstr>
      <vt:lpstr>Révisions_date_soins</vt:lpstr>
      <vt:lpstr>Date_rbts!Zone_d_impression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dc:creator>
  <cp:lastModifiedBy>Adriel</cp:lastModifiedBy>
  <dcterms:created xsi:type="dcterms:W3CDTF">2025-03-14T13:49:41Z</dcterms:created>
  <dcterms:modified xsi:type="dcterms:W3CDTF">2025-03-14T13:50:56Z</dcterms:modified>
</cp:coreProperties>
</file>