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4_STATS_PRESTATIONS_MALADIE\01_CONJONCTURE\03_ANALYSE\2024\202409\"/>
    </mc:Choice>
  </mc:AlternateContent>
  <xr:revisionPtr revIDLastSave="0" documentId="8_{7B929DBF-24BC-4278-BC39-19CAEE524A84}" xr6:coauthVersionLast="47" xr6:coauthVersionMax="47" xr10:uidLastSave="{00000000-0000-0000-0000-000000000000}"/>
  <bookViews>
    <workbookView xWindow="-120" yWindow="-120" windowWidth="25440" windowHeight="15390" activeTab="4" xr2:uid="{942C7DAE-6599-4386-BEBA-A155B7856B2A}"/>
  </bookViews>
  <sheets>
    <sheet name="Graphs_DTR" sheetId="1" r:id="rId1"/>
    <sheet name="Date_soins" sheetId="2" r:id="rId2"/>
    <sheet name="Date_rbts" sheetId="3" r:id="rId3"/>
    <sheet name="Date_rbts_hors_covid" sheetId="4" r:id="rId4"/>
    <sheet name="Révisions_date_soins"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2">Date_rbts!$C$4:$M$104</definedName>
    <definedName name="_xlnm.Print_Area" localSheetId="3">Date_rbts_hors_covid!$C$4:$M$108</definedName>
    <definedName name="_xlnm.Print_Area" localSheetId="1">Date_soins!$C$4:$M$105</definedName>
    <definedName name="_xlnm.Print_Area" localSheetId="0">Graphs_DTR!$A$1:$L$211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2" i="5" l="1"/>
  <c r="P62" i="5"/>
  <c r="B59" i="5"/>
  <c r="B60" i="5"/>
  <c r="B61" i="5"/>
  <c r="B62" i="5"/>
  <c r="O61" i="5"/>
  <c r="P61" i="5"/>
  <c r="O60" i="5"/>
  <c r="P60" i="5"/>
  <c r="O59" i="5"/>
  <c r="P59" i="5"/>
  <c r="O58" i="5"/>
  <c r="P58" i="5"/>
  <c r="O57" i="5"/>
  <c r="P57" i="5"/>
  <c r="E56" i="5"/>
  <c r="O44" i="5"/>
  <c r="O45" i="5"/>
  <c r="O46" i="5"/>
  <c r="O47" i="5"/>
  <c r="O48" i="5"/>
  <c r="O49" i="5"/>
  <c r="O50" i="5"/>
  <c r="O51" i="5"/>
  <c r="O52" i="5"/>
  <c r="O53" i="5"/>
  <c r="O54" i="5"/>
  <c r="O55" i="5"/>
  <c r="O56" i="5"/>
  <c r="P56" i="5"/>
  <c r="N56" i="5"/>
  <c r="M56" i="5"/>
  <c r="L56" i="5"/>
  <c r="K56" i="5"/>
  <c r="J56" i="5"/>
  <c r="I56" i="5"/>
  <c r="H56" i="5"/>
  <c r="G56" i="5"/>
  <c r="F56" i="5"/>
  <c r="P55" i="5"/>
  <c r="P54" i="5"/>
  <c r="P53" i="5"/>
  <c r="P52" i="5"/>
  <c r="P51" i="5"/>
  <c r="P50" i="5"/>
  <c r="P49" i="5"/>
  <c r="P48" i="5"/>
  <c r="P47" i="5"/>
  <c r="P46" i="5"/>
  <c r="P45" i="5"/>
  <c r="P44" i="5"/>
  <c r="D43" i="5"/>
  <c r="E43" i="5"/>
  <c r="O31" i="5"/>
  <c r="O32" i="5"/>
  <c r="O33" i="5"/>
  <c r="O34" i="5"/>
  <c r="O35" i="5"/>
  <c r="O36" i="5"/>
  <c r="O37" i="5"/>
  <c r="O38" i="5"/>
  <c r="O39" i="5"/>
  <c r="O40" i="5"/>
  <c r="O41" i="5"/>
  <c r="O42" i="5"/>
  <c r="O43" i="5"/>
  <c r="P43" i="5"/>
  <c r="N43" i="5"/>
  <c r="M43" i="5"/>
  <c r="L43" i="5"/>
  <c r="K43" i="5"/>
  <c r="J43" i="5"/>
  <c r="I43" i="5"/>
  <c r="H43" i="5"/>
  <c r="G43" i="5"/>
  <c r="F43" i="5"/>
  <c r="P42" i="5"/>
  <c r="P41" i="5"/>
  <c r="P40" i="5"/>
  <c r="P39" i="5"/>
  <c r="P38" i="5"/>
  <c r="P37" i="5"/>
  <c r="P36" i="5"/>
  <c r="P35" i="5"/>
  <c r="P34" i="5"/>
  <c r="P33" i="5"/>
  <c r="P32" i="5"/>
  <c r="P31" i="5"/>
  <c r="G30" i="5"/>
  <c r="H30" i="5"/>
  <c r="I30" i="5"/>
  <c r="J30" i="5"/>
  <c r="K30" i="5"/>
  <c r="L30" i="5"/>
  <c r="M30" i="5"/>
  <c r="N30" i="5"/>
  <c r="S3" i="5"/>
  <c r="T3" i="5"/>
  <c r="U3" i="5"/>
  <c r="V3" i="5"/>
  <c r="W3" i="5"/>
  <c r="M94" i="4"/>
  <c r="L94" i="4"/>
  <c r="K94" i="4"/>
  <c r="J94" i="4"/>
  <c r="I94" i="4"/>
  <c r="H94" i="4"/>
  <c r="G94" i="4"/>
  <c r="F94" i="4"/>
  <c r="E94" i="4"/>
  <c r="D94" i="4"/>
  <c r="M93" i="4"/>
  <c r="L93" i="4"/>
  <c r="K93" i="4"/>
  <c r="J93" i="4"/>
  <c r="I93" i="4"/>
  <c r="H93" i="4"/>
  <c r="G93" i="4"/>
  <c r="F93" i="4"/>
  <c r="E93" i="4"/>
  <c r="D93" i="4"/>
  <c r="M92" i="4"/>
  <c r="L92" i="4"/>
  <c r="K92" i="4"/>
  <c r="J92" i="4"/>
  <c r="I92" i="4"/>
  <c r="H92" i="4"/>
  <c r="G92" i="4"/>
  <c r="F92" i="4"/>
  <c r="E92" i="4"/>
  <c r="D92" i="4"/>
  <c r="M91" i="4"/>
  <c r="L91" i="4"/>
  <c r="K91" i="4"/>
  <c r="J91" i="4"/>
  <c r="I91" i="4"/>
  <c r="H91" i="4"/>
  <c r="G91" i="4"/>
  <c r="F91" i="4"/>
  <c r="E91" i="4"/>
  <c r="D91" i="4"/>
  <c r="M90" i="4"/>
  <c r="L90" i="4"/>
  <c r="K90" i="4"/>
  <c r="J90" i="4"/>
  <c r="I90" i="4"/>
  <c r="H90" i="4"/>
  <c r="G90" i="4"/>
  <c r="F90" i="4"/>
  <c r="E90" i="4"/>
  <c r="D90" i="4"/>
  <c r="M89" i="4"/>
  <c r="L89" i="4"/>
  <c r="K89" i="4"/>
  <c r="J89" i="4"/>
  <c r="I89" i="4"/>
  <c r="H89" i="4"/>
  <c r="G89" i="4"/>
  <c r="F89" i="4"/>
  <c r="E89" i="4"/>
  <c r="D89" i="4"/>
  <c r="M88" i="4"/>
  <c r="L88" i="4"/>
  <c r="K88" i="4"/>
  <c r="J88" i="4"/>
  <c r="I88" i="4"/>
  <c r="H88" i="4"/>
  <c r="G88" i="4"/>
  <c r="F88" i="4"/>
  <c r="E88" i="4"/>
  <c r="D88" i="4"/>
  <c r="M87" i="4"/>
  <c r="L87" i="4"/>
  <c r="K87" i="4"/>
  <c r="J87" i="4"/>
  <c r="I87" i="4"/>
  <c r="H87" i="4"/>
  <c r="G87" i="4"/>
  <c r="F87" i="4"/>
  <c r="E87" i="4"/>
  <c r="D87" i="4"/>
  <c r="M86" i="4"/>
  <c r="L86" i="4"/>
  <c r="K86" i="4"/>
  <c r="J86" i="4"/>
  <c r="I86" i="4"/>
  <c r="H86" i="4"/>
  <c r="G86" i="4"/>
  <c r="F86" i="4"/>
  <c r="E86" i="4"/>
  <c r="D86" i="4"/>
  <c r="M85" i="4"/>
  <c r="L85" i="4"/>
  <c r="K85" i="4"/>
  <c r="J85" i="4"/>
  <c r="I85" i="4"/>
  <c r="H85" i="4"/>
  <c r="G85" i="4"/>
  <c r="F85" i="4"/>
  <c r="E85" i="4"/>
  <c r="D85" i="4"/>
  <c r="M84" i="4"/>
  <c r="L84" i="4"/>
  <c r="K84" i="4"/>
  <c r="J84" i="4"/>
  <c r="I84" i="4"/>
  <c r="H84" i="4"/>
  <c r="G84" i="4"/>
  <c r="F84" i="4"/>
  <c r="E84" i="4"/>
  <c r="D84" i="4"/>
  <c r="M83" i="4"/>
  <c r="L83" i="4"/>
  <c r="K83" i="4"/>
  <c r="J83" i="4"/>
  <c r="I83" i="4"/>
  <c r="H83" i="4"/>
  <c r="G83" i="4"/>
  <c r="F83" i="4"/>
  <c r="E83" i="4"/>
  <c r="D83" i="4"/>
  <c r="M82" i="4"/>
  <c r="L82" i="4"/>
  <c r="K82" i="4"/>
  <c r="J82" i="4"/>
  <c r="I82" i="4"/>
  <c r="H82" i="4"/>
  <c r="G82" i="4"/>
  <c r="F82" i="4"/>
  <c r="E82" i="4"/>
  <c r="D82" i="4"/>
  <c r="M81" i="4"/>
  <c r="L81" i="4"/>
  <c r="K81" i="4"/>
  <c r="J81" i="4"/>
  <c r="I81" i="4"/>
  <c r="H81" i="4"/>
  <c r="G81" i="4"/>
  <c r="F81" i="4"/>
  <c r="E81" i="4"/>
  <c r="D81" i="4"/>
  <c r="M80" i="4"/>
  <c r="L80" i="4"/>
  <c r="K80" i="4"/>
  <c r="J80" i="4"/>
  <c r="I80" i="4"/>
  <c r="H80" i="4"/>
  <c r="G80" i="4"/>
  <c r="F80" i="4"/>
  <c r="E80" i="4"/>
  <c r="D80" i="4"/>
  <c r="M79" i="4"/>
  <c r="L79" i="4"/>
  <c r="K79" i="4"/>
  <c r="J79" i="4"/>
  <c r="I79" i="4"/>
  <c r="H79" i="4"/>
  <c r="G79" i="4"/>
  <c r="F79" i="4"/>
  <c r="E79" i="4"/>
  <c r="D79" i="4"/>
  <c r="M78" i="4"/>
  <c r="L78" i="4"/>
  <c r="K78" i="4"/>
  <c r="J78" i="4"/>
  <c r="I78" i="4"/>
  <c r="H78" i="4"/>
  <c r="G78" i="4"/>
  <c r="F78" i="4"/>
  <c r="E78" i="4"/>
  <c r="D78" i="4"/>
  <c r="M77" i="4"/>
  <c r="L77" i="4"/>
  <c r="K77" i="4"/>
  <c r="J77" i="4"/>
  <c r="I77" i="4"/>
  <c r="H77" i="4"/>
  <c r="G77" i="4"/>
  <c r="F77" i="4"/>
  <c r="E77" i="4"/>
  <c r="D77" i="4"/>
  <c r="M76" i="4"/>
  <c r="L76" i="4"/>
  <c r="K76" i="4"/>
  <c r="J76" i="4"/>
  <c r="I76" i="4"/>
  <c r="H76" i="4"/>
  <c r="G76" i="4"/>
  <c r="F76" i="4"/>
  <c r="E76" i="4"/>
  <c r="D76" i="4"/>
  <c r="M75" i="4"/>
  <c r="L75" i="4"/>
  <c r="K75" i="4"/>
  <c r="J75" i="4"/>
  <c r="I75" i="4"/>
  <c r="H75" i="4"/>
  <c r="G75" i="4"/>
  <c r="F75" i="4"/>
  <c r="E75" i="4"/>
  <c r="D75" i="4"/>
  <c r="L5" i="3"/>
  <c r="L5" i="4"/>
  <c r="L39" i="4"/>
  <c r="L73" i="4"/>
  <c r="J5" i="3"/>
  <c r="J5" i="4"/>
  <c r="J39" i="4"/>
  <c r="J73" i="4"/>
  <c r="I5" i="3"/>
  <c r="I5" i="4"/>
  <c r="I39" i="4"/>
  <c r="I73" i="4"/>
  <c r="H5" i="3"/>
  <c r="H5" i="4"/>
  <c r="H39" i="4"/>
  <c r="H73" i="4"/>
  <c r="G5" i="4"/>
  <c r="G73" i="4"/>
  <c r="E5" i="4"/>
  <c r="E39" i="4"/>
  <c r="E73" i="4"/>
  <c r="D5" i="4"/>
  <c r="D39" i="4"/>
  <c r="D73" i="4"/>
  <c r="M60" i="4"/>
  <c r="L60" i="4"/>
  <c r="K60" i="4"/>
  <c r="J60" i="4"/>
  <c r="I60" i="4"/>
  <c r="H60" i="4"/>
  <c r="G60" i="4"/>
  <c r="F60" i="4"/>
  <c r="E60" i="4"/>
  <c r="D60" i="4"/>
  <c r="M59" i="4"/>
  <c r="L59" i="4"/>
  <c r="K59" i="4"/>
  <c r="J59" i="4"/>
  <c r="I59" i="4"/>
  <c r="H59" i="4"/>
  <c r="G59" i="4"/>
  <c r="F59" i="4"/>
  <c r="E59" i="4"/>
  <c r="D59" i="4"/>
  <c r="M58" i="4"/>
  <c r="L58" i="4"/>
  <c r="K58" i="4"/>
  <c r="J58" i="4"/>
  <c r="I58" i="4"/>
  <c r="H58" i="4"/>
  <c r="G58" i="4"/>
  <c r="F58" i="4"/>
  <c r="E58" i="4"/>
  <c r="D58" i="4"/>
  <c r="M57" i="4"/>
  <c r="L57" i="4"/>
  <c r="K57" i="4"/>
  <c r="J57" i="4"/>
  <c r="I57" i="4"/>
  <c r="H57" i="4"/>
  <c r="G57" i="4"/>
  <c r="F57" i="4"/>
  <c r="E57" i="4"/>
  <c r="D57" i="4"/>
  <c r="M56" i="4"/>
  <c r="L56" i="4"/>
  <c r="K56" i="4"/>
  <c r="J56" i="4"/>
  <c r="I56" i="4"/>
  <c r="H56" i="4"/>
  <c r="G56" i="4"/>
  <c r="F56" i="4"/>
  <c r="E56" i="4"/>
  <c r="D56" i="4"/>
  <c r="M55" i="4"/>
  <c r="L55" i="4"/>
  <c r="K55" i="4"/>
  <c r="J55" i="4"/>
  <c r="I55" i="4"/>
  <c r="H55" i="4"/>
  <c r="G55" i="4"/>
  <c r="F55" i="4"/>
  <c r="E55" i="4"/>
  <c r="D55" i="4"/>
  <c r="M54" i="4"/>
  <c r="L54" i="4"/>
  <c r="K54" i="4"/>
  <c r="J54" i="4"/>
  <c r="I54" i="4"/>
  <c r="H54" i="4"/>
  <c r="G54" i="4"/>
  <c r="F54" i="4"/>
  <c r="E54" i="4"/>
  <c r="D54" i="4"/>
  <c r="M53" i="4"/>
  <c r="L53" i="4"/>
  <c r="K53" i="4"/>
  <c r="J53" i="4"/>
  <c r="I53" i="4"/>
  <c r="H53" i="4"/>
  <c r="G53" i="4"/>
  <c r="F53" i="4"/>
  <c r="E53" i="4"/>
  <c r="D53" i="4"/>
  <c r="M52" i="4"/>
  <c r="L52" i="4"/>
  <c r="K52" i="4"/>
  <c r="J52" i="4"/>
  <c r="I52" i="4"/>
  <c r="H52" i="4"/>
  <c r="G52" i="4"/>
  <c r="F52" i="4"/>
  <c r="E52" i="4"/>
  <c r="D52" i="4"/>
  <c r="M51" i="4"/>
  <c r="L51" i="4"/>
  <c r="K51" i="4"/>
  <c r="J51" i="4"/>
  <c r="I51" i="4"/>
  <c r="H51" i="4"/>
  <c r="G51" i="4"/>
  <c r="F51" i="4"/>
  <c r="E51" i="4"/>
  <c r="D51" i="4"/>
  <c r="M50" i="4"/>
  <c r="L50" i="4"/>
  <c r="K50" i="4"/>
  <c r="J50" i="4"/>
  <c r="I50" i="4"/>
  <c r="H50" i="4"/>
  <c r="G50" i="4"/>
  <c r="F50" i="4"/>
  <c r="E50" i="4"/>
  <c r="D50" i="4"/>
  <c r="M49" i="4"/>
  <c r="L49" i="4"/>
  <c r="K49" i="4"/>
  <c r="J49" i="4"/>
  <c r="I49" i="4"/>
  <c r="H49" i="4"/>
  <c r="G49" i="4"/>
  <c r="F49" i="4"/>
  <c r="E49" i="4"/>
  <c r="D49" i="4"/>
  <c r="M48" i="4"/>
  <c r="L48" i="4"/>
  <c r="K48" i="4"/>
  <c r="J48" i="4"/>
  <c r="I48" i="4"/>
  <c r="H48" i="4"/>
  <c r="G48" i="4"/>
  <c r="F48" i="4"/>
  <c r="E48" i="4"/>
  <c r="D48" i="4"/>
  <c r="M47" i="4"/>
  <c r="L47" i="4"/>
  <c r="K47" i="4"/>
  <c r="J47" i="4"/>
  <c r="I47" i="4"/>
  <c r="H47" i="4"/>
  <c r="G47" i="4"/>
  <c r="F47" i="4"/>
  <c r="E47" i="4"/>
  <c r="D47" i="4"/>
  <c r="M46" i="4"/>
  <c r="L46" i="4"/>
  <c r="K46" i="4"/>
  <c r="J46" i="4"/>
  <c r="I46" i="4"/>
  <c r="H46" i="4"/>
  <c r="G46" i="4"/>
  <c r="F46" i="4"/>
  <c r="E46" i="4"/>
  <c r="D46" i="4"/>
  <c r="M45" i="4"/>
  <c r="L45" i="4"/>
  <c r="K45" i="4"/>
  <c r="J45" i="4"/>
  <c r="I45" i="4"/>
  <c r="H45" i="4"/>
  <c r="G45" i="4"/>
  <c r="F45" i="4"/>
  <c r="E45" i="4"/>
  <c r="D45" i="4"/>
  <c r="M44" i="4"/>
  <c r="L44" i="4"/>
  <c r="K44" i="4"/>
  <c r="J44" i="4"/>
  <c r="I44" i="4"/>
  <c r="H44" i="4"/>
  <c r="G44" i="4"/>
  <c r="F44" i="4"/>
  <c r="E44" i="4"/>
  <c r="D44" i="4"/>
  <c r="M43" i="4"/>
  <c r="L43" i="4"/>
  <c r="K43" i="4"/>
  <c r="J43" i="4"/>
  <c r="I43" i="4"/>
  <c r="H43" i="4"/>
  <c r="G43" i="4"/>
  <c r="F43" i="4"/>
  <c r="E43" i="4"/>
  <c r="D43" i="4"/>
  <c r="M42" i="4"/>
  <c r="L42" i="4"/>
  <c r="K42" i="4"/>
  <c r="J42" i="4"/>
  <c r="I42" i="4"/>
  <c r="H42" i="4"/>
  <c r="G42" i="4"/>
  <c r="F42" i="4"/>
  <c r="E42" i="4"/>
  <c r="D42" i="4"/>
  <c r="M41" i="4"/>
  <c r="L41" i="4"/>
  <c r="K41" i="4"/>
  <c r="J41" i="4"/>
  <c r="I41" i="4"/>
  <c r="H41" i="4"/>
  <c r="G41" i="4"/>
  <c r="F41" i="4"/>
  <c r="E41" i="4"/>
  <c r="D41" i="4"/>
  <c r="G39" i="4"/>
  <c r="M26" i="4"/>
  <c r="L26" i="4"/>
  <c r="K26" i="4"/>
  <c r="J26" i="4"/>
  <c r="I26" i="4"/>
  <c r="H26" i="4"/>
  <c r="G26" i="4"/>
  <c r="F26" i="4"/>
  <c r="E26" i="4"/>
  <c r="D26" i="4"/>
  <c r="M25" i="4"/>
  <c r="L25" i="4"/>
  <c r="K25" i="4"/>
  <c r="J25" i="4"/>
  <c r="I25" i="4"/>
  <c r="H25" i="4"/>
  <c r="G25" i="4"/>
  <c r="F25" i="4"/>
  <c r="E25" i="4"/>
  <c r="D25" i="4"/>
  <c r="M24" i="4"/>
  <c r="L24" i="4"/>
  <c r="K24" i="4"/>
  <c r="J24" i="4"/>
  <c r="I24" i="4"/>
  <c r="H24" i="4"/>
  <c r="G24" i="4"/>
  <c r="F24" i="4"/>
  <c r="E24" i="4"/>
  <c r="D24" i="4"/>
  <c r="M23" i="4"/>
  <c r="L23" i="4"/>
  <c r="K23" i="4"/>
  <c r="J23" i="4"/>
  <c r="I23" i="4"/>
  <c r="H23" i="4"/>
  <c r="G23" i="4"/>
  <c r="F23" i="4"/>
  <c r="E23" i="4"/>
  <c r="D23" i="4"/>
  <c r="M22" i="4"/>
  <c r="L22" i="4"/>
  <c r="K22" i="4"/>
  <c r="J22" i="4"/>
  <c r="I22" i="4"/>
  <c r="H22" i="4"/>
  <c r="G22" i="4"/>
  <c r="F22" i="4"/>
  <c r="E22" i="4"/>
  <c r="D22" i="4"/>
  <c r="M21" i="4"/>
  <c r="L21" i="4"/>
  <c r="K21" i="4"/>
  <c r="J21" i="4"/>
  <c r="I21" i="4"/>
  <c r="H21" i="4"/>
  <c r="G21" i="4"/>
  <c r="F21" i="4"/>
  <c r="E21" i="4"/>
  <c r="D21" i="4"/>
  <c r="M20" i="4"/>
  <c r="L20" i="4"/>
  <c r="K20" i="4"/>
  <c r="J20" i="4"/>
  <c r="I20" i="4"/>
  <c r="H20" i="4"/>
  <c r="G20" i="4"/>
  <c r="F20" i="4"/>
  <c r="E20" i="4"/>
  <c r="D20" i="4"/>
  <c r="M19" i="4"/>
  <c r="L19" i="4"/>
  <c r="K19" i="4"/>
  <c r="J19" i="4"/>
  <c r="I19" i="4"/>
  <c r="H19" i="4"/>
  <c r="G19" i="4"/>
  <c r="F19" i="4"/>
  <c r="E19" i="4"/>
  <c r="D19" i="4"/>
  <c r="M18" i="4"/>
  <c r="L18" i="4"/>
  <c r="K18" i="4"/>
  <c r="J18" i="4"/>
  <c r="I18" i="4"/>
  <c r="H18" i="4"/>
  <c r="G18" i="4"/>
  <c r="F18" i="4"/>
  <c r="E18" i="4"/>
  <c r="D18" i="4"/>
  <c r="M17" i="4"/>
  <c r="L17" i="4"/>
  <c r="K17" i="4"/>
  <c r="J17" i="4"/>
  <c r="I17" i="4"/>
  <c r="H17" i="4"/>
  <c r="G17" i="4"/>
  <c r="F17" i="4"/>
  <c r="E17" i="4"/>
  <c r="D17" i="4"/>
  <c r="M16" i="4"/>
  <c r="L16" i="4"/>
  <c r="K16" i="4"/>
  <c r="J16" i="4"/>
  <c r="I16" i="4"/>
  <c r="H16" i="4"/>
  <c r="G16" i="4"/>
  <c r="F16" i="4"/>
  <c r="E16" i="4"/>
  <c r="D16" i="4"/>
  <c r="M15" i="4"/>
  <c r="L15" i="4"/>
  <c r="K15" i="4"/>
  <c r="J15" i="4"/>
  <c r="I15" i="4"/>
  <c r="H15" i="4"/>
  <c r="G15" i="4"/>
  <c r="F15" i="4"/>
  <c r="E15" i="4"/>
  <c r="D15" i="4"/>
  <c r="M14" i="4"/>
  <c r="L14" i="4"/>
  <c r="K14" i="4"/>
  <c r="J14" i="4"/>
  <c r="I14" i="4"/>
  <c r="H14" i="4"/>
  <c r="G14" i="4"/>
  <c r="F14" i="4"/>
  <c r="E14" i="4"/>
  <c r="D14" i="4"/>
  <c r="M13" i="4"/>
  <c r="L13" i="4"/>
  <c r="K13" i="4"/>
  <c r="J13" i="4"/>
  <c r="I13" i="4"/>
  <c r="H13" i="4"/>
  <c r="G13" i="4"/>
  <c r="F13" i="4"/>
  <c r="E13" i="4"/>
  <c r="D13" i="4"/>
  <c r="M12" i="4"/>
  <c r="L12" i="4"/>
  <c r="K12" i="4"/>
  <c r="J12" i="4"/>
  <c r="I12" i="4"/>
  <c r="H12" i="4"/>
  <c r="G12" i="4"/>
  <c r="F12" i="4"/>
  <c r="E12" i="4"/>
  <c r="D12" i="4"/>
  <c r="M11" i="4"/>
  <c r="L11" i="4"/>
  <c r="K11" i="4"/>
  <c r="J11" i="4"/>
  <c r="I11" i="4"/>
  <c r="H11" i="4"/>
  <c r="G11" i="4"/>
  <c r="F11" i="4"/>
  <c r="E11" i="4"/>
  <c r="D11" i="4"/>
  <c r="M10" i="4"/>
  <c r="L10" i="4"/>
  <c r="K10" i="4"/>
  <c r="J10" i="4"/>
  <c r="I10" i="4"/>
  <c r="H10" i="4"/>
  <c r="G10" i="4"/>
  <c r="F10" i="4"/>
  <c r="E10" i="4"/>
  <c r="D10" i="4"/>
  <c r="M9" i="4"/>
  <c r="L9" i="4"/>
  <c r="K9" i="4"/>
  <c r="J9" i="4"/>
  <c r="I9" i="4"/>
  <c r="H9" i="4"/>
  <c r="G9" i="4"/>
  <c r="F9" i="4"/>
  <c r="E9" i="4"/>
  <c r="D9" i="4"/>
  <c r="M8" i="4"/>
  <c r="L8" i="4"/>
  <c r="K8" i="4"/>
  <c r="J8" i="4"/>
  <c r="I8" i="4"/>
  <c r="H8" i="4"/>
  <c r="G8" i="4"/>
  <c r="F8" i="4"/>
  <c r="E8" i="4"/>
  <c r="D8" i="4"/>
  <c r="M7" i="4"/>
  <c r="L7" i="4"/>
  <c r="K7" i="4"/>
  <c r="J7" i="4"/>
  <c r="I7" i="4"/>
  <c r="H7" i="4"/>
  <c r="G7" i="4"/>
  <c r="F7" i="4"/>
  <c r="E7" i="4"/>
  <c r="D7" i="4"/>
  <c r="M100" i="3"/>
  <c r="L100" i="3"/>
  <c r="K100" i="3"/>
  <c r="J100" i="3"/>
  <c r="I100" i="3"/>
  <c r="H100" i="3"/>
  <c r="G100" i="3"/>
  <c r="F100" i="3"/>
  <c r="E100" i="3"/>
  <c r="D100" i="3"/>
  <c r="M99" i="3"/>
  <c r="L99" i="3"/>
  <c r="K99" i="3"/>
  <c r="J99" i="3"/>
  <c r="I99" i="3"/>
  <c r="H99" i="3"/>
  <c r="G99" i="3"/>
  <c r="F99" i="3"/>
  <c r="E99" i="3"/>
  <c r="D99" i="3"/>
  <c r="M98" i="3"/>
  <c r="L98" i="3"/>
  <c r="K98" i="3"/>
  <c r="J98" i="3"/>
  <c r="I98" i="3"/>
  <c r="H98" i="3"/>
  <c r="G98" i="3"/>
  <c r="F98" i="3"/>
  <c r="E98" i="3"/>
  <c r="D98" i="3"/>
  <c r="M97" i="3"/>
  <c r="L97" i="3"/>
  <c r="K97" i="3"/>
  <c r="J97" i="3"/>
  <c r="I97" i="3"/>
  <c r="H97" i="3"/>
  <c r="G97" i="3"/>
  <c r="F97" i="3"/>
  <c r="E97" i="3"/>
  <c r="D97" i="3"/>
  <c r="M92" i="3"/>
  <c r="L92" i="3"/>
  <c r="K92" i="3"/>
  <c r="J92" i="3"/>
  <c r="I92" i="3"/>
  <c r="H92" i="3"/>
  <c r="G92" i="3"/>
  <c r="F92" i="3"/>
  <c r="E92" i="3"/>
  <c r="D92" i="3"/>
  <c r="M91" i="3"/>
  <c r="L91" i="3"/>
  <c r="K91" i="3"/>
  <c r="J91" i="3"/>
  <c r="I91" i="3"/>
  <c r="H91" i="3"/>
  <c r="G91" i="3"/>
  <c r="F91" i="3"/>
  <c r="E91" i="3"/>
  <c r="D91" i="3"/>
  <c r="M90" i="3"/>
  <c r="L90" i="3"/>
  <c r="K90" i="3"/>
  <c r="J90" i="3"/>
  <c r="I90" i="3"/>
  <c r="H90" i="3"/>
  <c r="G90" i="3"/>
  <c r="F90" i="3"/>
  <c r="E90" i="3"/>
  <c r="D90" i="3"/>
  <c r="M89" i="3"/>
  <c r="L89" i="3"/>
  <c r="K89" i="3"/>
  <c r="J89" i="3"/>
  <c r="I89" i="3"/>
  <c r="H89" i="3"/>
  <c r="G89" i="3"/>
  <c r="F89" i="3"/>
  <c r="E89" i="3"/>
  <c r="D89" i="3"/>
  <c r="M88" i="3"/>
  <c r="L88" i="3"/>
  <c r="K88" i="3"/>
  <c r="J88" i="3"/>
  <c r="I88" i="3"/>
  <c r="H88" i="3"/>
  <c r="G88" i="3"/>
  <c r="F88" i="3"/>
  <c r="E88" i="3"/>
  <c r="D88" i="3"/>
  <c r="M87" i="3"/>
  <c r="L87" i="3"/>
  <c r="K87" i="3"/>
  <c r="J87" i="3"/>
  <c r="I87" i="3"/>
  <c r="H87" i="3"/>
  <c r="G87" i="3"/>
  <c r="F87" i="3"/>
  <c r="E87" i="3"/>
  <c r="D87" i="3"/>
  <c r="M86" i="3"/>
  <c r="L86" i="3"/>
  <c r="K86" i="3"/>
  <c r="J86" i="3"/>
  <c r="I86" i="3"/>
  <c r="H86" i="3"/>
  <c r="G86" i="3"/>
  <c r="F86" i="3"/>
  <c r="E86" i="3"/>
  <c r="D86" i="3"/>
  <c r="M85" i="3"/>
  <c r="L85" i="3"/>
  <c r="K85" i="3"/>
  <c r="J85" i="3"/>
  <c r="I85" i="3"/>
  <c r="H85" i="3"/>
  <c r="G85" i="3"/>
  <c r="F85" i="3"/>
  <c r="E85" i="3"/>
  <c r="D85" i="3"/>
  <c r="M84" i="3"/>
  <c r="L84" i="3"/>
  <c r="K84" i="3"/>
  <c r="J84" i="3"/>
  <c r="I84" i="3"/>
  <c r="H84" i="3"/>
  <c r="G84" i="3"/>
  <c r="F84" i="3"/>
  <c r="E84" i="3"/>
  <c r="D84" i="3"/>
  <c r="M83" i="3"/>
  <c r="L83" i="3"/>
  <c r="K83" i="3"/>
  <c r="J83" i="3"/>
  <c r="I83" i="3"/>
  <c r="H83" i="3"/>
  <c r="G83" i="3"/>
  <c r="F83" i="3"/>
  <c r="E83" i="3"/>
  <c r="D83" i="3"/>
  <c r="M82" i="3"/>
  <c r="L82" i="3"/>
  <c r="K82" i="3"/>
  <c r="J82" i="3"/>
  <c r="I82" i="3"/>
  <c r="H82" i="3"/>
  <c r="G82" i="3"/>
  <c r="F82" i="3"/>
  <c r="E82" i="3"/>
  <c r="D82" i="3"/>
  <c r="M81" i="3"/>
  <c r="L81" i="3"/>
  <c r="K81" i="3"/>
  <c r="J81" i="3"/>
  <c r="I81" i="3"/>
  <c r="H81" i="3"/>
  <c r="G81" i="3"/>
  <c r="F81" i="3"/>
  <c r="E81" i="3"/>
  <c r="D81" i="3"/>
  <c r="M80" i="3"/>
  <c r="L80" i="3"/>
  <c r="K80" i="3"/>
  <c r="J80" i="3"/>
  <c r="I80" i="3"/>
  <c r="H80" i="3"/>
  <c r="G80" i="3"/>
  <c r="F80" i="3"/>
  <c r="E80" i="3"/>
  <c r="D80" i="3"/>
  <c r="M79" i="3"/>
  <c r="L79" i="3"/>
  <c r="K79" i="3"/>
  <c r="J79" i="3"/>
  <c r="I79" i="3"/>
  <c r="H79" i="3"/>
  <c r="G79" i="3"/>
  <c r="F79" i="3"/>
  <c r="E79" i="3"/>
  <c r="D79" i="3"/>
  <c r="M78" i="3"/>
  <c r="L78" i="3"/>
  <c r="K78" i="3"/>
  <c r="J78" i="3"/>
  <c r="I78" i="3"/>
  <c r="H78" i="3"/>
  <c r="G78" i="3"/>
  <c r="F78" i="3"/>
  <c r="E78" i="3"/>
  <c r="D78" i="3"/>
  <c r="M77" i="3"/>
  <c r="L77" i="3"/>
  <c r="K77" i="3"/>
  <c r="J77" i="3"/>
  <c r="I77" i="3"/>
  <c r="H77" i="3"/>
  <c r="G77" i="3"/>
  <c r="F77" i="3"/>
  <c r="E77" i="3"/>
  <c r="D77" i="3"/>
  <c r="M76" i="3"/>
  <c r="L76" i="3"/>
  <c r="K76" i="3"/>
  <c r="J76" i="3"/>
  <c r="I76" i="3"/>
  <c r="H76" i="3"/>
  <c r="G76" i="3"/>
  <c r="F76" i="3"/>
  <c r="E76" i="3"/>
  <c r="D76" i="3"/>
  <c r="M75" i="3"/>
  <c r="L75" i="3"/>
  <c r="K75" i="3"/>
  <c r="J75" i="3"/>
  <c r="I75" i="3"/>
  <c r="H75" i="3"/>
  <c r="G75" i="3"/>
  <c r="F75" i="3"/>
  <c r="E75" i="3"/>
  <c r="D75" i="3"/>
  <c r="M74" i="3"/>
  <c r="L74" i="3"/>
  <c r="K74" i="3"/>
  <c r="J74" i="3"/>
  <c r="I74" i="3"/>
  <c r="H74" i="3"/>
  <c r="G74" i="3"/>
  <c r="F74" i="3"/>
  <c r="E74" i="3"/>
  <c r="D74" i="3"/>
  <c r="M73" i="3"/>
  <c r="L73" i="3"/>
  <c r="K73" i="3"/>
  <c r="J73" i="3"/>
  <c r="I73" i="3"/>
  <c r="H73" i="3"/>
  <c r="G73" i="3"/>
  <c r="F73" i="3"/>
  <c r="E73" i="3"/>
  <c r="D73" i="3"/>
  <c r="L38" i="3"/>
  <c r="L71" i="3"/>
  <c r="J38" i="3"/>
  <c r="J71" i="3"/>
  <c r="I38" i="3"/>
  <c r="I71" i="3"/>
  <c r="H38" i="3"/>
  <c r="H71" i="3"/>
  <c r="G5" i="3"/>
  <c r="G71" i="3"/>
  <c r="E5" i="3"/>
  <c r="E38" i="3"/>
  <c r="E71" i="3"/>
  <c r="D5" i="3"/>
  <c r="D38" i="3"/>
  <c r="D71" i="3"/>
  <c r="M67" i="3"/>
  <c r="L67" i="3"/>
  <c r="K67" i="3"/>
  <c r="J67" i="3"/>
  <c r="I67" i="3"/>
  <c r="H67" i="3"/>
  <c r="G67" i="3"/>
  <c r="F67" i="3"/>
  <c r="E67" i="3"/>
  <c r="D67" i="3"/>
  <c r="M66" i="3"/>
  <c r="L66" i="3"/>
  <c r="K66" i="3"/>
  <c r="J66" i="3"/>
  <c r="I66" i="3"/>
  <c r="H66" i="3"/>
  <c r="G66" i="3"/>
  <c r="F66" i="3"/>
  <c r="E66" i="3"/>
  <c r="D66" i="3"/>
  <c r="M65" i="3"/>
  <c r="L65" i="3"/>
  <c r="K65" i="3"/>
  <c r="J65" i="3"/>
  <c r="I65" i="3"/>
  <c r="H65" i="3"/>
  <c r="G65" i="3"/>
  <c r="F65" i="3"/>
  <c r="E65" i="3"/>
  <c r="D65" i="3"/>
  <c r="M64" i="3"/>
  <c r="L64" i="3"/>
  <c r="K64" i="3"/>
  <c r="J64" i="3"/>
  <c r="I64" i="3"/>
  <c r="H64" i="3"/>
  <c r="G64" i="3"/>
  <c r="F64" i="3"/>
  <c r="E64" i="3"/>
  <c r="D64" i="3"/>
  <c r="M59" i="3"/>
  <c r="L59" i="3"/>
  <c r="K59" i="3"/>
  <c r="J59" i="3"/>
  <c r="I59" i="3"/>
  <c r="H59" i="3"/>
  <c r="G59" i="3"/>
  <c r="F59" i="3"/>
  <c r="E59" i="3"/>
  <c r="D59" i="3"/>
  <c r="M58" i="3"/>
  <c r="L58" i="3"/>
  <c r="K58" i="3"/>
  <c r="J58" i="3"/>
  <c r="I58" i="3"/>
  <c r="H58" i="3"/>
  <c r="G58" i="3"/>
  <c r="F58" i="3"/>
  <c r="E58" i="3"/>
  <c r="D58" i="3"/>
  <c r="M57" i="3"/>
  <c r="L57" i="3"/>
  <c r="K57" i="3"/>
  <c r="J57" i="3"/>
  <c r="I57" i="3"/>
  <c r="H57" i="3"/>
  <c r="G57" i="3"/>
  <c r="F57" i="3"/>
  <c r="E57" i="3"/>
  <c r="D57" i="3"/>
  <c r="M56" i="3"/>
  <c r="L56" i="3"/>
  <c r="K56" i="3"/>
  <c r="J56" i="3"/>
  <c r="I56" i="3"/>
  <c r="H56" i="3"/>
  <c r="G56" i="3"/>
  <c r="F56" i="3"/>
  <c r="E56" i="3"/>
  <c r="D56" i="3"/>
  <c r="M55" i="3"/>
  <c r="L55" i="3"/>
  <c r="K55" i="3"/>
  <c r="J55" i="3"/>
  <c r="I55" i="3"/>
  <c r="H55" i="3"/>
  <c r="G55" i="3"/>
  <c r="F55" i="3"/>
  <c r="E55" i="3"/>
  <c r="D55" i="3"/>
  <c r="M54" i="3"/>
  <c r="L54" i="3"/>
  <c r="K54" i="3"/>
  <c r="J54" i="3"/>
  <c r="I54" i="3"/>
  <c r="H54" i="3"/>
  <c r="G54" i="3"/>
  <c r="F54" i="3"/>
  <c r="E54" i="3"/>
  <c r="D54" i="3"/>
  <c r="M53" i="3"/>
  <c r="L53" i="3"/>
  <c r="K53" i="3"/>
  <c r="J53" i="3"/>
  <c r="I53" i="3"/>
  <c r="H53" i="3"/>
  <c r="G53" i="3"/>
  <c r="F53" i="3"/>
  <c r="E53" i="3"/>
  <c r="D53" i="3"/>
  <c r="M52" i="3"/>
  <c r="L52" i="3"/>
  <c r="K52" i="3"/>
  <c r="J52" i="3"/>
  <c r="I52" i="3"/>
  <c r="H52" i="3"/>
  <c r="G52" i="3"/>
  <c r="F52" i="3"/>
  <c r="E52" i="3"/>
  <c r="D52" i="3"/>
  <c r="M51" i="3"/>
  <c r="L51" i="3"/>
  <c r="K51" i="3"/>
  <c r="J51" i="3"/>
  <c r="I51" i="3"/>
  <c r="H51" i="3"/>
  <c r="G51" i="3"/>
  <c r="F51" i="3"/>
  <c r="E51" i="3"/>
  <c r="D51" i="3"/>
  <c r="M50" i="3"/>
  <c r="L50" i="3"/>
  <c r="K50" i="3"/>
  <c r="J50" i="3"/>
  <c r="I50" i="3"/>
  <c r="H50" i="3"/>
  <c r="G50" i="3"/>
  <c r="F50" i="3"/>
  <c r="E50" i="3"/>
  <c r="D50" i="3"/>
  <c r="M49" i="3"/>
  <c r="L49" i="3"/>
  <c r="K49" i="3"/>
  <c r="J49" i="3"/>
  <c r="I49" i="3"/>
  <c r="H49" i="3"/>
  <c r="G49" i="3"/>
  <c r="F49" i="3"/>
  <c r="E49" i="3"/>
  <c r="D49" i="3"/>
  <c r="M48" i="3"/>
  <c r="L48" i="3"/>
  <c r="K48" i="3"/>
  <c r="J48" i="3"/>
  <c r="I48" i="3"/>
  <c r="H48" i="3"/>
  <c r="G48" i="3"/>
  <c r="F48" i="3"/>
  <c r="E48" i="3"/>
  <c r="D48" i="3"/>
  <c r="M47" i="3"/>
  <c r="L47" i="3"/>
  <c r="K47" i="3"/>
  <c r="J47" i="3"/>
  <c r="I47" i="3"/>
  <c r="H47" i="3"/>
  <c r="G47" i="3"/>
  <c r="F47" i="3"/>
  <c r="E47" i="3"/>
  <c r="D47" i="3"/>
  <c r="M46" i="3"/>
  <c r="L46" i="3"/>
  <c r="K46" i="3"/>
  <c r="J46" i="3"/>
  <c r="I46" i="3"/>
  <c r="H46" i="3"/>
  <c r="G46" i="3"/>
  <c r="F46" i="3"/>
  <c r="E46" i="3"/>
  <c r="D46" i="3"/>
  <c r="M45" i="3"/>
  <c r="L45" i="3"/>
  <c r="K45" i="3"/>
  <c r="J45" i="3"/>
  <c r="I45" i="3"/>
  <c r="H45" i="3"/>
  <c r="G45" i="3"/>
  <c r="F45" i="3"/>
  <c r="E45" i="3"/>
  <c r="D45" i="3"/>
  <c r="M44" i="3"/>
  <c r="L44" i="3"/>
  <c r="K44" i="3"/>
  <c r="J44" i="3"/>
  <c r="I44" i="3"/>
  <c r="H44" i="3"/>
  <c r="G44" i="3"/>
  <c r="F44" i="3"/>
  <c r="E44" i="3"/>
  <c r="D44" i="3"/>
  <c r="M43" i="3"/>
  <c r="L43" i="3"/>
  <c r="K43" i="3"/>
  <c r="J43" i="3"/>
  <c r="I43" i="3"/>
  <c r="H43" i="3"/>
  <c r="G43" i="3"/>
  <c r="F43" i="3"/>
  <c r="E43" i="3"/>
  <c r="D43" i="3"/>
  <c r="M42" i="3"/>
  <c r="L42" i="3"/>
  <c r="K42" i="3"/>
  <c r="J42" i="3"/>
  <c r="I42" i="3"/>
  <c r="H42" i="3"/>
  <c r="G42" i="3"/>
  <c r="F42" i="3"/>
  <c r="E42" i="3"/>
  <c r="D42" i="3"/>
  <c r="M41" i="3"/>
  <c r="L41" i="3"/>
  <c r="K41" i="3"/>
  <c r="J41" i="3"/>
  <c r="I41" i="3"/>
  <c r="H41" i="3"/>
  <c r="G41" i="3"/>
  <c r="F41" i="3"/>
  <c r="E41" i="3"/>
  <c r="D41" i="3"/>
  <c r="M40" i="3"/>
  <c r="L40" i="3"/>
  <c r="K40" i="3"/>
  <c r="J40" i="3"/>
  <c r="I40" i="3"/>
  <c r="H40" i="3"/>
  <c r="G40" i="3"/>
  <c r="F40" i="3"/>
  <c r="E40" i="3"/>
  <c r="D40" i="3"/>
  <c r="G38" i="3"/>
  <c r="M34" i="3"/>
  <c r="L34" i="3"/>
  <c r="K34" i="3"/>
  <c r="J34" i="3"/>
  <c r="I34" i="3"/>
  <c r="H34" i="3"/>
  <c r="G34" i="3"/>
  <c r="F34" i="3"/>
  <c r="E34" i="3"/>
  <c r="D34" i="3"/>
  <c r="M33" i="3"/>
  <c r="L33" i="3"/>
  <c r="K33" i="3"/>
  <c r="J33" i="3"/>
  <c r="I33" i="3"/>
  <c r="H33" i="3"/>
  <c r="G33" i="3"/>
  <c r="F33" i="3"/>
  <c r="E33" i="3"/>
  <c r="D33" i="3"/>
  <c r="M32" i="3"/>
  <c r="L32" i="3"/>
  <c r="K32" i="3"/>
  <c r="J32" i="3"/>
  <c r="I32" i="3"/>
  <c r="H32" i="3"/>
  <c r="G32" i="3"/>
  <c r="F32" i="3"/>
  <c r="E32" i="3"/>
  <c r="D32" i="3"/>
  <c r="M31" i="3"/>
  <c r="L31" i="3"/>
  <c r="K31" i="3"/>
  <c r="J31" i="3"/>
  <c r="I31" i="3"/>
  <c r="H31" i="3"/>
  <c r="G31" i="3"/>
  <c r="F31" i="3"/>
  <c r="E31" i="3"/>
  <c r="D31" i="3"/>
  <c r="M26" i="3"/>
  <c r="L26" i="3"/>
  <c r="K26" i="3"/>
  <c r="J26" i="3"/>
  <c r="I26" i="3"/>
  <c r="H26" i="3"/>
  <c r="G26" i="3"/>
  <c r="F26" i="3"/>
  <c r="E26" i="3"/>
  <c r="D26" i="3"/>
  <c r="M25" i="3"/>
  <c r="L25" i="3"/>
  <c r="K25" i="3"/>
  <c r="J25" i="3"/>
  <c r="I25" i="3"/>
  <c r="H25" i="3"/>
  <c r="G25" i="3"/>
  <c r="F25" i="3"/>
  <c r="E25" i="3"/>
  <c r="D25" i="3"/>
  <c r="M24" i="3"/>
  <c r="L24" i="3"/>
  <c r="K24" i="3"/>
  <c r="J24" i="3"/>
  <c r="I24" i="3"/>
  <c r="H24" i="3"/>
  <c r="G24" i="3"/>
  <c r="F24" i="3"/>
  <c r="E24" i="3"/>
  <c r="D24" i="3"/>
  <c r="M23" i="3"/>
  <c r="L23" i="3"/>
  <c r="K23" i="3"/>
  <c r="J23" i="3"/>
  <c r="I23" i="3"/>
  <c r="H23" i="3"/>
  <c r="G23" i="3"/>
  <c r="F23" i="3"/>
  <c r="E23" i="3"/>
  <c r="D23" i="3"/>
  <c r="M22" i="3"/>
  <c r="L22" i="3"/>
  <c r="K22" i="3"/>
  <c r="J22" i="3"/>
  <c r="I22" i="3"/>
  <c r="H22" i="3"/>
  <c r="G22" i="3"/>
  <c r="F22" i="3"/>
  <c r="E22" i="3"/>
  <c r="D22" i="3"/>
  <c r="M21" i="3"/>
  <c r="L21" i="3"/>
  <c r="K21" i="3"/>
  <c r="J21" i="3"/>
  <c r="I21" i="3"/>
  <c r="H21" i="3"/>
  <c r="G21" i="3"/>
  <c r="F21" i="3"/>
  <c r="E21" i="3"/>
  <c r="D21" i="3"/>
  <c r="M20" i="3"/>
  <c r="L20" i="3"/>
  <c r="K20" i="3"/>
  <c r="J20" i="3"/>
  <c r="I20" i="3"/>
  <c r="H20" i="3"/>
  <c r="G20" i="3"/>
  <c r="F20" i="3"/>
  <c r="E20" i="3"/>
  <c r="D20" i="3"/>
  <c r="M19" i="3"/>
  <c r="L19" i="3"/>
  <c r="K19" i="3"/>
  <c r="J19" i="3"/>
  <c r="I19" i="3"/>
  <c r="H19" i="3"/>
  <c r="G19" i="3"/>
  <c r="F19" i="3"/>
  <c r="E19" i="3"/>
  <c r="D19" i="3"/>
  <c r="M18" i="3"/>
  <c r="L18" i="3"/>
  <c r="K18" i="3"/>
  <c r="J18" i="3"/>
  <c r="I18" i="3"/>
  <c r="H18" i="3"/>
  <c r="G18" i="3"/>
  <c r="F18" i="3"/>
  <c r="E18" i="3"/>
  <c r="D18" i="3"/>
  <c r="M17" i="3"/>
  <c r="L17" i="3"/>
  <c r="K17" i="3"/>
  <c r="J17" i="3"/>
  <c r="I17" i="3"/>
  <c r="H17" i="3"/>
  <c r="G17" i="3"/>
  <c r="F17" i="3"/>
  <c r="E17" i="3"/>
  <c r="D17" i="3"/>
  <c r="M16" i="3"/>
  <c r="L16" i="3"/>
  <c r="K16" i="3"/>
  <c r="J16" i="3"/>
  <c r="I16" i="3"/>
  <c r="H16" i="3"/>
  <c r="G16" i="3"/>
  <c r="F16" i="3"/>
  <c r="E16" i="3"/>
  <c r="D16" i="3"/>
  <c r="M15" i="3"/>
  <c r="L15" i="3"/>
  <c r="K15" i="3"/>
  <c r="J15" i="3"/>
  <c r="I15" i="3"/>
  <c r="H15" i="3"/>
  <c r="G15" i="3"/>
  <c r="F15" i="3"/>
  <c r="E15" i="3"/>
  <c r="D15" i="3"/>
  <c r="M14" i="3"/>
  <c r="L14" i="3"/>
  <c r="K14" i="3"/>
  <c r="J14" i="3"/>
  <c r="I14" i="3"/>
  <c r="H14" i="3"/>
  <c r="G14" i="3"/>
  <c r="F14" i="3"/>
  <c r="E14" i="3"/>
  <c r="D14" i="3"/>
  <c r="M13" i="3"/>
  <c r="L13" i="3"/>
  <c r="K13" i="3"/>
  <c r="J13" i="3"/>
  <c r="I13" i="3"/>
  <c r="H13" i="3"/>
  <c r="G13" i="3"/>
  <c r="F13" i="3"/>
  <c r="E13" i="3"/>
  <c r="D13" i="3"/>
  <c r="M12" i="3"/>
  <c r="L12" i="3"/>
  <c r="K12" i="3"/>
  <c r="J12" i="3"/>
  <c r="I12" i="3"/>
  <c r="H12" i="3"/>
  <c r="G12" i="3"/>
  <c r="F12" i="3"/>
  <c r="E12" i="3"/>
  <c r="D12" i="3"/>
  <c r="M11" i="3"/>
  <c r="L11" i="3"/>
  <c r="K11" i="3"/>
  <c r="J11" i="3"/>
  <c r="I11" i="3"/>
  <c r="H11" i="3"/>
  <c r="G11" i="3"/>
  <c r="F11" i="3"/>
  <c r="E11" i="3"/>
  <c r="D11" i="3"/>
  <c r="M10" i="3"/>
  <c r="L10" i="3"/>
  <c r="K10" i="3"/>
  <c r="J10" i="3"/>
  <c r="I10" i="3"/>
  <c r="H10" i="3"/>
  <c r="G10" i="3"/>
  <c r="F10" i="3"/>
  <c r="E10" i="3"/>
  <c r="D10" i="3"/>
  <c r="M9" i="3"/>
  <c r="L9" i="3"/>
  <c r="K9" i="3"/>
  <c r="J9" i="3"/>
  <c r="I9" i="3"/>
  <c r="H9" i="3"/>
  <c r="G9" i="3"/>
  <c r="F9" i="3"/>
  <c r="E9" i="3"/>
  <c r="D9" i="3"/>
  <c r="M8" i="3"/>
  <c r="L8" i="3"/>
  <c r="K8" i="3"/>
  <c r="J8" i="3"/>
  <c r="I8" i="3"/>
  <c r="H8" i="3"/>
  <c r="G8" i="3"/>
  <c r="F8" i="3"/>
  <c r="E8" i="3"/>
  <c r="D8" i="3"/>
  <c r="M7" i="3"/>
  <c r="L7" i="3"/>
  <c r="K7" i="3"/>
  <c r="J7" i="3"/>
  <c r="I7" i="3"/>
  <c r="H7" i="3"/>
  <c r="G7" i="3"/>
  <c r="F7" i="3"/>
  <c r="E7" i="3"/>
  <c r="D7" i="3"/>
  <c r="M100" i="2"/>
  <c r="L100" i="2"/>
  <c r="K100" i="2"/>
  <c r="J100" i="2"/>
  <c r="I100" i="2"/>
  <c r="H100" i="2"/>
  <c r="G100" i="2"/>
  <c r="F100" i="2"/>
  <c r="E100" i="2"/>
  <c r="D100" i="2"/>
  <c r="M99" i="2"/>
  <c r="L99" i="2"/>
  <c r="K99" i="2"/>
  <c r="J99" i="2"/>
  <c r="I99" i="2"/>
  <c r="H99" i="2"/>
  <c r="G99" i="2"/>
  <c r="F99" i="2"/>
  <c r="E99" i="2"/>
  <c r="D99" i="2"/>
  <c r="M98" i="2"/>
  <c r="L98" i="2"/>
  <c r="K98" i="2"/>
  <c r="J98" i="2"/>
  <c r="I98" i="2"/>
  <c r="H98" i="2"/>
  <c r="G98" i="2"/>
  <c r="F98" i="2"/>
  <c r="E98" i="2"/>
  <c r="D98" i="2"/>
  <c r="M97" i="2"/>
  <c r="L97" i="2"/>
  <c r="K97" i="2"/>
  <c r="J97" i="2"/>
  <c r="I97" i="2"/>
  <c r="H97" i="2"/>
  <c r="G97" i="2"/>
  <c r="F97" i="2"/>
  <c r="E97" i="2"/>
  <c r="D97" i="2"/>
  <c r="M92" i="2"/>
  <c r="L92" i="2"/>
  <c r="K92" i="2"/>
  <c r="J92" i="2"/>
  <c r="I92" i="2"/>
  <c r="H92" i="2"/>
  <c r="G92" i="2"/>
  <c r="F92" i="2"/>
  <c r="E92" i="2"/>
  <c r="D92" i="2"/>
  <c r="M91" i="2"/>
  <c r="L91" i="2"/>
  <c r="K91" i="2"/>
  <c r="J91" i="2"/>
  <c r="I91" i="2"/>
  <c r="H91" i="2"/>
  <c r="G91" i="2"/>
  <c r="F91" i="2"/>
  <c r="E91" i="2"/>
  <c r="D91" i="2"/>
  <c r="M90" i="2"/>
  <c r="L90" i="2"/>
  <c r="K90" i="2"/>
  <c r="J90" i="2"/>
  <c r="I90" i="2"/>
  <c r="H90" i="2"/>
  <c r="G90" i="2"/>
  <c r="F90" i="2"/>
  <c r="E90" i="2"/>
  <c r="D90" i="2"/>
  <c r="M89" i="2"/>
  <c r="L89" i="2"/>
  <c r="K89" i="2"/>
  <c r="J89" i="2"/>
  <c r="I89" i="2"/>
  <c r="H89" i="2"/>
  <c r="G89" i="2"/>
  <c r="F89" i="2"/>
  <c r="E89" i="2"/>
  <c r="D89" i="2"/>
  <c r="M88" i="2"/>
  <c r="L88" i="2"/>
  <c r="K88" i="2"/>
  <c r="J88" i="2"/>
  <c r="I88" i="2"/>
  <c r="H88" i="2"/>
  <c r="G88" i="2"/>
  <c r="F88" i="2"/>
  <c r="E88" i="2"/>
  <c r="D88" i="2"/>
  <c r="M87" i="2"/>
  <c r="L87" i="2"/>
  <c r="K87" i="2"/>
  <c r="J87" i="2"/>
  <c r="I87" i="2"/>
  <c r="H87" i="2"/>
  <c r="G87" i="2"/>
  <c r="F87" i="2"/>
  <c r="E87" i="2"/>
  <c r="D87" i="2"/>
  <c r="M86" i="2"/>
  <c r="L86" i="2"/>
  <c r="K86" i="2"/>
  <c r="J86" i="2"/>
  <c r="I86" i="2"/>
  <c r="H86" i="2"/>
  <c r="G86" i="2"/>
  <c r="F86" i="2"/>
  <c r="E86" i="2"/>
  <c r="D86" i="2"/>
  <c r="M85" i="2"/>
  <c r="L85" i="2"/>
  <c r="K85" i="2"/>
  <c r="J85" i="2"/>
  <c r="I85" i="2"/>
  <c r="H85" i="2"/>
  <c r="G85" i="2"/>
  <c r="F85" i="2"/>
  <c r="E85" i="2"/>
  <c r="D85" i="2"/>
  <c r="M84" i="2"/>
  <c r="L84" i="2"/>
  <c r="K84" i="2"/>
  <c r="J84" i="2"/>
  <c r="I84" i="2"/>
  <c r="H84" i="2"/>
  <c r="G84" i="2"/>
  <c r="F84" i="2"/>
  <c r="E84" i="2"/>
  <c r="D84" i="2"/>
  <c r="M83" i="2"/>
  <c r="L83" i="2"/>
  <c r="K83" i="2"/>
  <c r="J83" i="2"/>
  <c r="I83" i="2"/>
  <c r="H83" i="2"/>
  <c r="G83" i="2"/>
  <c r="F83" i="2"/>
  <c r="E83" i="2"/>
  <c r="D83" i="2"/>
  <c r="M82" i="2"/>
  <c r="L82" i="2"/>
  <c r="K82" i="2"/>
  <c r="J82" i="2"/>
  <c r="I82" i="2"/>
  <c r="H82" i="2"/>
  <c r="G82" i="2"/>
  <c r="F82" i="2"/>
  <c r="E82" i="2"/>
  <c r="D82" i="2"/>
  <c r="M81" i="2"/>
  <c r="L81" i="2"/>
  <c r="K81" i="2"/>
  <c r="J81" i="2"/>
  <c r="I81" i="2"/>
  <c r="H81" i="2"/>
  <c r="G81" i="2"/>
  <c r="F81" i="2"/>
  <c r="E81" i="2"/>
  <c r="D81" i="2"/>
  <c r="M80" i="2"/>
  <c r="L80" i="2"/>
  <c r="K80" i="2"/>
  <c r="J80" i="2"/>
  <c r="I80" i="2"/>
  <c r="H80" i="2"/>
  <c r="G80" i="2"/>
  <c r="F80" i="2"/>
  <c r="E80" i="2"/>
  <c r="D80" i="2"/>
  <c r="M79" i="2"/>
  <c r="L79" i="2"/>
  <c r="K79" i="2"/>
  <c r="J79" i="2"/>
  <c r="I79" i="2"/>
  <c r="H79" i="2"/>
  <c r="G79" i="2"/>
  <c r="F79" i="2"/>
  <c r="E79" i="2"/>
  <c r="D79" i="2"/>
  <c r="M78" i="2"/>
  <c r="L78" i="2"/>
  <c r="K78" i="2"/>
  <c r="J78" i="2"/>
  <c r="I78" i="2"/>
  <c r="H78" i="2"/>
  <c r="G78" i="2"/>
  <c r="F78" i="2"/>
  <c r="E78" i="2"/>
  <c r="D78" i="2"/>
  <c r="M77" i="2"/>
  <c r="L77" i="2"/>
  <c r="K77" i="2"/>
  <c r="J77" i="2"/>
  <c r="I77" i="2"/>
  <c r="H77" i="2"/>
  <c r="G77" i="2"/>
  <c r="F77" i="2"/>
  <c r="E77" i="2"/>
  <c r="D77" i="2"/>
  <c r="M76" i="2"/>
  <c r="L76" i="2"/>
  <c r="K76" i="2"/>
  <c r="J76" i="2"/>
  <c r="I76" i="2"/>
  <c r="H76" i="2"/>
  <c r="G76" i="2"/>
  <c r="F76" i="2"/>
  <c r="E76" i="2"/>
  <c r="D76" i="2"/>
  <c r="M75" i="2"/>
  <c r="L75" i="2"/>
  <c r="K75" i="2"/>
  <c r="J75" i="2"/>
  <c r="I75" i="2"/>
  <c r="H75" i="2"/>
  <c r="G75" i="2"/>
  <c r="F75" i="2"/>
  <c r="E75" i="2"/>
  <c r="D75" i="2"/>
  <c r="M74" i="2"/>
  <c r="L74" i="2"/>
  <c r="K74" i="2"/>
  <c r="J74" i="2"/>
  <c r="I74" i="2"/>
  <c r="H74" i="2"/>
  <c r="G74" i="2"/>
  <c r="F74" i="2"/>
  <c r="E74" i="2"/>
  <c r="D74" i="2"/>
  <c r="M73" i="2"/>
  <c r="L73" i="2"/>
  <c r="K73" i="2"/>
  <c r="J73" i="2"/>
  <c r="I73" i="2"/>
  <c r="H73" i="2"/>
  <c r="G73" i="2"/>
  <c r="F73" i="2"/>
  <c r="E73" i="2"/>
  <c r="D73" i="2"/>
  <c r="L5" i="2"/>
  <c r="L38" i="2"/>
  <c r="L71" i="2"/>
  <c r="J5" i="2"/>
  <c r="J38" i="2"/>
  <c r="J71" i="2"/>
  <c r="I5" i="2"/>
  <c r="I38" i="2"/>
  <c r="I71" i="2"/>
  <c r="H5" i="2"/>
  <c r="H38" i="2"/>
  <c r="H71" i="2"/>
  <c r="G5" i="2"/>
  <c r="G71" i="2"/>
  <c r="E5" i="2"/>
  <c r="E38" i="2"/>
  <c r="E71" i="2"/>
  <c r="D5" i="2"/>
  <c r="D38" i="2"/>
  <c r="D71" i="2"/>
  <c r="M67" i="2"/>
  <c r="L67" i="2"/>
  <c r="K67" i="2"/>
  <c r="J67" i="2"/>
  <c r="I67" i="2"/>
  <c r="H67" i="2"/>
  <c r="G67" i="2"/>
  <c r="F67" i="2"/>
  <c r="E67" i="2"/>
  <c r="D67" i="2"/>
  <c r="M66" i="2"/>
  <c r="L66" i="2"/>
  <c r="K66" i="2"/>
  <c r="J66" i="2"/>
  <c r="I66" i="2"/>
  <c r="H66" i="2"/>
  <c r="G66" i="2"/>
  <c r="F66" i="2"/>
  <c r="E66" i="2"/>
  <c r="D66" i="2"/>
  <c r="M65" i="2"/>
  <c r="L65" i="2"/>
  <c r="K65" i="2"/>
  <c r="J65" i="2"/>
  <c r="I65" i="2"/>
  <c r="H65" i="2"/>
  <c r="G65" i="2"/>
  <c r="F65" i="2"/>
  <c r="E65" i="2"/>
  <c r="D65" i="2"/>
  <c r="M64" i="2"/>
  <c r="L64" i="2"/>
  <c r="K64" i="2"/>
  <c r="J64" i="2"/>
  <c r="I64" i="2"/>
  <c r="H64" i="2"/>
  <c r="G64" i="2"/>
  <c r="F64" i="2"/>
  <c r="E64" i="2"/>
  <c r="D64" i="2"/>
  <c r="M59" i="2"/>
  <c r="L59" i="2"/>
  <c r="K59" i="2"/>
  <c r="J59" i="2"/>
  <c r="I59" i="2"/>
  <c r="H59" i="2"/>
  <c r="G59" i="2"/>
  <c r="F59" i="2"/>
  <c r="E59" i="2"/>
  <c r="D59" i="2"/>
  <c r="M58" i="2"/>
  <c r="L58" i="2"/>
  <c r="K58" i="2"/>
  <c r="J58" i="2"/>
  <c r="I58" i="2"/>
  <c r="H58" i="2"/>
  <c r="G58" i="2"/>
  <c r="F58" i="2"/>
  <c r="E58" i="2"/>
  <c r="D58" i="2"/>
  <c r="M57" i="2"/>
  <c r="L57" i="2"/>
  <c r="K57" i="2"/>
  <c r="J57" i="2"/>
  <c r="I57" i="2"/>
  <c r="H57" i="2"/>
  <c r="G57" i="2"/>
  <c r="F57" i="2"/>
  <c r="E57" i="2"/>
  <c r="D57" i="2"/>
  <c r="M56" i="2"/>
  <c r="L56" i="2"/>
  <c r="K56" i="2"/>
  <c r="J56" i="2"/>
  <c r="I56" i="2"/>
  <c r="H56" i="2"/>
  <c r="G56" i="2"/>
  <c r="F56" i="2"/>
  <c r="E56" i="2"/>
  <c r="D56" i="2"/>
  <c r="M55" i="2"/>
  <c r="L55" i="2"/>
  <c r="K55" i="2"/>
  <c r="J55" i="2"/>
  <c r="I55" i="2"/>
  <c r="H55" i="2"/>
  <c r="G55" i="2"/>
  <c r="F55" i="2"/>
  <c r="E55" i="2"/>
  <c r="D55" i="2"/>
  <c r="M54" i="2"/>
  <c r="L54" i="2"/>
  <c r="K54" i="2"/>
  <c r="J54" i="2"/>
  <c r="I54" i="2"/>
  <c r="H54" i="2"/>
  <c r="G54" i="2"/>
  <c r="F54" i="2"/>
  <c r="E54" i="2"/>
  <c r="D54" i="2"/>
  <c r="M53" i="2"/>
  <c r="L53" i="2"/>
  <c r="K53" i="2"/>
  <c r="J53" i="2"/>
  <c r="I53" i="2"/>
  <c r="H53" i="2"/>
  <c r="G53" i="2"/>
  <c r="F53" i="2"/>
  <c r="E53" i="2"/>
  <c r="D53" i="2"/>
  <c r="M52" i="2"/>
  <c r="L52" i="2"/>
  <c r="K52" i="2"/>
  <c r="J52" i="2"/>
  <c r="I52" i="2"/>
  <c r="H52" i="2"/>
  <c r="G52" i="2"/>
  <c r="F52" i="2"/>
  <c r="E52" i="2"/>
  <c r="D52" i="2"/>
  <c r="M51" i="2"/>
  <c r="L51" i="2"/>
  <c r="K51" i="2"/>
  <c r="J51" i="2"/>
  <c r="I51" i="2"/>
  <c r="H51" i="2"/>
  <c r="G51" i="2"/>
  <c r="F51" i="2"/>
  <c r="E51" i="2"/>
  <c r="D51" i="2"/>
  <c r="M50" i="2"/>
  <c r="L50" i="2"/>
  <c r="K50" i="2"/>
  <c r="J50" i="2"/>
  <c r="I50" i="2"/>
  <c r="H50" i="2"/>
  <c r="G50" i="2"/>
  <c r="F50" i="2"/>
  <c r="E50" i="2"/>
  <c r="D50" i="2"/>
  <c r="M49" i="2"/>
  <c r="L49" i="2"/>
  <c r="K49" i="2"/>
  <c r="J49" i="2"/>
  <c r="I49" i="2"/>
  <c r="H49" i="2"/>
  <c r="G49" i="2"/>
  <c r="F49" i="2"/>
  <c r="E49" i="2"/>
  <c r="D49" i="2"/>
  <c r="M48" i="2"/>
  <c r="L48" i="2"/>
  <c r="K48" i="2"/>
  <c r="J48" i="2"/>
  <c r="I48" i="2"/>
  <c r="H48" i="2"/>
  <c r="G48" i="2"/>
  <c r="F48" i="2"/>
  <c r="E48" i="2"/>
  <c r="D48" i="2"/>
  <c r="M47" i="2"/>
  <c r="L47" i="2"/>
  <c r="K47" i="2"/>
  <c r="J47" i="2"/>
  <c r="I47" i="2"/>
  <c r="H47" i="2"/>
  <c r="G47" i="2"/>
  <c r="F47" i="2"/>
  <c r="E47" i="2"/>
  <c r="D47" i="2"/>
  <c r="M46" i="2"/>
  <c r="L46" i="2"/>
  <c r="K46" i="2"/>
  <c r="J46" i="2"/>
  <c r="I46" i="2"/>
  <c r="H46" i="2"/>
  <c r="G46" i="2"/>
  <c r="F46" i="2"/>
  <c r="E46" i="2"/>
  <c r="D46" i="2"/>
  <c r="M45" i="2"/>
  <c r="L45" i="2"/>
  <c r="K45" i="2"/>
  <c r="J45" i="2"/>
  <c r="I45" i="2"/>
  <c r="H45" i="2"/>
  <c r="G45" i="2"/>
  <c r="F45" i="2"/>
  <c r="E45" i="2"/>
  <c r="D45" i="2"/>
  <c r="M44" i="2"/>
  <c r="L44" i="2"/>
  <c r="K44" i="2"/>
  <c r="J44" i="2"/>
  <c r="I44" i="2"/>
  <c r="H44" i="2"/>
  <c r="G44" i="2"/>
  <c r="F44" i="2"/>
  <c r="E44" i="2"/>
  <c r="D44" i="2"/>
  <c r="M43" i="2"/>
  <c r="L43" i="2"/>
  <c r="K43" i="2"/>
  <c r="J43" i="2"/>
  <c r="I43" i="2"/>
  <c r="H43" i="2"/>
  <c r="G43" i="2"/>
  <c r="F43" i="2"/>
  <c r="E43" i="2"/>
  <c r="D43" i="2"/>
  <c r="M42" i="2"/>
  <c r="L42" i="2"/>
  <c r="K42" i="2"/>
  <c r="J42" i="2"/>
  <c r="I42" i="2"/>
  <c r="H42" i="2"/>
  <c r="G42" i="2"/>
  <c r="F42" i="2"/>
  <c r="E42" i="2"/>
  <c r="D42" i="2"/>
  <c r="M41" i="2"/>
  <c r="L41" i="2"/>
  <c r="K41" i="2"/>
  <c r="J41" i="2"/>
  <c r="I41" i="2"/>
  <c r="H41" i="2"/>
  <c r="G41" i="2"/>
  <c r="F41" i="2"/>
  <c r="E41" i="2"/>
  <c r="D41" i="2"/>
  <c r="M40" i="2"/>
  <c r="L40" i="2"/>
  <c r="K40" i="2"/>
  <c r="J40" i="2"/>
  <c r="I40" i="2"/>
  <c r="H40" i="2"/>
  <c r="G40" i="2"/>
  <c r="F40" i="2"/>
  <c r="E40" i="2"/>
  <c r="D40" i="2"/>
  <c r="G38" i="2"/>
  <c r="M34" i="2"/>
  <c r="L34" i="2"/>
  <c r="K34" i="2"/>
  <c r="J34" i="2"/>
  <c r="I34" i="2"/>
  <c r="H34" i="2"/>
  <c r="G34" i="2"/>
  <c r="F34" i="2"/>
  <c r="E34" i="2"/>
  <c r="D34" i="2"/>
  <c r="M33" i="2"/>
  <c r="L33" i="2"/>
  <c r="K33" i="2"/>
  <c r="J33" i="2"/>
  <c r="I33" i="2"/>
  <c r="H33" i="2"/>
  <c r="G33" i="2"/>
  <c r="F33" i="2"/>
  <c r="E33" i="2"/>
  <c r="D33" i="2"/>
  <c r="M32" i="2"/>
  <c r="L32" i="2"/>
  <c r="K32" i="2"/>
  <c r="J32" i="2"/>
  <c r="I32" i="2"/>
  <c r="H32" i="2"/>
  <c r="G32" i="2"/>
  <c r="F32" i="2"/>
  <c r="E32" i="2"/>
  <c r="D32" i="2"/>
  <c r="M31" i="2"/>
  <c r="L31" i="2"/>
  <c r="K31" i="2"/>
  <c r="J31" i="2"/>
  <c r="I31" i="2"/>
  <c r="H31" i="2"/>
  <c r="G31" i="2"/>
  <c r="F31" i="2"/>
  <c r="E31" i="2"/>
  <c r="D31" i="2"/>
  <c r="M26" i="2"/>
  <c r="L26" i="2"/>
  <c r="K26" i="2"/>
  <c r="J26" i="2"/>
  <c r="I26" i="2"/>
  <c r="H26" i="2"/>
  <c r="G26" i="2"/>
  <c r="F26" i="2"/>
  <c r="E26" i="2"/>
  <c r="D26" i="2"/>
  <c r="M25" i="2"/>
  <c r="L25" i="2"/>
  <c r="K25" i="2"/>
  <c r="J25" i="2"/>
  <c r="I25" i="2"/>
  <c r="H25" i="2"/>
  <c r="G25" i="2"/>
  <c r="F25" i="2"/>
  <c r="E25" i="2"/>
  <c r="D25" i="2"/>
  <c r="M24" i="2"/>
  <c r="L24" i="2"/>
  <c r="K24" i="2"/>
  <c r="J24" i="2"/>
  <c r="I24" i="2"/>
  <c r="H24" i="2"/>
  <c r="G24" i="2"/>
  <c r="F24" i="2"/>
  <c r="E24" i="2"/>
  <c r="D24" i="2"/>
  <c r="M23" i="2"/>
  <c r="L23" i="2"/>
  <c r="K23" i="2"/>
  <c r="J23" i="2"/>
  <c r="I23" i="2"/>
  <c r="H23" i="2"/>
  <c r="G23" i="2"/>
  <c r="F23" i="2"/>
  <c r="E23" i="2"/>
  <c r="D23" i="2"/>
  <c r="M22" i="2"/>
  <c r="L22" i="2"/>
  <c r="K22" i="2"/>
  <c r="J22" i="2"/>
  <c r="I22" i="2"/>
  <c r="H22" i="2"/>
  <c r="G22" i="2"/>
  <c r="F22" i="2"/>
  <c r="E22" i="2"/>
  <c r="D22" i="2"/>
  <c r="M21" i="2"/>
  <c r="L21" i="2"/>
  <c r="K21" i="2"/>
  <c r="J21" i="2"/>
  <c r="I21" i="2"/>
  <c r="H21" i="2"/>
  <c r="G21" i="2"/>
  <c r="F21" i="2"/>
  <c r="E21" i="2"/>
  <c r="D21" i="2"/>
  <c r="M20" i="2"/>
  <c r="L20" i="2"/>
  <c r="K20" i="2"/>
  <c r="J20" i="2"/>
  <c r="I20" i="2"/>
  <c r="H20" i="2"/>
  <c r="G20" i="2"/>
  <c r="F20" i="2"/>
  <c r="E20" i="2"/>
  <c r="D20" i="2"/>
  <c r="M19" i="2"/>
  <c r="L19" i="2"/>
  <c r="K19" i="2"/>
  <c r="J19" i="2"/>
  <c r="I19" i="2"/>
  <c r="H19" i="2"/>
  <c r="G19" i="2"/>
  <c r="F19" i="2"/>
  <c r="E19" i="2"/>
  <c r="D19" i="2"/>
  <c r="M18" i="2"/>
  <c r="L18" i="2"/>
  <c r="K18" i="2"/>
  <c r="J18" i="2"/>
  <c r="I18" i="2"/>
  <c r="H18" i="2"/>
  <c r="G18" i="2"/>
  <c r="F18" i="2"/>
  <c r="E18" i="2"/>
  <c r="D18" i="2"/>
  <c r="M17" i="2"/>
  <c r="L17" i="2"/>
  <c r="K17" i="2"/>
  <c r="J17" i="2"/>
  <c r="I17" i="2"/>
  <c r="H17" i="2"/>
  <c r="G17" i="2"/>
  <c r="F17" i="2"/>
  <c r="E17" i="2"/>
  <c r="D17" i="2"/>
  <c r="M16" i="2"/>
  <c r="L16" i="2"/>
  <c r="K16" i="2"/>
  <c r="J16" i="2"/>
  <c r="I16" i="2"/>
  <c r="H16" i="2"/>
  <c r="G16" i="2"/>
  <c r="F16" i="2"/>
  <c r="E16" i="2"/>
  <c r="D16" i="2"/>
  <c r="M15" i="2"/>
  <c r="L15" i="2"/>
  <c r="K15" i="2"/>
  <c r="J15" i="2"/>
  <c r="I15" i="2"/>
  <c r="H15" i="2"/>
  <c r="G15" i="2"/>
  <c r="F15" i="2"/>
  <c r="E15" i="2"/>
  <c r="D15" i="2"/>
  <c r="M14" i="2"/>
  <c r="L14" i="2"/>
  <c r="K14" i="2"/>
  <c r="J14" i="2"/>
  <c r="I14" i="2"/>
  <c r="H14" i="2"/>
  <c r="G14" i="2"/>
  <c r="F14" i="2"/>
  <c r="E14" i="2"/>
  <c r="D14" i="2"/>
  <c r="M13" i="2"/>
  <c r="L13" i="2"/>
  <c r="K13" i="2"/>
  <c r="J13" i="2"/>
  <c r="I13" i="2"/>
  <c r="H13" i="2"/>
  <c r="G13" i="2"/>
  <c r="F13" i="2"/>
  <c r="E13" i="2"/>
  <c r="D13" i="2"/>
  <c r="M12" i="2"/>
  <c r="L12" i="2"/>
  <c r="K12" i="2"/>
  <c r="J12" i="2"/>
  <c r="I12" i="2"/>
  <c r="H12" i="2"/>
  <c r="G12" i="2"/>
  <c r="F12" i="2"/>
  <c r="E12" i="2"/>
  <c r="D12" i="2"/>
  <c r="M11" i="2"/>
  <c r="L11" i="2"/>
  <c r="K11" i="2"/>
  <c r="J11" i="2"/>
  <c r="I11" i="2"/>
  <c r="H11" i="2"/>
  <c r="G11" i="2"/>
  <c r="F11" i="2"/>
  <c r="E11" i="2"/>
  <c r="D11" i="2"/>
  <c r="M10" i="2"/>
  <c r="L10" i="2"/>
  <c r="K10" i="2"/>
  <c r="J10" i="2"/>
  <c r="I10" i="2"/>
  <c r="H10" i="2"/>
  <c r="G10" i="2"/>
  <c r="F10" i="2"/>
  <c r="E10" i="2"/>
  <c r="D10" i="2"/>
  <c r="M9" i="2"/>
  <c r="L9" i="2"/>
  <c r="K9" i="2"/>
  <c r="J9" i="2"/>
  <c r="I9" i="2"/>
  <c r="H9" i="2"/>
  <c r="G9" i="2"/>
  <c r="F9" i="2"/>
  <c r="E9" i="2"/>
  <c r="D9" i="2"/>
  <c r="M8" i="2"/>
  <c r="L8" i="2"/>
  <c r="K8" i="2"/>
  <c r="J8" i="2"/>
  <c r="I8" i="2"/>
  <c r="H8" i="2"/>
  <c r="G8" i="2"/>
  <c r="F8" i="2"/>
  <c r="E8" i="2"/>
  <c r="D8" i="2"/>
  <c r="M7" i="2"/>
  <c r="L7" i="2"/>
  <c r="K7" i="2"/>
  <c r="J7" i="2"/>
  <c r="I7" i="2"/>
  <c r="H7" i="2"/>
  <c r="G7" i="2"/>
  <c r="F7" i="2"/>
  <c r="E7" i="2"/>
  <c r="D7" i="2"/>
  <c r="A198" i="1"/>
  <c r="A183" i="1"/>
  <c r="A169" i="1"/>
  <c r="A154" i="1"/>
  <c r="A139" i="1"/>
  <c r="A124" i="1"/>
  <c r="A109" i="1"/>
  <c r="A94" i="1"/>
  <c r="A79" i="1"/>
  <c r="A64" i="1"/>
  <c r="A49" i="1"/>
  <c r="A34" i="1"/>
  <c r="A19" i="1"/>
  <c r="A4" i="1"/>
</calcChain>
</file>

<file path=xl/sharedStrings.xml><?xml version="1.0" encoding="utf-8"?>
<sst xmlns="http://schemas.openxmlformats.org/spreadsheetml/2006/main" count="353" uniqueCount="84">
  <si>
    <t>Régime agricole</t>
  </si>
  <si>
    <t>Non-Salariés agricoles</t>
  </si>
  <si>
    <t>Salariés agricoles</t>
  </si>
  <si>
    <r>
      <t xml:space="preserve">Séries  en date de remboursement CVS-CJO </t>
    </r>
    <r>
      <rPr>
        <b/>
        <sz val="10"/>
        <color rgb="FF0000FF"/>
        <rFont val="Cambria"/>
        <family val="1"/>
      </rPr>
      <t>, France métropolitaine - Risques Maladie-Maternité-AT</t>
    </r>
  </si>
  <si>
    <t>Attention, les échelles ne sont pas toujours comparables selon les graphiques</t>
  </si>
  <si>
    <t>Séries indicées;Base 100 = Moyenne 2016</t>
  </si>
  <si>
    <t>Données mensuelles</t>
  </si>
  <si>
    <r>
      <t xml:space="preserve">Régime agricole - Métropole
Tous risques
Séries en date de soins
</t>
    </r>
    <r>
      <rPr>
        <b/>
        <sz val="9"/>
        <color theme="1"/>
        <rFont val="Cambria"/>
        <family val="1"/>
      </rPr>
      <t>Montants remboursés en millions d'euros</t>
    </r>
  </si>
  <si>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</si>
  <si>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</si>
  <si>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</si>
  <si>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</si>
  <si>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</si>
  <si>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</si>
  <si>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</si>
  <si>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</si>
  <si>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</si>
  <si>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</si>
  <si>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</si>
  <si>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</si>
  <si>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</si>
  <si>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</si>
  <si>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</si>
  <si>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</si>
  <si>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</si>
  <si>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</si>
  <si>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</si>
  <si>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</si>
  <si>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</si>
  <si>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</si>
  <si>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</si>
  <si>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</si>
  <si>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</si>
  <si>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</si>
  <si>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</si>
  <si>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</si>
  <si>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</si>
  <si>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</si>
  <si>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Source : MSA</t>
  </si>
  <si>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</si>
  <si>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</si>
  <si>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r>
      <t xml:space="preserve">Régime agricole - Métropole
Tous risques
Séries en date de remboursements
</t>
    </r>
    <r>
      <rPr>
        <b/>
        <sz val="9"/>
        <color theme="1"/>
        <rFont val="Cambria"/>
        <family val="1"/>
      </rPr>
      <t>Montants remboursés en millions d'euros</t>
    </r>
  </si>
  <si>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</si>
  <si>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</si>
  <si>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r>
      <t xml:space="preserve">Régime agricole - Métropole
Tous risques
Séries en date de remboursements hors actes spécifiques covid (1)
</t>
    </r>
    <r>
      <rPr>
        <b/>
        <sz val="9"/>
        <color theme="1"/>
        <rFont val="Cambria"/>
        <family val="1"/>
      </rPr>
      <t>Montants remboursés en millions d'euros</t>
    </r>
  </si>
  <si>
    <r>
      <t xml:space="preserve">Non-salariés agricoles - Métropole
Tous risques
Séries en date de remboursements hors actes spécifiques covid (1)
</t>
    </r>
    <r>
      <rPr>
        <b/>
        <sz val="9"/>
        <color theme="1"/>
        <rFont val="Cambria"/>
        <family val="1"/>
      </rPr>
      <t>Montants remboursés en millions d'euros</t>
    </r>
  </si>
  <si>
    <r>
      <t xml:space="preserve">Salariés agricoles - Métropole
Tous risques
Séries en date de remboursements hors actes spécifiques covid (1)
</t>
    </r>
    <r>
      <rPr>
        <b/>
        <sz val="9"/>
        <color theme="1"/>
        <rFont val="Cambria"/>
        <family val="1"/>
      </rPr>
      <t>Montants remboursés en millions d'euros</t>
    </r>
  </si>
  <si>
    <t>(1) actes exclus : consultation pré-vaccination, acte de vaccination, délivrance de vaccins par les pharmacies, délivrance de masques, tests de dépistage COVID-19 (PCR, sérologiques, antigéniques, autotests), consultation complexe post-confinement , consultation de prévention de la contamination à la Covid-19, indemnités journalières dérogatoires</t>
  </si>
  <si>
    <t xml:space="preserve">Tableau 1 : Taux de révision de séries de remboursements de soins de ville (en date de soins) par rapport aux données publiées ce mois-ci </t>
  </si>
  <si>
    <r>
      <t xml:space="preserve">Révision du dernier mois
</t>
    </r>
    <r>
      <rPr>
        <i/>
        <sz val="10"/>
        <color theme="1"/>
        <rFont val="Arial"/>
        <family val="2"/>
      </rPr>
      <t>(en millions d'euros)</t>
    </r>
  </si>
  <si>
    <t>Cumul 2022</t>
  </si>
  <si>
    <t>Cumul 2023</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</si>
  <si>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</si>
  <si>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</si>
  <si>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</si>
  <si>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</si>
  <si>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</si>
  <si>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</si>
  <si>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</si>
  <si>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</si>
  <si>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</si>
  <si>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</si>
  <si>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</si>
  <si>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</si>
  <si>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</si>
  <si>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</si>
  <si>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</si>
  <si>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</si>
  <si>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</si>
  <si>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</si>
  <si>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</si>
  <si>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</si>
  <si>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Révision des mois de janvier 2022 à juin 2024 en date de soins selon les données liquidées jusqu'en septembre 2024</t>
  </si>
  <si>
    <t>Date de révision (montants en millions d'euros)</t>
  </si>
  <si>
    <t>Date de soins</t>
  </si>
  <si>
    <t>Référence</t>
  </si>
  <si>
    <t>2022</t>
  </si>
  <si>
    <t>2023</t>
  </si>
  <si>
    <t>2024</t>
  </si>
  <si>
    <t>Total</t>
  </si>
  <si>
    <t xml:space="preserve"> </t>
  </si>
  <si>
    <t>Total 2022</t>
  </si>
  <si>
    <t>Total 2023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</si>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</sst>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_ ;\-#,##0.0\ "/>
    <numFmt numFmtId="167" formatCode="#,##0.0"/>
    <numFmt numFmtId="168" formatCode="_-* #,##0.0\ _€_-;\-* #,##0.0\ _€_-;_-* &quot;-&quot;??\ _€_-;_-@_-"/>
    <numFmt numFmtId="169" formatCode="[$-40C]mmm\-yy;@"/>
    <numFmt numFmtId="170" formatCode="[$-40C]mmmm\-yy;@"/>
  </numFmts>
  <fonts count="38" x14ac:knownFonts="1">
    <font>
      <sz val="11"/>
      <color theme="1"/>
      <name val="Calibri"/>
      <family val="2"/>
      <scheme val="minor"/>
    </font>
    <font>
      <sz val="11"/>
      <color theme="1"/>
      <name val="Calibri"/>
      <family val="2"/>
      <scheme val="minor"/>
    </font>
    <font>
      <sz val="10"/>
      <name val="Arial"/>
      <family val="2"/>
    </font>
    <font>
      <b/>
      <sz val="12"/>
      <color rgb="FF0000FF"/>
      <name val="Cambria"/>
      <family val="1"/>
    </font>
    <font>
      <b/>
      <sz val="10"/>
      <color rgb="FF0000FF"/>
      <name val="Cambria"/>
      <family val="1"/>
    </font>
    <font>
      <b/>
      <sz val="10"/>
      <name val="Cambria"/>
      <family val="1"/>
    </font>
    <font>
      <b/>
      <sz val="9"/>
      <color theme="0" tint="-0.499984740745262"/>
      <name val="Cambria"/>
      <family val="1"/>
    </font>
    <font>
      <b/>
      <sz val="10"/>
      <color theme="1"/>
      <name val="Cambria"/>
      <family val="1"/>
    </font>
    <font>
      <sz val="9"/>
      <name val="Cambria"/>
      <family val="1"/>
    </font>
    <font>
      <b/>
      <sz val="10"/>
      <color rgb="FFFF0000"/>
      <name val="Cambria"/>
      <family val="1"/>
    </font>
    <font>
      <strike/>
      <sz val="9"/>
      <name val="Cambria"/>
      <family val="1"/>
    </font>
    <font>
      <b/>
      <strike/>
      <sz val="9"/>
      <name val="Cambria"/>
      <family val="1"/>
    </font>
    <font>
      <b/>
      <sz val="11"/>
      <color theme="1"/>
      <name val="Cambria"/>
      <family val="1"/>
    </font>
    <font>
      <b/>
      <sz val="9"/>
      <color theme="1"/>
      <name val="Cambria"/>
      <family val="1"/>
    </font>
    <font>
      <sz val="10"/>
      <name val="Cambria"/>
      <family val="1"/>
    </font>
    <font>
      <b/>
      <sz val="11"/>
      <color theme="0"/>
      <name val="Cambria"/>
      <family val="1"/>
    </font>
    <font>
      <b/>
      <sz val="10"/>
      <color theme="0"/>
      <name val="Cambria"/>
      <family val="1"/>
    </font>
    <font>
      <b/>
      <sz val="9"/>
      <name val="Cambria"/>
      <family val="1"/>
    </font>
    <font>
      <b/>
      <strike/>
      <sz val="10"/>
      <name val="Cambria"/>
      <family val="1"/>
    </font>
    <font>
      <sz val="9"/>
      <color theme="1"/>
      <name val="Cambria"/>
      <family val="1"/>
    </font>
    <font>
      <b/>
      <strike/>
      <sz val="10"/>
      <color theme="1"/>
      <name val="Cambria"/>
      <family val="1"/>
    </font>
    <font>
      <b/>
      <strike/>
      <sz val="11"/>
      <color theme="0"/>
      <name val="Cambria"/>
      <family val="1"/>
    </font>
    <font>
      <strike/>
      <sz val="10"/>
      <name val="Cambria"/>
      <family val="1"/>
    </font>
    <font>
      <b/>
      <i/>
      <sz val="8"/>
      <name val="Cambria"/>
      <family val="1"/>
    </font>
    <font>
      <sz val="8"/>
      <name val="Cambria"/>
      <family val="1"/>
    </font>
    <font>
      <strike/>
      <sz val="8"/>
      <name val="Cambria"/>
      <family val="1"/>
    </font>
    <font>
      <sz val="9"/>
      <color rgb="FFFF00FF"/>
      <name val="Cambria"/>
      <family val="1"/>
    </font>
    <font>
      <b/>
      <sz val="12"/>
      <color rgb="FFFFFFFF"/>
      <name val="Arial"/>
      <family val="2"/>
    </font>
    <font>
      <sz val="10"/>
      <color theme="1"/>
      <name val="Arial"/>
      <family val="2"/>
    </font>
    <font>
      <sz val="11"/>
      <color theme="1"/>
      <name val="Arial"/>
      <family val="2"/>
    </font>
    <font>
      <b/>
      <sz val="11"/>
      <color theme="1"/>
      <name val="Arial"/>
      <family val="2"/>
    </font>
    <font>
      <i/>
      <sz val="10"/>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4">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8" fillId="0" borderId="0"/>
    <xf numFmtId="0" fontId="1" fillId="0" borderId="0"/>
    <xf numFmtId="0" fontId="1" fillId="0" borderId="0"/>
    <xf numFmtId="9" fontId="2" fillId="0" borderId="0" applyFont="0" applyFill="0" applyBorder="0" applyAlignment="0" applyProtection="0"/>
  </cellStyleXfs>
  <cellXfs count="273">
    <xf numFmtId="0" fontId="0" fillId="0" borderId="0" xfId="0"/>
    <xf numFmtId="0" fontId="3" fillId="2" borderId="0" xfId="2" applyFont="1" applyFill="1" applyAlignment="1">
      <alignment horizontal="center" vertical="center"/>
    </xf>
    <xf numFmtId="0" fontId="3" fillId="2" borderId="0" xfId="2" applyFont="1" applyFill="1" applyAlignment="1">
      <alignment vertical="center"/>
    </xf>
    <xf numFmtId="0" fontId="3" fillId="2" borderId="0" xfId="2" applyFont="1" applyFill="1" applyAlignment="1">
      <alignment horizontal="left" vertical="center"/>
    </xf>
    <xf numFmtId="0" fontId="5" fillId="2" borderId="0" xfId="2" applyFont="1" applyFill="1" applyAlignment="1">
      <alignment horizontal="centerContinuous" vertical="center"/>
    </xf>
    <xf numFmtId="0" fontId="5" fillId="2" borderId="0" xfId="2" applyFont="1" applyFill="1" applyAlignment="1">
      <alignment vertical="center"/>
    </xf>
    <xf numFmtId="0" fontId="5" fillId="2" borderId="0" xfId="2" applyFont="1" applyFill="1" applyAlignment="1">
      <alignment horizontal="left" vertical="center"/>
    </xf>
    <xf numFmtId="0" fontId="5" fillId="2" borderId="0" xfId="2" applyFont="1" applyFill="1" applyAlignment="1">
      <alignment horizontal="center" vertical="center"/>
    </xf>
    <xf numFmtId="0" fontId="6" fillId="2" borderId="0" xfId="2" applyFont="1" applyFill="1" applyAlignment="1">
      <alignment vertical="center"/>
    </xf>
    <xf numFmtId="0" fontId="5" fillId="2" borderId="0" xfId="2" applyFont="1" applyFill="1" applyAlignment="1">
      <alignment horizontal="right" vertical="center"/>
    </xf>
    <xf numFmtId="0" fontId="7" fillId="2" borderId="0" xfId="2" applyFont="1" applyFill="1" applyAlignment="1">
      <alignment vertical="center"/>
    </xf>
    <xf numFmtId="0" fontId="5" fillId="0" borderId="0" xfId="2" applyFont="1"/>
    <xf numFmtId="0" fontId="8" fillId="2" borderId="0" xfId="2" applyFont="1" applyFill="1" applyAlignment="1">
      <alignment vertical="center"/>
    </xf>
    <xf numFmtId="0" fontId="5" fillId="0" borderId="0" xfId="2" applyFont="1" applyAlignment="1">
      <alignment vertical="center"/>
    </xf>
    <xf numFmtId="2" fontId="5" fillId="2" borderId="0" xfId="1" applyNumberFormat="1" applyFont="1" applyFill="1" applyBorder="1" applyAlignment="1">
      <alignment horizontal="right" vertical="center" wrapText="1"/>
    </xf>
    <xf numFmtId="164" fontId="5" fillId="2" borderId="0" xfId="1" applyNumberFormat="1" applyFont="1" applyFill="1" applyBorder="1" applyAlignment="1">
      <alignment horizontal="right" vertical="center" wrapText="1"/>
    </xf>
    <xf numFmtId="9" fontId="9" fillId="2" borderId="0" xfId="1" applyFont="1" applyFill="1" applyAlignment="1">
      <alignment vertical="center"/>
    </xf>
    <xf numFmtId="9" fontId="9" fillId="2" borderId="0" xfId="1" applyFont="1" applyFill="1" applyBorder="1" applyAlignment="1">
      <alignment vertical="center"/>
    </xf>
    <xf numFmtId="0" fontId="5" fillId="2" borderId="0" xfId="2" applyFont="1" applyFill="1"/>
    <xf numFmtId="165" fontId="5" fillId="2" borderId="0" xfId="3" applyFont="1" applyFill="1" applyBorder="1" applyAlignment="1">
      <alignment horizontal="right" vertical="center" wrapText="1"/>
    </xf>
    <xf numFmtId="0" fontId="10" fillId="3" borderId="0" xfId="4" applyFont="1" applyFill="1"/>
    <xf numFmtId="0" fontId="11" fillId="2" borderId="0" xfId="4" applyFont="1" applyFill="1"/>
    <xf numFmtId="0" fontId="10" fillId="4" borderId="0" xfId="4" applyFont="1" applyFill="1"/>
    <xf numFmtId="0" fontId="12" fillId="5" borderId="1" xfId="5" applyFont="1" applyFill="1" applyBorder="1" applyAlignment="1">
      <alignment horizontal="center" vertical="center" wrapText="1"/>
    </xf>
    <xf numFmtId="0" fontId="12" fillId="5" borderId="2" xfId="6" applyFont="1" applyFill="1" applyBorder="1" applyAlignment="1">
      <alignment horizontal="center" vertical="center"/>
    </xf>
    <xf numFmtId="0" fontId="12" fillId="5" borderId="3" xfId="6" applyFont="1" applyFill="1" applyBorder="1" applyAlignment="1">
      <alignment horizontal="center" vertical="center"/>
    </xf>
    <xf numFmtId="0" fontId="12" fillId="5" borderId="4" xfId="6" applyFont="1" applyFill="1" applyBorder="1" applyAlignment="1">
      <alignment horizontal="center" vertical="center"/>
    </xf>
    <xf numFmtId="0" fontId="12" fillId="5" borderId="5" xfId="5" applyFont="1" applyFill="1" applyBorder="1" applyAlignment="1">
      <alignment horizontal="center" vertical="center" wrapText="1"/>
    </xf>
    <xf numFmtId="0" fontId="7" fillId="5" borderId="6"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13" fillId="5" borderId="3" xfId="5" applyFont="1" applyFill="1" applyBorder="1" applyAlignment="1">
      <alignment horizontal="center" vertical="center" wrapText="1"/>
    </xf>
    <xf numFmtId="0" fontId="7" fillId="5" borderId="7" xfId="5" applyFont="1" applyFill="1" applyBorder="1" applyAlignment="1">
      <alignment horizontal="center" vertical="center" wrapText="1"/>
    </xf>
    <xf numFmtId="0" fontId="7" fillId="5" borderId="8" xfId="5" applyFont="1" applyFill="1" applyBorder="1" applyAlignment="1">
      <alignment horizontal="center" vertical="center" wrapText="1"/>
    </xf>
    <xf numFmtId="0" fontId="7" fillId="5" borderId="9" xfId="5" applyFont="1" applyFill="1" applyBorder="1" applyAlignment="1">
      <alignment horizontal="center" vertical="center" wrapText="1"/>
    </xf>
    <xf numFmtId="0" fontId="14" fillId="0" borderId="4" xfId="4" applyFont="1" applyBorder="1" applyAlignment="1">
      <alignment horizontal="center" vertical="center" wrapText="1"/>
    </xf>
    <xf numFmtId="0" fontId="7" fillId="5" borderId="4" xfId="5" applyFont="1" applyFill="1" applyBorder="1" applyAlignment="1">
      <alignment horizontal="center" vertical="center" wrapText="1"/>
    </xf>
    <xf numFmtId="0" fontId="11" fillId="2" borderId="0" xfId="4" applyFont="1" applyFill="1" applyAlignment="1">
      <alignment wrapText="1"/>
    </xf>
    <xf numFmtId="0" fontId="12" fillId="5" borderId="10" xfId="5" applyFont="1" applyFill="1" applyBorder="1" applyAlignment="1">
      <alignment horizontal="center" vertical="center" wrapText="1"/>
    </xf>
    <xf numFmtId="0" fontId="7" fillId="5" borderId="11"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7" fillId="5" borderId="12" xfId="5" applyFont="1" applyFill="1" applyBorder="1" applyAlignment="1">
      <alignment horizontal="center" vertical="center" wrapText="1"/>
    </xf>
    <xf numFmtId="0" fontId="7" fillId="5" borderId="13" xfId="5" applyFont="1" applyFill="1" applyBorder="1" applyAlignment="1">
      <alignment horizontal="center" vertical="center" wrapText="1"/>
    </xf>
    <xf numFmtId="0" fontId="15" fillId="6" borderId="7" xfId="5" applyFont="1" applyFill="1" applyBorder="1" applyAlignment="1">
      <alignment horizontal="left" vertical="center"/>
    </xf>
    <xf numFmtId="166" fontId="15" fillId="6" borderId="7" xfId="7" applyNumberFormat="1" applyFont="1" applyFill="1" applyBorder="1" applyAlignment="1">
      <alignment horizontal="right" vertical="center" indent="1"/>
    </xf>
    <xf numFmtId="164" fontId="15" fillId="6" borderId="7" xfId="8" applyNumberFormat="1" applyFont="1" applyFill="1" applyBorder="1" applyAlignment="1">
      <alignment horizontal="center" vertical="center"/>
    </xf>
    <xf numFmtId="164" fontId="15" fillId="6" borderId="2" xfId="1" applyNumberFormat="1" applyFont="1" applyFill="1" applyBorder="1" applyAlignment="1">
      <alignment horizontal="center" vertical="center"/>
    </xf>
    <xf numFmtId="164" fontId="15" fillId="6" borderId="7" xfId="1" applyNumberFormat="1" applyFont="1" applyFill="1" applyBorder="1" applyAlignment="1">
      <alignment horizontal="center" vertical="center"/>
    </xf>
    <xf numFmtId="164" fontId="15" fillId="6" borderId="4" xfId="8" applyNumberFormat="1" applyFont="1" applyFill="1" applyBorder="1" applyAlignment="1">
      <alignment horizontal="center" vertical="center"/>
    </xf>
    <xf numFmtId="166" fontId="16" fillId="6" borderId="4" xfId="7" applyNumberFormat="1" applyFont="1" applyFill="1" applyBorder="1" applyAlignment="1">
      <alignment horizontal="right" vertical="center" indent="1"/>
    </xf>
    <xf numFmtId="0" fontId="17" fillId="4" borderId="14" xfId="4" applyFont="1" applyFill="1" applyBorder="1" applyAlignment="1">
      <alignment vertical="center"/>
    </xf>
    <xf numFmtId="167" fontId="17" fillId="2" borderId="5" xfId="4" applyNumberFormat="1" applyFont="1" applyFill="1" applyBorder="1" applyAlignment="1">
      <alignment horizontal="right" vertical="center" indent="1"/>
    </xf>
    <xf numFmtId="164" fontId="17" fillId="2" borderId="15" xfId="4" applyNumberFormat="1" applyFont="1" applyFill="1" applyBorder="1" applyAlignment="1">
      <alignment horizontal="right" vertical="center" indent="1"/>
    </xf>
    <xf numFmtId="164" fontId="17" fillId="2" borderId="0" xfId="4" applyNumberFormat="1" applyFont="1" applyFill="1" applyAlignment="1">
      <alignment horizontal="right" vertical="center" indent="1"/>
    </xf>
    <xf numFmtId="164" fontId="17" fillId="2" borderId="5" xfId="4" applyNumberFormat="1" applyFont="1" applyFill="1" applyBorder="1" applyAlignment="1">
      <alignment horizontal="right" vertical="center" indent="1"/>
    </xf>
    <xf numFmtId="164" fontId="17" fillId="3" borderId="8" xfId="4" applyNumberFormat="1" applyFont="1" applyFill="1" applyBorder="1" applyAlignment="1">
      <alignment horizontal="center" vertical="center"/>
    </xf>
    <xf numFmtId="167" fontId="17" fillId="3" borderId="0" xfId="4" applyNumberFormat="1" applyFont="1" applyFill="1" applyAlignment="1">
      <alignment horizontal="right" vertical="center" indent="1"/>
    </xf>
    <xf numFmtId="164" fontId="17" fillId="3" borderId="5" xfId="4" applyNumberFormat="1" applyFont="1" applyFill="1" applyBorder="1" applyAlignment="1">
      <alignment horizontal="right" vertical="center" indent="1"/>
    </xf>
    <xf numFmtId="164" fontId="17" fillId="3" borderId="0" xfId="4" applyNumberFormat="1" applyFont="1" applyFill="1" applyAlignment="1">
      <alignment horizontal="right" vertical="center" indent="1"/>
    </xf>
    <xf numFmtId="0" fontId="8" fillId="4" borderId="14" xfId="4" applyFont="1" applyFill="1" applyBorder="1" applyAlignment="1">
      <alignment horizontal="left" vertical="center" indent="1"/>
    </xf>
    <xf numFmtId="167" fontId="8" fillId="2" borderId="5" xfId="4" applyNumberFormat="1" applyFont="1" applyFill="1" applyBorder="1" applyAlignment="1">
      <alignment horizontal="right" vertical="center" indent="1"/>
    </xf>
    <xf numFmtId="164" fontId="8" fillId="2" borderId="15" xfId="4" applyNumberFormat="1" applyFont="1" applyFill="1" applyBorder="1" applyAlignment="1">
      <alignment horizontal="right" vertical="center" indent="1"/>
    </xf>
    <xf numFmtId="164" fontId="8" fillId="2" borderId="0" xfId="4" applyNumberFormat="1" applyFont="1" applyFill="1" applyAlignment="1">
      <alignment horizontal="right" vertical="center" indent="1"/>
    </xf>
    <xf numFmtId="164" fontId="8" fillId="2" borderId="5" xfId="4" applyNumberFormat="1" applyFont="1" applyFill="1" applyBorder="1" applyAlignment="1">
      <alignment horizontal="right" vertical="center" indent="1"/>
    </xf>
    <xf numFmtId="164" fontId="8" fillId="3" borderId="15" xfId="4" applyNumberFormat="1" applyFont="1" applyFill="1" applyBorder="1" applyAlignment="1">
      <alignment horizontal="center" vertical="center"/>
    </xf>
    <xf numFmtId="167" fontId="8" fillId="3" borderId="0" xfId="4" applyNumberFormat="1" applyFont="1" applyFill="1" applyAlignment="1">
      <alignment horizontal="right" vertical="center" indent="1"/>
    </xf>
    <xf numFmtId="164" fontId="8" fillId="3" borderId="5" xfId="4" applyNumberFormat="1" applyFont="1" applyFill="1" applyBorder="1" applyAlignment="1">
      <alignment horizontal="right" vertical="center" indent="1"/>
    </xf>
    <xf numFmtId="164" fontId="8" fillId="3" borderId="0" xfId="4" applyNumberFormat="1" applyFont="1" applyFill="1" applyAlignment="1">
      <alignment horizontal="right" vertical="center" indent="1"/>
    </xf>
    <xf numFmtId="49" fontId="8" fillId="4" borderId="14" xfId="4" applyNumberFormat="1" applyFont="1" applyFill="1" applyBorder="1" applyAlignment="1">
      <alignment horizontal="left" vertical="center" indent="3"/>
    </xf>
    <xf numFmtId="49" fontId="8" fillId="4" borderId="6" xfId="4" applyNumberFormat="1" applyFont="1" applyFill="1" applyBorder="1" applyAlignment="1">
      <alignment horizontal="left" indent="1"/>
    </xf>
    <xf numFmtId="167" fontId="8" fillId="2" borderId="1" xfId="4" applyNumberFormat="1" applyFont="1" applyFill="1" applyBorder="1" applyAlignment="1">
      <alignment horizontal="right" vertical="center" indent="1"/>
    </xf>
    <xf numFmtId="164" fontId="8" fillId="2" borderId="8" xfId="4" applyNumberFormat="1" applyFont="1" applyFill="1" applyBorder="1" applyAlignment="1">
      <alignment horizontal="right" vertical="center" indent="1"/>
    </xf>
    <xf numFmtId="164" fontId="8" fillId="2" borderId="9" xfId="4" applyNumberFormat="1" applyFont="1" applyFill="1" applyBorder="1" applyAlignment="1">
      <alignment horizontal="right" vertical="center" indent="1"/>
    </xf>
    <xf numFmtId="164" fontId="8" fillId="2" borderId="1" xfId="4" applyNumberFormat="1" applyFont="1" applyFill="1" applyBorder="1" applyAlignment="1">
      <alignment horizontal="right" vertical="center" indent="1"/>
    </xf>
    <xf numFmtId="164" fontId="8" fillId="3" borderId="8" xfId="4" applyNumberFormat="1" applyFont="1" applyFill="1" applyBorder="1" applyAlignment="1">
      <alignment horizontal="center" vertical="center"/>
    </xf>
    <xf numFmtId="167" fontId="8" fillId="3" borderId="9" xfId="4" applyNumberFormat="1" applyFont="1" applyFill="1" applyBorder="1" applyAlignment="1">
      <alignment horizontal="right" vertical="center" indent="1"/>
    </xf>
    <xf numFmtId="164" fontId="8" fillId="3" borderId="1" xfId="4" applyNumberFormat="1" applyFont="1" applyFill="1" applyBorder="1" applyAlignment="1">
      <alignment horizontal="right" vertical="center" indent="1"/>
    </xf>
    <xf numFmtId="164" fontId="8" fillId="3" borderId="9" xfId="4" applyNumberFormat="1" applyFont="1" applyFill="1" applyBorder="1" applyAlignment="1">
      <alignment horizontal="right" vertical="center" indent="1"/>
    </xf>
    <xf numFmtId="0" fontId="18" fillId="2" borderId="0" xfId="4" applyFont="1" applyFill="1" applyAlignment="1">
      <alignment wrapText="1"/>
    </xf>
    <xf numFmtId="49" fontId="8" fillId="4" borderId="14" xfId="4" applyNumberFormat="1" applyFont="1" applyFill="1" applyBorder="1" applyAlignment="1">
      <alignment horizontal="left" indent="3"/>
    </xf>
    <xf numFmtId="49" fontId="8" fillId="4" borderId="11" xfId="4" applyNumberFormat="1" applyFont="1" applyFill="1" applyBorder="1" applyAlignment="1">
      <alignment horizontal="left" indent="3"/>
    </xf>
    <xf numFmtId="167" fontId="8" fillId="2" borderId="10" xfId="4" applyNumberFormat="1" applyFont="1" applyFill="1" applyBorder="1" applyAlignment="1">
      <alignment horizontal="right" vertical="center" indent="1"/>
    </xf>
    <xf numFmtId="164" fontId="8" fillId="2" borderId="12" xfId="4" applyNumberFormat="1" applyFont="1" applyFill="1" applyBorder="1" applyAlignment="1">
      <alignment horizontal="right" vertical="center" indent="1"/>
    </xf>
    <xf numFmtId="164" fontId="8" fillId="2" borderId="13" xfId="4" applyNumberFormat="1" applyFont="1" applyFill="1" applyBorder="1" applyAlignment="1">
      <alignment horizontal="right" vertical="center" indent="1"/>
    </xf>
    <xf numFmtId="164" fontId="8" fillId="2" borderId="10" xfId="4" applyNumberFormat="1" applyFont="1" applyFill="1" applyBorder="1" applyAlignment="1">
      <alignment horizontal="right" vertical="center" indent="1"/>
    </xf>
    <xf numFmtId="164" fontId="8" fillId="3" borderId="12" xfId="4" applyNumberFormat="1" applyFont="1" applyFill="1" applyBorder="1" applyAlignment="1">
      <alignment horizontal="center" vertical="center"/>
    </xf>
    <xf numFmtId="167" fontId="8" fillId="3" borderId="13" xfId="4" applyNumberFormat="1" applyFont="1" applyFill="1" applyBorder="1" applyAlignment="1">
      <alignment horizontal="right" vertical="center" indent="1"/>
    </xf>
    <xf numFmtId="164" fontId="8" fillId="3" borderId="10" xfId="4" applyNumberFormat="1" applyFont="1" applyFill="1" applyBorder="1" applyAlignment="1">
      <alignment horizontal="right" vertical="center" indent="1"/>
    </xf>
    <xf numFmtId="164" fontId="8" fillId="3" borderId="13" xfId="4" applyNumberFormat="1" applyFont="1" applyFill="1" applyBorder="1" applyAlignment="1">
      <alignment horizontal="right" vertical="center" indent="1"/>
    </xf>
    <xf numFmtId="0" fontId="10" fillId="2" borderId="0" xfId="4" applyFont="1" applyFill="1"/>
    <xf numFmtId="0" fontId="8" fillId="4" borderId="6" xfId="4" applyFont="1" applyFill="1" applyBorder="1" applyAlignment="1">
      <alignment horizontal="left" indent="1"/>
    </xf>
    <xf numFmtId="0" fontId="8" fillId="4" borderId="11" xfId="4" applyFont="1" applyFill="1" applyBorder="1" applyAlignment="1">
      <alignment horizontal="left" vertical="center" indent="1"/>
    </xf>
    <xf numFmtId="164" fontId="19" fillId="3" borderId="12" xfId="4" applyNumberFormat="1" applyFont="1" applyFill="1" applyBorder="1" applyAlignment="1">
      <alignment horizontal="center" vertical="center"/>
    </xf>
    <xf numFmtId="164" fontId="19" fillId="3" borderId="10" xfId="4" applyNumberFormat="1" applyFont="1" applyFill="1" applyBorder="1" applyAlignment="1">
      <alignment horizontal="right" vertical="center" indent="1"/>
    </xf>
    <xf numFmtId="0" fontId="17" fillId="4" borderId="1" xfId="4" applyFont="1" applyFill="1" applyBorder="1" applyAlignment="1">
      <alignment vertical="center"/>
    </xf>
    <xf numFmtId="167" fontId="17" fillId="2" borderId="1" xfId="4" applyNumberFormat="1" applyFont="1" applyFill="1" applyBorder="1" applyAlignment="1">
      <alignment horizontal="right" vertical="center" indent="1"/>
    </xf>
    <xf numFmtId="164" fontId="17" fillId="2" borderId="8" xfId="4" applyNumberFormat="1" applyFont="1" applyFill="1" applyBorder="1" applyAlignment="1">
      <alignment horizontal="right" vertical="center" indent="1"/>
    </xf>
    <xf numFmtId="164" fontId="17" fillId="2" borderId="9" xfId="4" applyNumberFormat="1" applyFont="1" applyFill="1" applyBorder="1" applyAlignment="1">
      <alignment horizontal="right" vertical="center" indent="1"/>
    </xf>
    <xf numFmtId="164" fontId="17" fillId="2" borderId="1" xfId="4" applyNumberFormat="1" applyFont="1" applyFill="1" applyBorder="1" applyAlignment="1">
      <alignment horizontal="right" vertical="center" indent="1"/>
    </xf>
    <xf numFmtId="167" fontId="17" fillId="3" borderId="9" xfId="4" applyNumberFormat="1" applyFont="1" applyFill="1" applyBorder="1" applyAlignment="1">
      <alignment horizontal="right" vertical="center" indent="1"/>
    </xf>
    <xf numFmtId="164" fontId="17" fillId="3" borderId="1" xfId="4" applyNumberFormat="1" applyFont="1" applyFill="1" applyBorder="1" applyAlignment="1">
      <alignment horizontal="right" vertical="center" indent="1"/>
    </xf>
    <xf numFmtId="164" fontId="17" fillId="3" borderId="9" xfId="4" applyNumberFormat="1" applyFont="1" applyFill="1" applyBorder="1" applyAlignment="1">
      <alignment horizontal="right" vertical="center" indent="1"/>
    </xf>
    <xf numFmtId="0" fontId="8" fillId="4" borderId="5" xfId="4" applyFont="1" applyFill="1" applyBorder="1" applyAlignment="1">
      <alignment horizontal="left" vertical="center" indent="1"/>
    </xf>
    <xf numFmtId="49" fontId="8" fillId="4" borderId="5" xfId="4" applyNumberFormat="1" applyFont="1" applyFill="1" applyBorder="1" applyAlignment="1">
      <alignment horizontal="left" indent="3"/>
    </xf>
    <xf numFmtId="167" fontId="14" fillId="2" borderId="5" xfId="4" applyNumberFormat="1" applyFont="1" applyFill="1" applyBorder="1" applyAlignment="1">
      <alignment horizontal="right" vertical="center" indent="1"/>
    </xf>
    <xf numFmtId="0" fontId="8" fillId="4" borderId="10" xfId="4" applyFont="1" applyFill="1" applyBorder="1" applyAlignment="1">
      <alignment horizontal="left" vertical="center" indent="1"/>
    </xf>
    <xf numFmtId="0" fontId="8" fillId="2" borderId="0" xfId="4" applyFont="1" applyFill="1" applyAlignment="1">
      <alignment horizontal="left" vertical="center" indent="1"/>
    </xf>
    <xf numFmtId="167" fontId="10" fillId="2" borderId="0" xfId="4" applyNumberFormat="1" applyFont="1" applyFill="1" applyAlignment="1">
      <alignment horizontal="right" vertical="center" indent="1"/>
    </xf>
    <xf numFmtId="164" fontId="10" fillId="2" borderId="0" xfId="4" applyNumberFormat="1" applyFont="1" applyFill="1" applyAlignment="1">
      <alignment horizontal="right" vertical="center" indent="1"/>
    </xf>
    <xf numFmtId="0" fontId="20" fillId="2" borderId="0" xfId="5" applyFont="1" applyFill="1" applyAlignment="1">
      <alignment horizontal="center" vertical="center" wrapText="1"/>
    </xf>
    <xf numFmtId="0" fontId="20" fillId="2" borderId="5" xfId="5" applyFont="1" applyFill="1" applyBorder="1" applyAlignment="1">
      <alignment horizontal="center" vertical="center" wrapText="1"/>
    </xf>
    <xf numFmtId="0" fontId="15" fillId="6" borderId="2" xfId="5" applyFont="1" applyFill="1" applyBorder="1" applyAlignment="1">
      <alignment horizontal="left" vertical="center"/>
    </xf>
    <xf numFmtId="166" fontId="21" fillId="6" borderId="7" xfId="7" applyNumberFormat="1" applyFont="1" applyFill="1" applyBorder="1" applyAlignment="1">
      <alignment horizontal="right" vertical="center" indent="1"/>
    </xf>
    <xf numFmtId="164" fontId="21" fillId="6" borderId="7" xfId="8" applyNumberFormat="1" applyFont="1" applyFill="1" applyBorder="1" applyAlignment="1">
      <alignment horizontal="center" vertical="center"/>
    </xf>
    <xf numFmtId="164" fontId="21" fillId="6" borderId="2" xfId="8" applyNumberFormat="1" applyFont="1" applyFill="1" applyBorder="1" applyAlignment="1">
      <alignment horizontal="center" vertical="center"/>
    </xf>
    <xf numFmtId="164" fontId="21" fillId="6" borderId="4" xfId="8" applyNumberFormat="1" applyFont="1" applyFill="1" applyBorder="1" applyAlignment="1">
      <alignment horizontal="center" vertical="center"/>
    </xf>
    <xf numFmtId="166" fontId="21" fillId="6" borderId="4" xfId="7" applyNumberFormat="1" applyFont="1" applyFill="1" applyBorder="1" applyAlignment="1">
      <alignment horizontal="right" vertical="center" indent="1"/>
    </xf>
    <xf numFmtId="164" fontId="21" fillId="6" borderId="3" xfId="8" applyNumberFormat="1" applyFont="1" applyFill="1" applyBorder="1" applyAlignment="1">
      <alignment horizontal="center" vertical="center"/>
    </xf>
    <xf numFmtId="164" fontId="8" fillId="2" borderId="6" xfId="4" applyNumberFormat="1" applyFont="1" applyFill="1" applyBorder="1" applyAlignment="1">
      <alignment horizontal="right" vertical="center" indent="1"/>
    </xf>
    <xf numFmtId="167" fontId="10" fillId="4" borderId="0" xfId="4" applyNumberFormat="1" applyFont="1" applyFill="1"/>
    <xf numFmtId="0" fontId="8" fillId="2" borderId="14" xfId="2" applyFont="1" applyFill="1" applyBorder="1" applyAlignment="1">
      <alignment horizontal="left" vertical="center" indent="3"/>
    </xf>
    <xf numFmtId="164" fontId="8" fillId="2" borderId="14" xfId="4" applyNumberFormat="1" applyFont="1" applyFill="1" applyBorder="1" applyAlignment="1">
      <alignment horizontal="right" vertical="center" indent="1"/>
    </xf>
    <xf numFmtId="0" fontId="8" fillId="2" borderId="11" xfId="2" applyFont="1" applyFill="1" applyBorder="1" applyAlignment="1">
      <alignment horizontal="left" vertical="center" indent="3"/>
    </xf>
    <xf numFmtId="164" fontId="8" fillId="2" borderId="11" xfId="4" applyNumberFormat="1" applyFont="1" applyFill="1" applyBorder="1" applyAlignment="1">
      <alignment horizontal="right" vertical="center" indent="1"/>
    </xf>
    <xf numFmtId="0" fontId="8" fillId="2" borderId="0" xfId="2" applyFont="1" applyFill="1" applyAlignment="1">
      <alignment horizontal="left" vertical="center" indent="3"/>
    </xf>
    <xf numFmtId="164" fontId="10" fillId="3" borderId="0" xfId="4" applyNumberFormat="1" applyFont="1" applyFill="1" applyAlignment="1">
      <alignment horizontal="right" vertical="center" indent="1"/>
    </xf>
    <xf numFmtId="0" fontId="22" fillId="4" borderId="0" xfId="4" applyFont="1" applyFill="1"/>
    <xf numFmtId="0" fontId="8" fillId="4" borderId="0" xfId="4" applyFont="1" applyFill="1" applyAlignment="1">
      <alignment horizontal="left" indent="1"/>
    </xf>
    <xf numFmtId="0" fontId="10" fillId="4" borderId="0" xfId="4" applyFont="1" applyFill="1" applyAlignment="1">
      <alignment horizontal="left" indent="1"/>
    </xf>
    <xf numFmtId="0" fontId="7" fillId="5" borderId="3" xfId="5" applyFont="1" applyFill="1" applyBorder="1" applyAlignment="1">
      <alignment horizontal="center" vertical="center" wrapText="1"/>
    </xf>
    <xf numFmtId="0" fontId="8" fillId="2" borderId="2" xfId="2" applyFont="1" applyFill="1" applyBorder="1" applyAlignment="1">
      <alignment horizontal="left" vertical="center" indent="3"/>
    </xf>
    <xf numFmtId="167" fontId="8" fillId="2" borderId="7" xfId="4" applyNumberFormat="1" applyFont="1" applyFill="1" applyBorder="1" applyAlignment="1">
      <alignment horizontal="right" vertical="center" indent="1"/>
    </xf>
    <xf numFmtId="164" fontId="8" fillId="2" borderId="3" xfId="4" applyNumberFormat="1" applyFont="1" applyFill="1" applyBorder="1" applyAlignment="1">
      <alignment horizontal="right" vertical="center" indent="1"/>
    </xf>
    <xf numFmtId="164" fontId="8" fillId="2" borderId="2" xfId="4" applyNumberFormat="1" applyFont="1" applyFill="1" applyBorder="1" applyAlignment="1">
      <alignment horizontal="right" vertical="center" indent="1"/>
    </xf>
    <xf numFmtId="164" fontId="8" fillId="2" borderId="7" xfId="4" applyNumberFormat="1" applyFont="1" applyFill="1" applyBorder="1" applyAlignment="1">
      <alignment horizontal="right" vertical="center" indent="1"/>
    </xf>
    <xf numFmtId="167" fontId="22" fillId="4" borderId="0" xfId="4" applyNumberFormat="1" applyFont="1" applyFill="1" applyAlignment="1">
      <alignment horizontal="center" vertical="center"/>
    </xf>
    <xf numFmtId="164" fontId="10" fillId="4" borderId="0" xfId="4" applyNumberFormat="1" applyFont="1" applyFill="1" applyAlignment="1">
      <alignment horizontal="center" vertical="center"/>
    </xf>
    <xf numFmtId="167" fontId="10" fillId="4" borderId="0" xfId="4" applyNumberFormat="1" applyFont="1" applyFill="1" applyAlignment="1">
      <alignment horizontal="center" vertical="center"/>
    </xf>
    <xf numFmtId="167" fontId="10" fillId="2" borderId="10" xfId="4" applyNumberFormat="1" applyFont="1" applyFill="1" applyBorder="1" applyAlignment="1">
      <alignment horizontal="right" vertical="center" indent="1"/>
    </xf>
    <xf numFmtId="164" fontId="10" fillId="2" borderId="12" xfId="4" applyNumberFormat="1" applyFont="1" applyFill="1" applyBorder="1" applyAlignment="1">
      <alignment horizontal="right" vertical="center" indent="1"/>
    </xf>
    <xf numFmtId="164" fontId="10" fillId="2" borderId="13" xfId="4" applyNumberFormat="1" applyFont="1" applyFill="1" applyBorder="1" applyAlignment="1">
      <alignment horizontal="right" vertical="center" indent="1"/>
    </xf>
    <xf numFmtId="164" fontId="10" fillId="2" borderId="10" xfId="4" applyNumberFormat="1" applyFont="1" applyFill="1" applyBorder="1" applyAlignment="1">
      <alignment horizontal="right" vertical="center" indent="1"/>
    </xf>
    <xf numFmtId="164" fontId="10" fillId="3" borderId="12" xfId="4" applyNumberFormat="1" applyFont="1" applyFill="1" applyBorder="1" applyAlignment="1">
      <alignment horizontal="center" vertical="center"/>
    </xf>
    <xf numFmtId="167" fontId="10" fillId="3" borderId="13" xfId="4" applyNumberFormat="1" applyFont="1" applyFill="1" applyBorder="1" applyAlignment="1">
      <alignment horizontal="right" vertical="center" indent="1"/>
    </xf>
    <xf numFmtId="164" fontId="10" fillId="3" borderId="10" xfId="4" applyNumberFormat="1" applyFont="1" applyFill="1" applyBorder="1" applyAlignment="1">
      <alignment horizontal="right" vertical="center" indent="1"/>
    </xf>
    <xf numFmtId="164" fontId="10" fillId="3" borderId="13" xfId="4" applyNumberFormat="1" applyFont="1" applyFill="1" applyBorder="1" applyAlignment="1">
      <alignment horizontal="right" vertical="center" indent="1"/>
    </xf>
    <xf numFmtId="0" fontId="15" fillId="2" borderId="9" xfId="5" applyFont="1" applyFill="1" applyBorder="1" applyAlignment="1">
      <alignment horizontal="left" vertical="center"/>
    </xf>
    <xf numFmtId="168" fontId="15" fillId="2" borderId="9" xfId="7" applyNumberFormat="1" applyFont="1" applyFill="1" applyBorder="1" applyAlignment="1">
      <alignment horizontal="center" vertical="center"/>
    </xf>
    <xf numFmtId="164" fontId="15" fillId="2" borderId="9" xfId="8" applyNumberFormat="1" applyFont="1" applyFill="1" applyBorder="1" applyAlignment="1">
      <alignment horizontal="center" vertical="center"/>
    </xf>
    <xf numFmtId="164" fontId="8" fillId="4" borderId="0" xfId="4" applyNumberFormat="1" applyFont="1" applyFill="1" applyAlignment="1">
      <alignment horizontal="right" vertical="center"/>
    </xf>
    <xf numFmtId="167" fontId="8" fillId="2" borderId="0" xfId="4" applyNumberFormat="1" applyFont="1" applyFill="1" applyAlignment="1">
      <alignment horizontal="right" vertical="center" indent="1"/>
    </xf>
    <xf numFmtId="0" fontId="7" fillId="2" borderId="0" xfId="5" applyFont="1" applyFill="1" applyAlignment="1">
      <alignment horizontal="center" vertical="center" wrapText="1"/>
    </xf>
    <xf numFmtId="167" fontId="14" fillId="4" borderId="0" xfId="4" applyNumberFormat="1" applyFont="1" applyFill="1" applyAlignment="1">
      <alignment horizontal="center" vertical="center"/>
    </xf>
    <xf numFmtId="164" fontId="8" fillId="4" borderId="0" xfId="4" applyNumberFormat="1" applyFont="1" applyFill="1" applyAlignment="1">
      <alignment horizontal="center" vertical="center"/>
    </xf>
    <xf numFmtId="167" fontId="8" fillId="4" borderId="0" xfId="4" applyNumberFormat="1" applyFont="1" applyFill="1" applyAlignment="1">
      <alignment horizontal="center" vertical="center"/>
    </xf>
    <xf numFmtId="0" fontId="23" fillId="0" borderId="0" xfId="4" applyFont="1" applyAlignment="1">
      <alignment vertical="center"/>
    </xf>
    <xf numFmtId="0" fontId="8" fillId="3" borderId="0" xfId="4" applyFont="1" applyFill="1"/>
    <xf numFmtId="0" fontId="24" fillId="2" borderId="0" xfId="4" applyFont="1" applyFill="1" applyAlignment="1">
      <alignment horizontal="left" vertical="center" wrapText="1"/>
    </xf>
    <xf numFmtId="0" fontId="25" fillId="2" borderId="0" xfId="4" applyFont="1" applyFill="1" applyAlignment="1">
      <alignment horizontal="left" vertical="center" wrapText="1"/>
    </xf>
    <xf numFmtId="0" fontId="10" fillId="3" borderId="15" xfId="4" applyFont="1" applyFill="1" applyBorder="1"/>
    <xf numFmtId="0" fontId="8" fillId="2" borderId="0" xfId="4" applyFont="1" applyFill="1"/>
    <xf numFmtId="167" fontId="26" fillId="2" borderId="0" xfId="4" applyNumberFormat="1" applyFont="1" applyFill="1" applyAlignment="1">
      <alignment vertical="center"/>
    </xf>
    <xf numFmtId="0" fontId="8" fillId="4" borderId="0" xfId="4" applyFont="1" applyFill="1"/>
    <xf numFmtId="0" fontId="8" fillId="3" borderId="0" xfId="4" applyFont="1" applyFill="1" applyAlignment="1">
      <alignment horizontal="center"/>
    </xf>
    <xf numFmtId="0" fontId="8" fillId="4" borderId="0" xfId="4" applyFont="1" applyFill="1" applyAlignment="1">
      <alignment horizontal="center"/>
    </xf>
    <xf numFmtId="0" fontId="14" fillId="0" borderId="4" xfId="2" applyFont="1" applyBorder="1" applyAlignment="1">
      <alignment horizontal="center" vertical="center" wrapText="1"/>
    </xf>
    <xf numFmtId="166" fontId="15" fillId="6" borderId="4" xfId="7" applyNumberFormat="1" applyFont="1" applyFill="1" applyBorder="1" applyAlignment="1">
      <alignment horizontal="center" vertical="center"/>
    </xf>
    <xf numFmtId="164" fontId="8" fillId="0" borderId="5" xfId="4" applyNumberFormat="1" applyFont="1" applyBorder="1" applyAlignment="1">
      <alignment horizontal="right" vertical="center" indent="1"/>
    </xf>
    <xf numFmtId="49" fontId="8" fillId="4" borderId="14" xfId="4" applyNumberFormat="1" applyFont="1" applyFill="1" applyBorder="1" applyAlignment="1">
      <alignment horizontal="left" indent="1"/>
    </xf>
    <xf numFmtId="0" fontId="8" fillId="4" borderId="14" xfId="4" applyFont="1" applyFill="1" applyBorder="1" applyAlignment="1">
      <alignment horizontal="left" indent="1"/>
    </xf>
    <xf numFmtId="164" fontId="19" fillId="3" borderId="15" xfId="4" applyNumberFormat="1" applyFont="1" applyFill="1" applyBorder="1" applyAlignment="1">
      <alignment horizontal="center" vertical="center"/>
    </xf>
    <xf numFmtId="164" fontId="19" fillId="3" borderId="5" xfId="4" applyNumberFormat="1" applyFont="1" applyFill="1" applyBorder="1" applyAlignment="1">
      <alignment horizontal="right" vertical="center" indent="1"/>
    </xf>
    <xf numFmtId="0" fontId="17" fillId="4" borderId="5" xfId="4" applyFont="1" applyFill="1" applyBorder="1" applyAlignment="1">
      <alignment vertical="center"/>
    </xf>
    <xf numFmtId="164" fontId="17" fillId="3" borderId="15" xfId="4" applyNumberFormat="1" applyFont="1" applyFill="1" applyBorder="1" applyAlignment="1">
      <alignment horizontal="center" vertical="center"/>
    </xf>
    <xf numFmtId="0" fontId="17" fillId="4" borderId="16" xfId="4" applyFont="1" applyFill="1" applyBorder="1" applyAlignment="1">
      <alignment vertical="center"/>
    </xf>
    <xf numFmtId="167" fontId="8" fillId="2" borderId="17" xfId="4" applyNumberFormat="1" applyFont="1" applyFill="1" applyBorder="1" applyAlignment="1">
      <alignment horizontal="right" vertical="center" indent="1"/>
    </xf>
    <xf numFmtId="164" fontId="8" fillId="2" borderId="18" xfId="4" applyNumberFormat="1" applyFont="1" applyFill="1" applyBorder="1" applyAlignment="1">
      <alignment horizontal="right" vertical="center" indent="1"/>
    </xf>
    <xf numFmtId="164" fontId="8" fillId="2" borderId="19" xfId="4" applyNumberFormat="1" applyFont="1" applyFill="1" applyBorder="1" applyAlignment="1">
      <alignment horizontal="right" vertical="center" indent="1"/>
    </xf>
    <xf numFmtId="164" fontId="8" fillId="2" borderId="17" xfId="4" applyNumberFormat="1" applyFont="1" applyFill="1" applyBorder="1" applyAlignment="1">
      <alignment horizontal="right" vertical="center" indent="1"/>
    </xf>
    <xf numFmtId="164" fontId="8" fillId="3" borderId="20" xfId="4" applyNumberFormat="1" applyFont="1" applyFill="1" applyBorder="1" applyAlignment="1">
      <alignment horizontal="center" vertical="center"/>
    </xf>
    <xf numFmtId="167" fontId="8" fillId="3" borderId="19" xfId="4" applyNumberFormat="1" applyFont="1" applyFill="1" applyBorder="1" applyAlignment="1">
      <alignment horizontal="right" vertical="center" indent="1"/>
    </xf>
    <xf numFmtId="164" fontId="8" fillId="3" borderId="17" xfId="4" applyNumberFormat="1" applyFont="1" applyFill="1" applyBorder="1" applyAlignment="1">
      <alignment horizontal="right" vertical="center" indent="1"/>
    </xf>
    <xf numFmtId="164" fontId="8" fillId="3" borderId="19" xfId="4" applyNumberFormat="1" applyFont="1" applyFill="1" applyBorder="1" applyAlignment="1">
      <alignment horizontal="right" vertical="center" indent="1"/>
    </xf>
    <xf numFmtId="164" fontId="15" fillId="6" borderId="2" xfId="8" applyNumberFormat="1" applyFont="1" applyFill="1" applyBorder="1" applyAlignment="1">
      <alignment horizontal="center" vertical="center"/>
    </xf>
    <xf numFmtId="166" fontId="15" fillId="6" borderId="4" xfId="7" applyNumberFormat="1" applyFont="1" applyFill="1" applyBorder="1" applyAlignment="1">
      <alignment horizontal="right" vertical="center" indent="1"/>
    </xf>
    <xf numFmtId="164" fontId="15" fillId="6" borderId="3" xfId="8" applyNumberFormat="1" applyFont="1" applyFill="1" applyBorder="1" applyAlignment="1">
      <alignment horizontal="center" vertical="center"/>
    </xf>
    <xf numFmtId="0" fontId="8" fillId="2" borderId="5" xfId="4" applyFont="1" applyFill="1" applyBorder="1" applyAlignment="1">
      <alignment horizontal="left" vertical="center" indent="1"/>
    </xf>
    <xf numFmtId="167" fontId="8" fillId="2" borderId="15" xfId="4" applyNumberFormat="1" applyFont="1" applyFill="1" applyBorder="1" applyAlignment="1">
      <alignment horizontal="right" vertical="center" indent="1"/>
    </xf>
    <xf numFmtId="167" fontId="8" fillId="4" borderId="0" xfId="4" applyNumberFormat="1" applyFont="1" applyFill="1"/>
    <xf numFmtId="167" fontId="8" fillId="2" borderId="12" xfId="4" applyNumberFormat="1" applyFont="1" applyFill="1" applyBorder="1" applyAlignment="1">
      <alignment horizontal="right" vertical="center" indent="1"/>
    </xf>
    <xf numFmtId="0" fontId="8" fillId="4" borderId="0" xfId="4" applyFont="1" applyFill="1" applyAlignment="1">
      <alignment horizontal="left" vertical="center" indent="1"/>
    </xf>
    <xf numFmtId="0" fontId="14" fillId="4" borderId="0" xfId="4" applyFont="1" applyFill="1"/>
    <xf numFmtId="0" fontId="7" fillId="7" borderId="2" xfId="5" applyFont="1" applyFill="1" applyBorder="1" applyAlignment="1">
      <alignment horizontal="center" vertical="center" wrapText="1"/>
    </xf>
    <xf numFmtId="0" fontId="7" fillId="7" borderId="3" xfId="5" applyFont="1" applyFill="1" applyBorder="1" applyAlignment="1">
      <alignment horizontal="center" vertical="center" wrapText="1"/>
    </xf>
    <xf numFmtId="0" fontId="7" fillId="7" borderId="4" xfId="5" applyFont="1" applyFill="1" applyBorder="1" applyAlignment="1">
      <alignment horizontal="center" vertical="center" wrapText="1"/>
    </xf>
    <xf numFmtId="0" fontId="23" fillId="0" borderId="0" xfId="2" applyFont="1" applyAlignment="1">
      <alignment vertical="center"/>
    </xf>
    <xf numFmtId="0" fontId="24" fillId="2" borderId="0" xfId="2" applyFont="1" applyFill="1" applyAlignment="1">
      <alignment horizontal="left" vertical="center" wrapText="1"/>
    </xf>
    <xf numFmtId="0" fontId="8" fillId="3" borderId="15" xfId="4" applyFont="1" applyFill="1" applyBorder="1"/>
    <xf numFmtId="0" fontId="17" fillId="4" borderId="21" xfId="4" applyFont="1" applyFill="1" applyBorder="1" applyAlignment="1">
      <alignment vertical="center"/>
    </xf>
    <xf numFmtId="167" fontId="8" fillId="2" borderId="22" xfId="4" applyNumberFormat="1" applyFont="1" applyFill="1" applyBorder="1" applyAlignment="1">
      <alignment horizontal="right" vertical="center" indent="1"/>
    </xf>
    <xf numFmtId="164" fontId="8" fillId="2" borderId="20" xfId="4" applyNumberFormat="1" applyFont="1" applyFill="1" applyBorder="1" applyAlignment="1">
      <alignment horizontal="right" vertical="center" indent="1"/>
    </xf>
    <xf numFmtId="164" fontId="8" fillId="2" borderId="23" xfId="4" applyNumberFormat="1" applyFont="1" applyFill="1" applyBorder="1" applyAlignment="1">
      <alignment horizontal="right" vertical="center" indent="1"/>
    </xf>
    <xf numFmtId="164" fontId="8" fillId="2" borderId="22" xfId="4" applyNumberFormat="1" applyFont="1" applyFill="1" applyBorder="1" applyAlignment="1">
      <alignment horizontal="right" vertical="center" indent="1"/>
    </xf>
    <xf numFmtId="167" fontId="8" fillId="3" borderId="23" xfId="4" applyNumberFormat="1" applyFont="1" applyFill="1" applyBorder="1" applyAlignment="1">
      <alignment horizontal="right" vertical="center" indent="1"/>
    </xf>
    <xf numFmtId="164" fontId="8" fillId="3" borderId="22" xfId="4" applyNumberFormat="1" applyFont="1" applyFill="1" applyBorder="1" applyAlignment="1">
      <alignment horizontal="right" vertical="center" indent="1"/>
    </xf>
    <xf numFmtId="164" fontId="8" fillId="3" borderId="23" xfId="4" applyNumberFormat="1" applyFont="1" applyFill="1" applyBorder="1" applyAlignment="1">
      <alignment horizontal="right" vertical="center" indent="1"/>
    </xf>
    <xf numFmtId="164" fontId="15" fillId="6" borderId="7" xfId="9" applyNumberFormat="1" applyFont="1" applyFill="1" applyBorder="1" applyAlignment="1">
      <alignment horizontal="center" vertical="center"/>
    </xf>
    <xf numFmtId="164" fontId="15" fillId="6" borderId="2" xfId="9" applyNumberFormat="1" applyFont="1" applyFill="1" applyBorder="1" applyAlignment="1">
      <alignment horizontal="center" vertical="center"/>
    </xf>
    <xf numFmtId="164" fontId="15" fillId="6" borderId="4" xfId="9" applyNumberFormat="1" applyFont="1" applyFill="1" applyBorder="1" applyAlignment="1">
      <alignment horizontal="center" vertical="center"/>
    </xf>
    <xf numFmtId="164" fontId="8" fillId="3" borderId="14" xfId="4" applyNumberFormat="1" applyFont="1" applyFill="1" applyBorder="1" applyAlignment="1">
      <alignment horizontal="right" vertical="center" indent="1"/>
    </xf>
    <xf numFmtId="164" fontId="8" fillId="3" borderId="15" xfId="4" applyNumberFormat="1" applyFont="1" applyFill="1" applyBorder="1" applyAlignment="1">
      <alignment horizontal="right" vertical="center" indent="1"/>
    </xf>
    <xf numFmtId="167" fontId="14" fillId="4" borderId="3" xfId="4" applyNumberFormat="1" applyFont="1" applyFill="1" applyBorder="1" applyAlignment="1">
      <alignment horizontal="center" vertical="center"/>
    </xf>
    <xf numFmtId="0" fontId="12" fillId="5" borderId="7" xfId="6" applyFont="1" applyFill="1" applyBorder="1" applyAlignment="1">
      <alignment horizontal="center" vertical="center" wrapText="1"/>
    </xf>
    <xf numFmtId="167" fontId="8" fillId="2" borderId="11" xfId="4" applyNumberFormat="1" applyFont="1" applyFill="1" applyBorder="1" applyAlignment="1">
      <alignment horizontal="center" vertical="center"/>
    </xf>
    <xf numFmtId="167" fontId="8" fillId="2" borderId="13" xfId="4" applyNumberFormat="1" applyFont="1" applyFill="1" applyBorder="1" applyAlignment="1">
      <alignment horizontal="center" vertical="center"/>
    </xf>
    <xf numFmtId="167" fontId="8" fillId="2" borderId="12" xfId="4" applyNumberFormat="1" applyFont="1" applyFill="1" applyBorder="1" applyAlignment="1">
      <alignment horizontal="center" vertical="center"/>
    </xf>
    <xf numFmtId="0" fontId="12" fillId="5" borderId="7" xfId="6" applyFont="1" applyFill="1" applyBorder="1" applyAlignment="1">
      <alignment horizontal="center" vertical="center"/>
    </xf>
    <xf numFmtId="0" fontId="27" fillId="6" borderId="0" xfId="2" applyFont="1" applyFill="1" applyAlignment="1">
      <alignment horizontal="left" vertical="center" indent="1"/>
    </xf>
    <xf numFmtId="0" fontId="29" fillId="6" borderId="0" xfId="10" applyFont="1" applyFill="1"/>
    <xf numFmtId="0" fontId="29" fillId="0" borderId="0" xfId="10" applyFont="1"/>
    <xf numFmtId="0" fontId="30" fillId="5" borderId="1" xfId="10" applyFont="1" applyFill="1" applyBorder="1" applyAlignment="1">
      <alignment horizontal="center" vertical="center" wrapText="1"/>
    </xf>
    <xf numFmtId="17" fontId="30" fillId="5" borderId="1" xfId="11" applyNumberFormat="1" applyFont="1" applyFill="1" applyBorder="1" applyAlignment="1">
      <alignment horizontal="center" vertical="center" wrapText="1"/>
    </xf>
    <xf numFmtId="0" fontId="30" fillId="5" borderId="10" xfId="10" applyFont="1" applyFill="1" applyBorder="1" applyAlignment="1">
      <alignment horizontal="center" vertical="center" wrapText="1"/>
    </xf>
    <xf numFmtId="0" fontId="32" fillId="6" borderId="2" xfId="12" applyFont="1" applyFill="1" applyBorder="1" applyAlignment="1">
      <alignment horizontal="left" vertical="center"/>
    </xf>
    <xf numFmtId="0" fontId="32" fillId="6" borderId="4" xfId="12" applyFont="1" applyFill="1" applyBorder="1" applyAlignment="1">
      <alignment horizontal="left" vertical="center"/>
    </xf>
    <xf numFmtId="164" fontId="32" fillId="6" borderId="7" xfId="13" applyNumberFormat="1" applyFont="1" applyFill="1" applyBorder="1" applyAlignment="1">
      <alignment horizontal="center" vertical="center"/>
    </xf>
    <xf numFmtId="4" fontId="30" fillId="2" borderId="7" xfId="10" applyNumberFormat="1" applyFont="1" applyFill="1" applyBorder="1" applyAlignment="1">
      <alignment horizontal="center"/>
    </xf>
    <xf numFmtId="0" fontId="33" fillId="2" borderId="14" xfId="12" applyFont="1" applyFill="1" applyBorder="1"/>
    <xf numFmtId="0" fontId="34" fillId="2" borderId="15" xfId="12" applyFont="1" applyFill="1" applyBorder="1"/>
    <xf numFmtId="164" fontId="35" fillId="2" borderId="5" xfId="13" applyNumberFormat="1" applyFont="1" applyFill="1" applyBorder="1" applyAlignment="1">
      <alignment horizontal="center" vertical="center"/>
    </xf>
    <xf numFmtId="4" fontId="30" fillId="2" borderId="5" xfId="10" applyNumberFormat="1" applyFont="1" applyFill="1" applyBorder="1" applyAlignment="1">
      <alignment horizontal="center"/>
    </xf>
    <xf numFmtId="0" fontId="36" fillId="0" borderId="14" xfId="11" applyFont="1" applyBorder="1"/>
    <xf numFmtId="0" fontId="36" fillId="0" borderId="15" xfId="11" applyFont="1" applyBorder="1"/>
    <xf numFmtId="164" fontId="36" fillId="0" borderId="5" xfId="13" applyNumberFormat="1" applyFont="1" applyFill="1" applyBorder="1" applyAlignment="1">
      <alignment horizontal="center" vertical="center"/>
    </xf>
    <xf numFmtId="4" fontId="29" fillId="2" borderId="5" xfId="10" applyNumberFormat="1" applyFont="1" applyFill="1" applyBorder="1" applyAlignment="1">
      <alignment horizontal="center"/>
    </xf>
    <xf numFmtId="0" fontId="29" fillId="2" borderId="0" xfId="10" applyFont="1" applyFill="1"/>
    <xf numFmtId="0" fontId="29" fillId="0" borderId="14" xfId="11" applyFont="1" applyBorder="1"/>
    <xf numFmtId="0" fontId="29" fillId="0" borderId="15" xfId="11" applyFont="1" applyBorder="1"/>
    <xf numFmtId="164" fontId="36" fillId="0" borderId="24" xfId="13" applyNumberFormat="1" applyFont="1" applyFill="1" applyBorder="1" applyAlignment="1">
      <alignment horizontal="center" vertical="center"/>
    </xf>
    <xf numFmtId="0" fontId="33" fillId="0" borderId="25" xfId="12" applyFont="1" applyBorder="1"/>
    <xf numFmtId="0" fontId="34" fillId="0" borderId="26" xfId="12" applyFont="1" applyBorder="1"/>
    <xf numFmtId="164" fontId="35" fillId="0" borderId="5" xfId="13" applyNumberFormat="1" applyFont="1" applyFill="1" applyBorder="1" applyAlignment="1">
      <alignment horizontal="center" vertical="center"/>
    </xf>
    <xf numFmtId="4" fontId="30" fillId="2" borderId="1" xfId="10" applyNumberFormat="1" applyFont="1" applyFill="1" applyBorder="1" applyAlignment="1">
      <alignment horizontal="center"/>
    </xf>
    <xf numFmtId="0" fontId="29" fillId="0" borderId="11" xfId="11" applyFont="1" applyBorder="1"/>
    <xf numFmtId="0" fontId="29" fillId="0" borderId="12" xfId="11" applyFont="1" applyBorder="1"/>
    <xf numFmtId="164" fontId="36" fillId="0" borderId="10" xfId="13" applyNumberFormat="1" applyFont="1" applyFill="1" applyBorder="1" applyAlignment="1">
      <alignment horizontal="center" vertical="center"/>
    </xf>
    <xf numFmtId="4" fontId="29" fillId="2" borderId="10" xfId="10" applyNumberFormat="1" applyFont="1" applyFill="1" applyBorder="1" applyAlignment="1">
      <alignment horizontal="center"/>
    </xf>
    <xf numFmtId="0" fontId="29" fillId="0" borderId="0" xfId="11" applyFont="1"/>
    <xf numFmtId="164" fontId="36" fillId="0" borderId="0" xfId="13" applyNumberFormat="1" applyFont="1" applyFill="1" applyBorder="1" applyAlignment="1">
      <alignment horizontal="center" vertical="center"/>
    </xf>
    <xf numFmtId="167" fontId="29" fillId="0" borderId="0" xfId="10" applyNumberFormat="1" applyFont="1"/>
    <xf numFmtId="0" fontId="29" fillId="0" borderId="0" xfId="10" applyFont="1" applyAlignment="1">
      <alignment horizontal="right"/>
    </xf>
    <xf numFmtId="0" fontId="30" fillId="0" borderId="0" xfId="10" applyFont="1"/>
    <xf numFmtId="0" fontId="30" fillId="5" borderId="27" xfId="10" applyFont="1" applyFill="1" applyBorder="1" applyAlignment="1">
      <alignment horizontal="center" vertical="center"/>
    </xf>
    <xf numFmtId="0" fontId="30" fillId="5" borderId="28" xfId="10" applyFont="1" applyFill="1" applyBorder="1" applyAlignment="1">
      <alignment horizontal="center" vertical="center"/>
    </xf>
    <xf numFmtId="0" fontId="30" fillId="5" borderId="29" xfId="10" applyFont="1" applyFill="1" applyBorder="1" applyAlignment="1">
      <alignment horizontal="center" vertical="center"/>
    </xf>
    <xf numFmtId="0" fontId="30" fillId="2" borderId="0" xfId="10" applyFont="1" applyFill="1" applyAlignment="1">
      <alignment vertical="center"/>
    </xf>
    <xf numFmtId="3" fontId="29" fillId="0" borderId="0" xfId="10" applyNumberFormat="1" applyFont="1"/>
    <xf numFmtId="0" fontId="30" fillId="5" borderId="27" xfId="10" applyFont="1" applyFill="1" applyBorder="1" applyAlignment="1">
      <alignment horizontal="center" vertical="center"/>
    </xf>
    <xf numFmtId="0" fontId="29" fillId="2" borderId="30" xfId="10" applyFont="1" applyFill="1" applyBorder="1" applyAlignment="1">
      <alignment horizontal="center" vertical="center"/>
    </xf>
    <xf numFmtId="169" fontId="30" fillId="5" borderId="31" xfId="10" quotePrefix="1" applyNumberFormat="1" applyFont="1" applyFill="1" applyBorder="1" applyAlignment="1">
      <alignment horizontal="center" vertical="center"/>
    </xf>
    <xf numFmtId="169" fontId="29" fillId="5" borderId="32" xfId="10" applyNumberFormat="1" applyFont="1" applyFill="1" applyBorder="1" applyAlignment="1">
      <alignment horizontal="center" vertical="center"/>
    </xf>
    <xf numFmtId="169" fontId="30" fillId="5" borderId="30" xfId="10" quotePrefix="1" applyNumberFormat="1" applyFont="1" applyFill="1" applyBorder="1" applyAlignment="1">
      <alignment horizontal="center" vertical="center"/>
    </xf>
    <xf numFmtId="3" fontId="29" fillId="2" borderId="0" xfId="10" applyNumberFormat="1" applyFont="1" applyFill="1"/>
    <xf numFmtId="170" fontId="37" fillId="5" borderId="33" xfId="10" applyNumberFormat="1" applyFont="1" applyFill="1" applyBorder="1" applyAlignment="1">
      <alignment horizontal="right"/>
    </xf>
    <xf numFmtId="2" fontId="29" fillId="0" borderId="34" xfId="10" applyNumberFormat="1" applyFont="1" applyBorder="1" applyAlignment="1">
      <alignment horizontal="center"/>
    </xf>
    <xf numFmtId="2" fontId="29" fillId="0" borderId="35" xfId="10" applyNumberFormat="1" applyFont="1" applyBorder="1"/>
    <xf numFmtId="2" fontId="29" fillId="0" borderId="11" xfId="10" applyNumberFormat="1" applyFont="1" applyBorder="1"/>
    <xf numFmtId="2" fontId="29" fillId="0" borderId="35" xfId="10" applyNumberFormat="1" applyFont="1" applyBorder="1" applyAlignment="1">
      <alignment horizontal="center"/>
    </xf>
    <xf numFmtId="2" fontId="30" fillId="0" borderId="30" xfId="10" applyNumberFormat="1" applyFont="1" applyBorder="1" applyAlignment="1">
      <alignment vertical="center"/>
    </xf>
    <xf numFmtId="2" fontId="30" fillId="0" borderId="36" xfId="10" applyNumberFormat="1" applyFont="1" applyBorder="1" applyAlignment="1">
      <alignment vertical="center"/>
    </xf>
    <xf numFmtId="0" fontId="30" fillId="0" borderId="0" xfId="10" applyFont="1" applyAlignment="1">
      <alignment vertical="center"/>
    </xf>
    <xf numFmtId="2" fontId="29" fillId="0" borderId="31" xfId="10" applyNumberFormat="1" applyFont="1" applyBorder="1" applyAlignment="1">
      <alignment horizontal="center"/>
    </xf>
    <xf numFmtId="0" fontId="30" fillId="5" borderId="37" xfId="10" applyFont="1" applyFill="1" applyBorder="1" applyAlignment="1">
      <alignment horizontal="center" vertical="center"/>
    </xf>
    <xf numFmtId="0" fontId="29" fillId="0" borderId="0" xfId="10" applyFont="1" applyAlignment="1">
      <alignment vertical="center"/>
    </xf>
  </cellXfs>
  <cellStyles count="14">
    <cellStyle name="Milliers 3 19 2 2 2" xfId="7" xr:uid="{AA170096-5330-422A-A5F7-7654EC1B4E6D}"/>
    <cellStyle name="Milliers 4" xfId="3" xr:uid="{8818C971-D5A7-44C6-A8C3-8C41FF06D593}"/>
    <cellStyle name="Normal" xfId="0" builtinId="0"/>
    <cellStyle name="Normal 11 109" xfId="11" xr:uid="{75211E8C-F957-4B81-AE9D-A55485878F31}"/>
    <cellStyle name="Normal 11 19 3 2 2" xfId="6" xr:uid="{DB35C901-53A4-4DEA-976C-2F2A96E87652}"/>
    <cellStyle name="Normal 11 26 28 2 2" xfId="5" xr:uid="{D9B11746-FAF6-4A17-8B23-66575C63BDCC}"/>
    <cellStyle name="Normal 11 26 86" xfId="12" xr:uid="{26487F4D-6426-4724-9899-63043D509C3C}"/>
    <cellStyle name="Normal 12 10 4" xfId="10" xr:uid="{288C70DD-CBDE-4352-A024-74E4E8F78000}"/>
    <cellStyle name="Normal 2" xfId="2" xr:uid="{0154BEBA-66F9-42C1-BECC-37BD15F87416}"/>
    <cellStyle name="Normal 3" xfId="4" xr:uid="{1608CE44-724E-4DB4-8651-8E9FCAB44BC4}"/>
    <cellStyle name="Pourcentage" xfId="1" builtinId="5"/>
    <cellStyle name="Pourcentage 2" xfId="13" xr:uid="{DA4CE009-C44D-4B52-B3C2-B0A25A7F1097}"/>
    <cellStyle name="Pourcentage 4 19 2 2 2 2" xfId="8" xr:uid="{832D0E3D-CA02-4ACF-8764-204E0CF421FC}"/>
    <cellStyle name="Pourcentage 4 19 3 2" xfId="9" xr:uid="{34C3C775-4A72-4A4C-A250-EB5B2691ABD4}"/>
  </cellStyles>
  <dxfs count="61">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[1]NSA_INDICES!$BZ$134:$DV$134</c:f>
              <c:numCache>
                <c:formatCode>General</c:formatCode>
                <c:ptCount val="49"/>
                <c:pt idx="0">
                  <c:v>94.293914346984025</c:v>
                </c:pt>
                <c:pt idx="1">
                  <c:v>94.423319228957794</c:v>
                </c:pt>
                <c:pt idx="2">
                  <c:v>97.597576501612366</c:v>
                </c:pt>
                <c:pt idx="3">
                  <c:v>94.821938503104519</c:v>
                </c:pt>
                <c:pt idx="4">
                  <c:v>95.977789120525074</c:v>
                </c:pt>
                <c:pt idx="5">
                  <c:v>96.072308906906272</c:v>
                </c:pt>
                <c:pt idx="6">
                  <c:v>95.448797426742615</c:v>
                </c:pt>
                <c:pt idx="7">
                  <c:v>97.015829320120758</c:v>
                </c:pt>
                <c:pt idx="8">
                  <c:v>96.292197349577378</c:v>
                </c:pt>
                <c:pt idx="9">
                  <c:v>94.653615572826183</c:v>
                </c:pt>
                <c:pt idx="10">
                  <c:v>94.326323494726353</c:v>
                </c:pt>
                <c:pt idx="11">
                  <c:v>94.182588948007719</c:v>
                </c:pt>
                <c:pt idx="12">
                  <c:v>95.180818097715104</c:v>
                </c:pt>
                <c:pt idx="13">
                  <c:v>94.891897397974404</c:v>
                </c:pt>
                <c:pt idx="14">
                  <c:v>94.058781720623969</c:v>
                </c:pt>
                <c:pt idx="15">
                  <c:v>93.978377429603029</c:v>
                </c:pt>
                <c:pt idx="16">
                  <c:v>97.113900513565227</c:v>
                </c:pt>
                <c:pt idx="17">
                  <c:v>95.738328973692944</c:v>
                </c:pt>
                <c:pt idx="18">
                  <c:v>94.776362365688385</c:v>
                </c:pt>
                <c:pt idx="19">
                  <c:v>93.73048179914295</c:v>
                </c:pt>
                <c:pt idx="20">
                  <c:v>95.90269685240257</c:v>
                </c:pt>
                <c:pt idx="21">
                  <c:v>94.482219765942688</c:v>
                </c:pt>
                <c:pt idx="22">
                  <c:v>95.000297908773163</c:v>
                </c:pt>
                <c:pt idx="23">
                  <c:v>95.486437332336337</c:v>
                </c:pt>
                <c:pt idx="24">
                  <c:v>94.411397853395414</c:v>
                </c:pt>
                <c:pt idx="25">
                  <c:v>94.451980792008285</c:v>
                </c:pt>
                <c:pt idx="26">
                  <c:v>93.888489621759192</c:v>
                </c:pt>
                <c:pt idx="27">
                  <c:v>93.050821898296249</c:v>
                </c:pt>
                <c:pt idx="28">
                  <c:v>94.457506720983559</c:v>
                </c:pt>
                <c:pt idx="29">
                  <c:v>92.850245772400058</c:v>
                </c:pt>
                <c:pt idx="30">
                  <c:v>93.941622744439385</c:v>
                </c:pt>
                <c:pt idx="31">
                  <c:v>92.552111060190583</c:v>
                </c:pt>
                <c:pt idx="32">
                  <c:v>91.916487776967259</c:v>
                </c:pt>
                <c:pt idx="33">
                  <c:v>95.924079733809435</c:v>
                </c:pt>
                <c:pt idx="34">
                  <c:v>94.21612030016351</c:v>
                </c:pt>
                <c:pt idx="35">
                  <c:v>92.759246004810407</c:v>
                </c:pt>
                <c:pt idx="36">
                  <c:v>93.279540994550985</c:v>
                </c:pt>
                <c:pt idx="37">
                  <c:v>93.373528898202935</c:v>
                </c:pt>
                <c:pt idx="38">
                  <c:v>93.16028313933738</c:v>
                </c:pt>
                <c:pt idx="39">
                  <c:v>96.403810101030658</c:v>
                </c:pt>
                <c:pt idx="40">
                  <c:v>90.517386555569175</c:v>
                </c:pt>
                <c:pt idx="41">
                  <c:v>94.466872681931946</c:v>
                </c:pt>
                <c:pt idx="42">
                  <c:v>92.165097118916904</c:v>
                </c:pt>
                <c:pt idx="43">
                  <c:v>91.046701495422838</c:v>
                </c:pt>
                <c:pt idx="44">
                  <c:v>94.958264614601291</c:v>
                </c:pt>
                <c:pt idx="45">
                  <c:v>92.658615085813153</c:v>
                </c:pt>
                <c:pt idx="46">
                  <c:v>93.320473564502677</c:v>
                </c:pt>
                <c:pt idx="47">
                  <c:v>92.941629407587783</c:v>
                </c:pt>
                <c:pt idx="48">
                  <c:v>92.885119209563314</c:v>
                </c:pt>
              </c:numCache>
            </c:numRef>
          </c:val>
          <c:smooth val="0"/>
          <c:extLst>
            <c:ext xmlns:c16="http://schemas.microsoft.com/office/drawing/2014/chart" uri="{C3380CC4-5D6E-409C-BE32-E72D297353CC}">
              <c16:uniqueId val="{00000001-4E1A-4117-97FB-0B12501C3F7F}"/>
            </c:ext>
          </c:extLst>
        </c:ser>
        <c:ser>
          <c:idx val="0"/>
          <c:order val="1"/>
          <c:tx>
            <c:v>HORS COVID</c:v>
          </c:tx>
          <c:spPr>
            <a:ln w="12700">
              <a:solidFill>
                <a:srgbClr val="FF00FF"/>
              </a:solidFill>
              <a:prstDash val="solid"/>
            </a:ln>
          </c:spPr>
          <c:cat>
            <c:numRef>
              <c:f>[2]NSA_INDICES!$BZ$3:$DV$3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[2]NSA_INDICES!$BZ$134:$DV$134</c:f>
              <c:numCache>
                <c:formatCode>#\ ##0\ _€</c:formatCode>
                <c:ptCount val="49"/>
                <c:pt idx="0">
                  <c:v>93.003740978708322</c:v>
                </c:pt>
                <c:pt idx="1">
                  <c:v>91.921739544605231</c:v>
                </c:pt>
                <c:pt idx="2">
                  <c:v>94.014559022562082</c:v>
                </c:pt>
                <c:pt idx="3">
                  <c:v>92.524260466498532</c:v>
                </c:pt>
                <c:pt idx="4">
                  <c:v>93.025884048404947</c:v>
                </c:pt>
                <c:pt idx="5">
                  <c:v>92.907567906314313</c:v>
                </c:pt>
                <c:pt idx="6">
                  <c:v>92.207118264254177</c:v>
                </c:pt>
                <c:pt idx="7">
                  <c:v>93.779502827205548</c:v>
                </c:pt>
                <c:pt idx="8">
                  <c:v>93.917808425671552</c:v>
                </c:pt>
                <c:pt idx="9">
                  <c:v>92.854897648860288</c:v>
                </c:pt>
                <c:pt idx="10">
                  <c:v>92.046042941650967</c:v>
                </c:pt>
                <c:pt idx="11">
                  <c:v>91.632220656637841</c:v>
                </c:pt>
                <c:pt idx="12">
                  <c:v>92.639472302185126</c:v>
                </c:pt>
                <c:pt idx="13">
                  <c:v>93.228451613341591</c:v>
                </c:pt>
                <c:pt idx="14">
                  <c:v>92.185182735900028</c:v>
                </c:pt>
                <c:pt idx="15">
                  <c:v>91.41762262873155</c:v>
                </c:pt>
                <c:pt idx="16">
                  <c:v>91.748062304099548</c:v>
                </c:pt>
                <c:pt idx="17">
                  <c:v>92.04563245736766</c:v>
                </c:pt>
                <c:pt idx="18">
                  <c:v>92.466291952433807</c:v>
                </c:pt>
                <c:pt idx="19">
                  <c:v>91.724063531957199</c:v>
                </c:pt>
                <c:pt idx="20">
                  <c:v>94.205030737046812</c:v>
                </c:pt>
                <c:pt idx="21">
                  <c:v>93.123489087626282</c:v>
                </c:pt>
                <c:pt idx="22">
                  <c:v>93.45241099489651</c:v>
                </c:pt>
                <c:pt idx="23">
                  <c:v>94.266499633114293</c:v>
                </c:pt>
                <c:pt idx="24">
                  <c:v>93.330997137699157</c:v>
                </c:pt>
                <c:pt idx="25">
                  <c:v>92.898800224443008</c:v>
                </c:pt>
                <c:pt idx="26">
                  <c:v>93.355741558212713</c:v>
                </c:pt>
                <c:pt idx="27">
                  <c:v>91.950878982044344</c:v>
                </c:pt>
                <c:pt idx="28">
                  <c:v>94.140960777067832</c:v>
                </c:pt>
                <c:pt idx="29">
                  <c:v>92.522472075993065</c:v>
                </c:pt>
                <c:pt idx="30">
                  <c:v>93.701663027686024</c:v>
                </c:pt>
                <c:pt idx="31">
                  <c:v>92.515391882315782</c:v>
                </c:pt>
                <c:pt idx="32">
                  <c:v>91.227303598479722</c:v>
                </c:pt>
                <c:pt idx="33">
                  <c:v>95.837071569767943</c:v>
                </c:pt>
                <c:pt idx="34">
                  <c:v>93.812406652318586</c:v>
                </c:pt>
                <c:pt idx="35">
                  <c:v>92.571538064877046</c:v>
                </c:pt>
                <c:pt idx="36">
                  <c:v>92.665377941275167</c:v>
                </c:pt>
                <c:pt idx="37">
                  <c:v>93.228076536356213</c:v>
                </c:pt>
                <c:pt idx="38">
                  <c:v>92.848589992147566</c:v>
                </c:pt>
                <c:pt idx="39">
                  <c:v>96.795210259024117</c:v>
                </c:pt>
                <c:pt idx="40">
                  <c:v>90.665863866748111</c:v>
                </c:pt>
                <c:pt idx="41">
                  <c:v>94.343824640419868</c:v>
                </c:pt>
                <c:pt idx="42">
                  <c:v>92.128676295638016</c:v>
                </c:pt>
                <c:pt idx="43">
                  <c:v>91.198591225668082</c:v>
                </c:pt>
                <c:pt idx="44">
                  <c:v>94.947969782051544</c:v>
                </c:pt>
                <c:pt idx="45">
                  <c:v>92.417013935180222</c:v>
                </c:pt>
                <c:pt idx="46">
                  <c:v>92.920387978935508</c:v>
                </c:pt>
                <c:pt idx="47">
                  <c:v>92.582214437839667</c:v>
                </c:pt>
                <c:pt idx="48">
                  <c:v>92.45750261978678</c:v>
                </c:pt>
              </c:numCache>
            </c:numRef>
          </c:val>
          <c:smooth val="0"/>
          <c:extLst>
            <c:ext xmlns:c16="http://schemas.microsoft.com/office/drawing/2014/chart" uri="{C3380CC4-5D6E-409C-BE32-E72D297353CC}">
              <c16:uniqueId val="{00000002-4E1A-4117-97FB-0B12501C3F7F}"/>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[1]RA_INDICES!$BZ$83:$DV$83</c:f>
              <c:numCache>
                <c:formatCode>General</c:formatCode>
                <c:ptCount val="49"/>
                <c:pt idx="0">
                  <c:v>132.0045476596521</c:v>
                </c:pt>
                <c:pt idx="1">
                  <c:v>148.48142784753736</c:v>
                </c:pt>
                <c:pt idx="2">
                  <c:v>188.28384339565636</c:v>
                </c:pt>
                <c:pt idx="3">
                  <c:v>157.02547655504142</c:v>
                </c:pt>
                <c:pt idx="4">
                  <c:v>157.79362584280173</c:v>
                </c:pt>
                <c:pt idx="5">
                  <c:v>157.59070472699349</c:v>
                </c:pt>
                <c:pt idx="6">
                  <c:v>154.94930339478915</c:v>
                </c:pt>
                <c:pt idx="7">
                  <c:v>157.99600195181608</c:v>
                </c:pt>
                <c:pt idx="8">
                  <c:v>144.78725521956449</c:v>
                </c:pt>
                <c:pt idx="9">
                  <c:v>129.26472806591428</c:v>
                </c:pt>
                <c:pt idx="10">
                  <c:v>124.52775491146333</c:v>
                </c:pt>
                <c:pt idx="11">
                  <c:v>140.609818136657</c:v>
                </c:pt>
                <c:pt idx="12">
                  <c:v>126.72568136894937</c:v>
                </c:pt>
                <c:pt idx="13">
                  <c:v>119.925373188912</c:v>
                </c:pt>
                <c:pt idx="14">
                  <c:v>121.02703352811533</c:v>
                </c:pt>
                <c:pt idx="15">
                  <c:v>134.89103221768374</c:v>
                </c:pt>
                <c:pt idx="16">
                  <c:v>157.33636687080278</c:v>
                </c:pt>
                <c:pt idx="17">
                  <c:v>143.58446471236275</c:v>
                </c:pt>
                <c:pt idx="18">
                  <c:v>128.11138139603219</c:v>
                </c:pt>
                <c:pt idx="19">
                  <c:v>126.16274558850475</c:v>
                </c:pt>
                <c:pt idx="20">
                  <c:v>119.07751448960764</c:v>
                </c:pt>
                <c:pt idx="21">
                  <c:v>112.59424968777272</c:v>
                </c:pt>
                <c:pt idx="22">
                  <c:v>119.96652260055842</c:v>
                </c:pt>
                <c:pt idx="23">
                  <c:v>112.51130319387248</c:v>
                </c:pt>
                <c:pt idx="24">
                  <c:v>103.6740021022834</c:v>
                </c:pt>
                <c:pt idx="25">
                  <c:v>106.57242373245606</c:v>
                </c:pt>
                <c:pt idx="26">
                  <c:v>100.22235890804964</c:v>
                </c:pt>
                <c:pt idx="27">
                  <c:v>99.688673656648518</c:v>
                </c:pt>
                <c:pt idx="28">
                  <c:v>97.616583223100932</c:v>
                </c:pt>
                <c:pt idx="29">
                  <c:v>92.22891622120865</c:v>
                </c:pt>
                <c:pt idx="30">
                  <c:v>90.953982669389461</c:v>
                </c:pt>
                <c:pt idx="31">
                  <c:v>86.620629099171822</c:v>
                </c:pt>
                <c:pt idx="32">
                  <c:v>86.160241641155395</c:v>
                </c:pt>
                <c:pt idx="33">
                  <c:v>89.826474829914005</c:v>
                </c:pt>
                <c:pt idx="34">
                  <c:v>87.413286110305137</c:v>
                </c:pt>
                <c:pt idx="35">
                  <c:v>87.623550567812245</c:v>
                </c:pt>
                <c:pt idx="36">
                  <c:v>87.3666735512396</c:v>
                </c:pt>
                <c:pt idx="37">
                  <c:v>85.92324021079807</c:v>
                </c:pt>
                <c:pt idx="38">
                  <c:v>84.490799949385405</c:v>
                </c:pt>
                <c:pt idx="39">
                  <c:v>85.611914977349926</c:v>
                </c:pt>
                <c:pt idx="40">
                  <c:v>83.419701096442267</c:v>
                </c:pt>
                <c:pt idx="41">
                  <c:v>84.633270168513803</c:v>
                </c:pt>
                <c:pt idx="42">
                  <c:v>80.724889722979285</c:v>
                </c:pt>
                <c:pt idx="43">
                  <c:v>80.935912370017164</c:v>
                </c:pt>
                <c:pt idx="44">
                  <c:v>80.893366155698715</c:v>
                </c:pt>
                <c:pt idx="45">
                  <c:v>80.52533025362969</c:v>
                </c:pt>
                <c:pt idx="46">
                  <c:v>80.815101312415692</c:v>
                </c:pt>
                <c:pt idx="47">
                  <c:v>74.92277451172798</c:v>
                </c:pt>
                <c:pt idx="48">
                  <c:v>75.424774155433866</c:v>
                </c:pt>
              </c:numCache>
            </c:numRef>
          </c:val>
          <c:smooth val="0"/>
          <c:extLst>
            <c:ext xmlns:c16="http://schemas.microsoft.com/office/drawing/2014/chart" uri="{C3380CC4-5D6E-409C-BE32-E72D297353CC}">
              <c16:uniqueId val="{00000001-3D16-43C4-8EB1-57234D6C4C05}"/>
            </c:ext>
          </c:extLst>
        </c:ser>
        <c:ser>
          <c:idx val="0"/>
          <c:order val="1"/>
          <c:tx>
            <c:v>"HORS COVID"</c:v>
          </c:tx>
          <c:spPr>
            <a:ln w="12700">
              <a:solidFill>
                <a:srgbClr val="FF00FF"/>
              </a:solidFill>
              <a:prstDash val="solid"/>
            </a:ln>
          </c:spPr>
          <c:cat>
            <c:numRef>
              <c:f>[2]RA_INDICES!$BZ$3:$DV$3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[2]RA_INDICES!$BZ$83:$DV$83</c:f>
              <c:numCache>
                <c:formatCode>#\ ##0\ _€</c:formatCode>
                <c:ptCount val="49"/>
                <c:pt idx="0">
                  <c:v>86.78650822369157</c:v>
                </c:pt>
                <c:pt idx="1">
                  <c:v>90.081812406111055</c:v>
                </c:pt>
                <c:pt idx="2">
                  <c:v>92.490924106323092</c:v>
                </c:pt>
                <c:pt idx="3">
                  <c:v>92.380403124287881</c:v>
                </c:pt>
                <c:pt idx="4">
                  <c:v>90.155607037636145</c:v>
                </c:pt>
                <c:pt idx="5">
                  <c:v>90.847819310014273</c:v>
                </c:pt>
                <c:pt idx="6">
                  <c:v>86.793879382340833</c:v>
                </c:pt>
                <c:pt idx="7">
                  <c:v>87.863865947223985</c:v>
                </c:pt>
                <c:pt idx="8">
                  <c:v>87.198012484688377</c:v>
                </c:pt>
                <c:pt idx="9">
                  <c:v>86.801140135100979</c:v>
                </c:pt>
                <c:pt idx="10">
                  <c:v>86.308074322750556</c:v>
                </c:pt>
                <c:pt idx="11">
                  <c:v>85.993683520906856</c:v>
                </c:pt>
                <c:pt idx="12">
                  <c:v>88.370110489060124</c:v>
                </c:pt>
                <c:pt idx="13">
                  <c:v>91.904484525708895</c:v>
                </c:pt>
                <c:pt idx="14">
                  <c:v>88.23161676223495</c:v>
                </c:pt>
                <c:pt idx="15">
                  <c:v>83.30347987254784</c:v>
                </c:pt>
                <c:pt idx="16">
                  <c:v>74.851621186261411</c:v>
                </c:pt>
                <c:pt idx="17">
                  <c:v>81.647148405105852</c:v>
                </c:pt>
                <c:pt idx="18">
                  <c:v>83.18941433951025</c:v>
                </c:pt>
                <c:pt idx="19">
                  <c:v>82.539953829178401</c:v>
                </c:pt>
                <c:pt idx="20">
                  <c:v>87.743423764347511</c:v>
                </c:pt>
                <c:pt idx="21">
                  <c:v>86.047830580005353</c:v>
                </c:pt>
                <c:pt idx="22">
                  <c:v>86.11657725562138</c:v>
                </c:pt>
                <c:pt idx="23">
                  <c:v>90.163789143083179</c:v>
                </c:pt>
                <c:pt idx="24">
                  <c:v>87.266921317722762</c:v>
                </c:pt>
                <c:pt idx="25">
                  <c:v>86.136272190238799</c:v>
                </c:pt>
                <c:pt idx="26">
                  <c:v>84.865718945845884</c:v>
                </c:pt>
                <c:pt idx="27">
                  <c:v>85.073788636566661</c:v>
                </c:pt>
                <c:pt idx="28">
                  <c:v>86.903104028958182</c:v>
                </c:pt>
                <c:pt idx="29">
                  <c:v>85.141738581124883</c:v>
                </c:pt>
                <c:pt idx="30">
                  <c:v>85.058104150533708</c:v>
                </c:pt>
                <c:pt idx="31">
                  <c:v>84.697035949792934</c:v>
                </c:pt>
                <c:pt idx="32">
                  <c:v>81.843305110807336</c:v>
                </c:pt>
                <c:pt idx="33">
                  <c:v>87.816790031511061</c:v>
                </c:pt>
                <c:pt idx="34">
                  <c:v>85.056541972672335</c:v>
                </c:pt>
                <c:pt idx="35">
                  <c:v>85.324896911292086</c:v>
                </c:pt>
                <c:pt idx="36">
                  <c:v>85.193883466057187</c:v>
                </c:pt>
                <c:pt idx="37">
                  <c:v>84.428174481460459</c:v>
                </c:pt>
                <c:pt idx="38">
                  <c:v>82.796306774725807</c:v>
                </c:pt>
                <c:pt idx="39">
                  <c:v>87.213205007878713</c:v>
                </c:pt>
                <c:pt idx="40">
                  <c:v>82.812148103195028</c:v>
                </c:pt>
                <c:pt idx="41">
                  <c:v>83.068649127700468</c:v>
                </c:pt>
                <c:pt idx="42">
                  <c:v>80.213228769500077</c:v>
                </c:pt>
                <c:pt idx="43">
                  <c:v>80.299039944261665</c:v>
                </c:pt>
                <c:pt idx="44">
                  <c:v>79.620467922717154</c:v>
                </c:pt>
                <c:pt idx="45">
                  <c:v>78.26128634576996</c:v>
                </c:pt>
                <c:pt idx="46">
                  <c:v>80.8552029675119</c:v>
                </c:pt>
                <c:pt idx="47">
                  <c:v>74.676061166891884</c:v>
                </c:pt>
                <c:pt idx="48">
                  <c:v>74.236381139706694</c:v>
                </c:pt>
              </c:numCache>
            </c:numRef>
          </c:val>
          <c:smooth val="0"/>
          <c:extLst>
            <c:ext xmlns:c16="http://schemas.microsoft.com/office/drawing/2014/chart" uri="{C3380CC4-5D6E-409C-BE32-E72D297353CC}">
              <c16:uniqueId val="{00000002-3D16-43C4-8EB1-57234D6C4C05}"/>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[1]NSA_INDICES!$BZ$83:$DV$83</c:f>
              <c:numCache>
                <c:formatCode>General</c:formatCode>
                <c:ptCount val="49"/>
                <c:pt idx="0">
                  <c:v>102.54141895404328</c:v>
                </c:pt>
                <c:pt idx="1">
                  <c:v>118.40097065075416</c:v>
                </c:pt>
                <c:pt idx="2">
                  <c:v>150.49694837189168</c:v>
                </c:pt>
                <c:pt idx="3">
                  <c:v>127.85978076251372</c:v>
                </c:pt>
                <c:pt idx="4">
                  <c:v>129.23803842578911</c:v>
                </c:pt>
                <c:pt idx="5">
                  <c:v>128.08799253474808</c:v>
                </c:pt>
                <c:pt idx="6">
                  <c:v>120.95179386867983</c:v>
                </c:pt>
                <c:pt idx="7">
                  <c:v>122.8742942112542</c:v>
                </c:pt>
                <c:pt idx="8">
                  <c:v>110.43079927452584</c:v>
                </c:pt>
                <c:pt idx="9">
                  <c:v>98.944352485167656</c:v>
                </c:pt>
                <c:pt idx="10">
                  <c:v>98.922937657808831</c:v>
                </c:pt>
                <c:pt idx="11">
                  <c:v>102.46456803950907</c:v>
                </c:pt>
                <c:pt idx="12">
                  <c:v>100.16959923669606</c:v>
                </c:pt>
                <c:pt idx="13">
                  <c:v>95.829452380866726</c:v>
                </c:pt>
                <c:pt idx="14">
                  <c:v>98.421764732323552</c:v>
                </c:pt>
                <c:pt idx="15">
                  <c:v>99.826883673799131</c:v>
                </c:pt>
                <c:pt idx="16">
                  <c:v>114.74394150051022</c:v>
                </c:pt>
                <c:pt idx="17">
                  <c:v>106.93688214615203</c:v>
                </c:pt>
                <c:pt idx="18">
                  <c:v>99.346659530501228</c:v>
                </c:pt>
                <c:pt idx="19">
                  <c:v>98.767257391078374</c:v>
                </c:pt>
                <c:pt idx="20">
                  <c:v>95.857684964088747</c:v>
                </c:pt>
                <c:pt idx="21">
                  <c:v>89.913928205260362</c:v>
                </c:pt>
                <c:pt idx="22">
                  <c:v>95.113112000282115</c:v>
                </c:pt>
                <c:pt idx="23">
                  <c:v>90.430827313106491</c:v>
                </c:pt>
                <c:pt idx="24">
                  <c:v>85.209844136166808</c:v>
                </c:pt>
                <c:pt idx="25">
                  <c:v>87.827164987749356</c:v>
                </c:pt>
                <c:pt idx="26">
                  <c:v>82.321665481852605</c:v>
                </c:pt>
                <c:pt idx="27">
                  <c:v>81.892020445447884</c:v>
                </c:pt>
                <c:pt idx="28">
                  <c:v>80.106042872253781</c:v>
                </c:pt>
                <c:pt idx="29">
                  <c:v>75.400229591130014</c:v>
                </c:pt>
                <c:pt idx="30">
                  <c:v>75.190380332934041</c:v>
                </c:pt>
                <c:pt idx="31">
                  <c:v>72.933653561916842</c:v>
                </c:pt>
                <c:pt idx="32">
                  <c:v>70.579366857981086</c:v>
                </c:pt>
                <c:pt idx="33">
                  <c:v>73.69379971168965</c:v>
                </c:pt>
                <c:pt idx="34">
                  <c:v>72.138912284615913</c:v>
                </c:pt>
                <c:pt idx="35">
                  <c:v>71.868936437739492</c:v>
                </c:pt>
                <c:pt idx="36">
                  <c:v>71.342167615645053</c:v>
                </c:pt>
                <c:pt idx="37">
                  <c:v>69.837290089662062</c:v>
                </c:pt>
                <c:pt idx="38">
                  <c:v>68.741330899992647</c:v>
                </c:pt>
                <c:pt idx="39">
                  <c:v>68.694016226338022</c:v>
                </c:pt>
                <c:pt idx="40">
                  <c:v>66.890079469907633</c:v>
                </c:pt>
                <c:pt idx="41">
                  <c:v>67.964861861658392</c:v>
                </c:pt>
                <c:pt idx="42">
                  <c:v>65.326452288128905</c:v>
                </c:pt>
                <c:pt idx="43">
                  <c:v>64.200501770198315</c:v>
                </c:pt>
                <c:pt idx="44">
                  <c:v>64.502106298629286</c:v>
                </c:pt>
                <c:pt idx="45">
                  <c:v>63.407101404824708</c:v>
                </c:pt>
                <c:pt idx="46">
                  <c:v>63.585841315290317</c:v>
                </c:pt>
                <c:pt idx="47">
                  <c:v>59.478540534265832</c:v>
                </c:pt>
                <c:pt idx="48">
                  <c:v>59.083774396562994</c:v>
                </c:pt>
              </c:numCache>
            </c:numRef>
          </c:val>
          <c:smooth val="0"/>
          <c:extLst>
            <c:ext xmlns:c16="http://schemas.microsoft.com/office/drawing/2014/chart" uri="{C3380CC4-5D6E-409C-BE32-E72D297353CC}">
              <c16:uniqueId val="{00000001-647E-4095-8C57-3EE7ECED3B24}"/>
            </c:ext>
          </c:extLst>
        </c:ser>
        <c:ser>
          <c:idx val="0"/>
          <c:order val="1"/>
          <c:tx>
            <c:v>"HORS COVID"</c:v>
          </c:tx>
          <c:spPr>
            <a:ln w="12700">
              <a:solidFill>
                <a:srgbClr val="FF00FF"/>
              </a:solidFill>
              <a:prstDash val="solid"/>
            </a:ln>
          </c:spPr>
          <c:cat>
            <c:numRef>
              <c:f>[2]NSA_INDICES!$BZ$3:$DV$3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[2]NSA_INDICES!$BZ$83:$DV$83</c:f>
              <c:numCache>
                <c:formatCode>#\ ##0\ _€</c:formatCode>
                <c:ptCount val="49"/>
                <c:pt idx="0">
                  <c:v>77.416315277130479</c:v>
                </c:pt>
                <c:pt idx="1">
                  <c:v>80.90881883959868</c:v>
                </c:pt>
                <c:pt idx="2">
                  <c:v>81.989922886456483</c:v>
                </c:pt>
                <c:pt idx="3">
                  <c:v>81.599583499750494</c:v>
                </c:pt>
                <c:pt idx="4">
                  <c:v>79.799278140881142</c:v>
                </c:pt>
                <c:pt idx="5">
                  <c:v>79.972055140055275</c:v>
                </c:pt>
                <c:pt idx="6">
                  <c:v>76.464437793022682</c:v>
                </c:pt>
                <c:pt idx="7">
                  <c:v>76.554670352280624</c:v>
                </c:pt>
                <c:pt idx="8">
                  <c:v>76.072387198296255</c:v>
                </c:pt>
                <c:pt idx="9">
                  <c:v>75.003545782911999</c:v>
                </c:pt>
                <c:pt idx="10">
                  <c:v>75.653749716062009</c:v>
                </c:pt>
                <c:pt idx="11">
                  <c:v>74.700403824815126</c:v>
                </c:pt>
                <c:pt idx="12">
                  <c:v>76.785618293234435</c:v>
                </c:pt>
                <c:pt idx="13">
                  <c:v>78.761833013555602</c:v>
                </c:pt>
                <c:pt idx="14">
                  <c:v>77.043622796484058</c:v>
                </c:pt>
                <c:pt idx="15">
                  <c:v>71.317322826189411</c:v>
                </c:pt>
                <c:pt idx="16">
                  <c:v>65.08954757882546</c:v>
                </c:pt>
                <c:pt idx="17">
                  <c:v>69.7473328774728</c:v>
                </c:pt>
                <c:pt idx="18">
                  <c:v>70.446840072629769</c:v>
                </c:pt>
                <c:pt idx="19">
                  <c:v>70.492303060982593</c:v>
                </c:pt>
                <c:pt idx="20">
                  <c:v>74.286819635376006</c:v>
                </c:pt>
                <c:pt idx="21">
                  <c:v>73.261544032320813</c:v>
                </c:pt>
                <c:pt idx="22">
                  <c:v>73.364092854466904</c:v>
                </c:pt>
                <c:pt idx="23">
                  <c:v>76.570385175728532</c:v>
                </c:pt>
                <c:pt idx="24">
                  <c:v>73.336499944972203</c:v>
                </c:pt>
                <c:pt idx="25">
                  <c:v>73.046817707986534</c:v>
                </c:pt>
                <c:pt idx="26">
                  <c:v>70.876431532538973</c:v>
                </c:pt>
                <c:pt idx="27">
                  <c:v>71.440856521619011</c:v>
                </c:pt>
                <c:pt idx="28">
                  <c:v>72.362199401796346</c:v>
                </c:pt>
                <c:pt idx="29">
                  <c:v>70.30494874809888</c:v>
                </c:pt>
                <c:pt idx="30">
                  <c:v>70.890791355937893</c:v>
                </c:pt>
                <c:pt idx="31">
                  <c:v>70.695962220778199</c:v>
                </c:pt>
                <c:pt idx="32">
                  <c:v>67.095536905115011</c:v>
                </c:pt>
                <c:pt idx="33">
                  <c:v>72.098308517245982</c:v>
                </c:pt>
                <c:pt idx="34">
                  <c:v>69.121392526587584</c:v>
                </c:pt>
                <c:pt idx="35">
                  <c:v>70.700548030186695</c:v>
                </c:pt>
                <c:pt idx="36">
                  <c:v>69.521520136585565</c:v>
                </c:pt>
                <c:pt idx="37">
                  <c:v>68.679967611877785</c:v>
                </c:pt>
                <c:pt idx="38">
                  <c:v>67.088106686641851</c:v>
                </c:pt>
                <c:pt idx="39">
                  <c:v>70.571083545051124</c:v>
                </c:pt>
                <c:pt idx="40">
                  <c:v>66.948519466262184</c:v>
                </c:pt>
                <c:pt idx="41">
                  <c:v>66.21866296331612</c:v>
                </c:pt>
                <c:pt idx="42">
                  <c:v>64.66583796750291</c:v>
                </c:pt>
                <c:pt idx="43">
                  <c:v>64.005575340056893</c:v>
                </c:pt>
                <c:pt idx="44">
                  <c:v>62.591748285033745</c:v>
                </c:pt>
                <c:pt idx="45">
                  <c:v>62.004799950274268</c:v>
                </c:pt>
                <c:pt idx="46">
                  <c:v>63.565764312655482</c:v>
                </c:pt>
                <c:pt idx="47">
                  <c:v>58.930594237683984</c:v>
                </c:pt>
                <c:pt idx="48">
                  <c:v>58.631024785334809</c:v>
                </c:pt>
              </c:numCache>
            </c:numRef>
          </c:val>
          <c:smooth val="0"/>
          <c:extLst>
            <c:ext xmlns:c16="http://schemas.microsoft.com/office/drawing/2014/chart" uri="{C3380CC4-5D6E-409C-BE32-E72D297353CC}">
              <c16:uniqueId val="{00000002-647E-4095-8C57-3EE7ECED3B24}"/>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[1]SA_INDICES!$BZ$83:$DV$83</c:f>
              <c:numCache>
                <c:formatCode>General</c:formatCode>
                <c:ptCount val="49"/>
                <c:pt idx="0">
                  <c:v>171.81324621364021</c:v>
                </c:pt>
                <c:pt idx="1">
                  <c:v>189.12422124798596</c:v>
                </c:pt>
                <c:pt idx="2">
                  <c:v>239.33908360189702</c:v>
                </c:pt>
                <c:pt idx="3">
                  <c:v>196.432302745263</c:v>
                </c:pt>
                <c:pt idx="4">
                  <c:v>196.37611254590291</c:v>
                </c:pt>
                <c:pt idx="5">
                  <c:v>197.45288596107906</c:v>
                </c:pt>
                <c:pt idx="6">
                  <c:v>200.88456783442709</c:v>
                </c:pt>
                <c:pt idx="7">
                  <c:v>205.45021124898204</c:v>
                </c:pt>
                <c:pt idx="8">
                  <c:v>191.20750514499261</c:v>
                </c:pt>
                <c:pt idx="9">
                  <c:v>170.23168387016565</c:v>
                </c:pt>
                <c:pt idx="10">
                  <c:v>159.12334934969573</c:v>
                </c:pt>
                <c:pt idx="11">
                  <c:v>192.14924484033813</c:v>
                </c:pt>
                <c:pt idx="12">
                  <c:v>162.60656418152635</c:v>
                </c:pt>
                <c:pt idx="13">
                  <c:v>152.48224307916365</c:v>
                </c:pt>
                <c:pt idx="14">
                  <c:v>151.5698295839951</c:v>
                </c:pt>
                <c:pt idx="15">
                  <c:v>182.26747120293106</c:v>
                </c:pt>
                <c:pt idx="16">
                  <c:v>214.88453289182817</c:v>
                </c:pt>
                <c:pt idx="17">
                  <c:v>193.10033866070373</c:v>
                </c:pt>
                <c:pt idx="18">
                  <c:v>166.97643721463731</c:v>
                </c:pt>
                <c:pt idx="19">
                  <c:v>163.17778028789417</c:v>
                </c:pt>
                <c:pt idx="20">
                  <c:v>150.4506657693768</c:v>
                </c:pt>
                <c:pt idx="21">
                  <c:v>143.23845214251742</c:v>
                </c:pt>
                <c:pt idx="22">
                  <c:v>153.54686433923283</c:v>
                </c:pt>
                <c:pt idx="23">
                  <c:v>142.34503256622816</c:v>
                </c:pt>
                <c:pt idx="24">
                  <c:v>128.62159357740151</c:v>
                </c:pt>
                <c:pt idx="25">
                  <c:v>131.89982063387484</c:v>
                </c:pt>
                <c:pt idx="26">
                  <c:v>124.40863306891899</c:v>
                </c:pt>
                <c:pt idx="27">
                  <c:v>123.73437532103704</c:v>
                </c:pt>
                <c:pt idx="28">
                  <c:v>121.27570745628597</c:v>
                </c:pt>
                <c:pt idx="29">
                  <c:v>114.96676323705523</c:v>
                </c:pt>
                <c:pt idx="30">
                  <c:v>112.25275578364588</c:v>
                </c:pt>
                <c:pt idx="31">
                  <c:v>105.11359665609899</c:v>
                </c:pt>
                <c:pt idx="32">
                  <c:v>107.21212495091217</c:v>
                </c:pt>
                <c:pt idx="33">
                  <c:v>111.6239155249533</c:v>
                </c:pt>
                <c:pt idx="34">
                  <c:v>108.05104489360897</c:v>
                </c:pt>
                <c:pt idx="35">
                  <c:v>108.91017939141967</c:v>
                </c:pt>
                <c:pt idx="36">
                  <c:v>109.01796295232886</c:v>
                </c:pt>
                <c:pt idx="37">
                  <c:v>107.65754907273805</c:v>
                </c:pt>
                <c:pt idx="38">
                  <c:v>105.77047706844466</c:v>
                </c:pt>
                <c:pt idx="39">
                  <c:v>108.47029971561825</c:v>
                </c:pt>
                <c:pt idx="40">
                  <c:v>105.753470572083</c:v>
                </c:pt>
                <c:pt idx="41">
                  <c:v>107.15455934633557</c:v>
                </c:pt>
                <c:pt idx="42">
                  <c:v>101.53027533464758</c:v>
                </c:pt>
                <c:pt idx="43">
                  <c:v>103.5477307686036</c:v>
                </c:pt>
                <c:pt idx="44">
                  <c:v>103.04019004157973</c:v>
                </c:pt>
                <c:pt idx="45">
                  <c:v>103.65438823077974</c:v>
                </c:pt>
                <c:pt idx="46">
                  <c:v>104.09417748884641</c:v>
                </c:pt>
                <c:pt idx="47">
                  <c:v>95.790037488080188</c:v>
                </c:pt>
                <c:pt idx="48">
                  <c:v>97.503689805279521</c:v>
                </c:pt>
              </c:numCache>
            </c:numRef>
          </c:val>
          <c:smooth val="0"/>
          <c:extLst>
            <c:ext xmlns:c16="http://schemas.microsoft.com/office/drawing/2014/chart" uri="{C3380CC4-5D6E-409C-BE32-E72D297353CC}">
              <c16:uniqueId val="{00000001-21E6-4D21-8EFA-DD97DA8BEFEF}"/>
            </c:ext>
          </c:extLst>
        </c:ser>
        <c:ser>
          <c:idx val="0"/>
          <c:order val="1"/>
          <c:tx>
            <c:v>"HORS COVID"</c:v>
          </c:tx>
          <c:spPr>
            <a:ln w="12700">
              <a:solidFill>
                <a:srgbClr val="FF00FF"/>
              </a:solidFill>
              <a:prstDash val="solid"/>
            </a:ln>
          </c:spPr>
          <c:cat>
            <c:numRef>
              <c:f>[2]SA_INDICES!$BZ$3:$DV$3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[2]SA_INDICES!$BZ$83:$DV$83</c:f>
              <c:numCache>
                <c:formatCode>#\ ##0\ _€</c:formatCode>
                <c:ptCount val="49"/>
                <c:pt idx="0">
                  <c:v>99.423590677305569</c:v>
                </c:pt>
                <c:pt idx="1">
                  <c:v>102.45294251064432</c:v>
                </c:pt>
                <c:pt idx="2">
                  <c:v>106.65306772681893</c:v>
                </c:pt>
                <c:pt idx="3">
                  <c:v>106.91992299221317</c:v>
                </c:pt>
                <c:pt idx="4">
                  <c:v>104.12263876594965</c:v>
                </c:pt>
                <c:pt idx="5">
                  <c:v>105.51538585273661</c:v>
                </c:pt>
                <c:pt idx="6">
                  <c:v>100.7246496245811</c:v>
                </c:pt>
                <c:pt idx="7">
                  <c:v>103.11597847387135</c:v>
                </c:pt>
                <c:pt idx="8">
                  <c:v>102.20255346842006</c:v>
                </c:pt>
                <c:pt idx="9">
                  <c:v>102.71193017252691</c:v>
                </c:pt>
                <c:pt idx="10">
                  <c:v>100.6769970664071</c:v>
                </c:pt>
                <c:pt idx="11">
                  <c:v>101.22433111857588</c:v>
                </c:pt>
                <c:pt idx="12">
                  <c:v>103.993500946097</c:v>
                </c:pt>
                <c:pt idx="13">
                  <c:v>109.62928184475977</c:v>
                </c:pt>
                <c:pt idx="14">
                  <c:v>103.32027107725825</c:v>
                </c:pt>
                <c:pt idx="15">
                  <c:v>99.468574418694573</c:v>
                </c:pt>
                <c:pt idx="16">
                  <c:v>88.017212311115685</c:v>
                </c:pt>
                <c:pt idx="17">
                  <c:v>97.695798722459713</c:v>
                </c:pt>
                <c:pt idx="18">
                  <c:v>100.37464868849628</c:v>
                </c:pt>
                <c:pt idx="19">
                  <c:v>98.787981697794692</c:v>
                </c:pt>
                <c:pt idx="20">
                  <c:v>105.89163233307985</c:v>
                </c:pt>
                <c:pt idx="21">
                  <c:v>103.29201736464633</c:v>
                </c:pt>
                <c:pt idx="22">
                  <c:v>103.3151768773036</c:v>
                </c:pt>
                <c:pt idx="23">
                  <c:v>108.49649240121492</c:v>
                </c:pt>
                <c:pt idx="24">
                  <c:v>106.05414208307987</c:v>
                </c:pt>
                <c:pt idx="25">
                  <c:v>103.78932549537443</c:v>
                </c:pt>
                <c:pt idx="26">
                  <c:v>103.73232921923885</c:v>
                </c:pt>
                <c:pt idx="27">
                  <c:v>103.45980141171908</c:v>
                </c:pt>
                <c:pt idx="28">
                  <c:v>106.51365119394688</c:v>
                </c:pt>
                <c:pt idx="29">
                  <c:v>105.15133043650945</c:v>
                </c:pt>
                <c:pt idx="30">
                  <c:v>104.16480781741538</c:v>
                </c:pt>
                <c:pt idx="31">
                  <c:v>103.57954180231359</c:v>
                </c:pt>
                <c:pt idx="32">
                  <c:v>101.73283821700861</c:v>
                </c:pt>
                <c:pt idx="33">
                  <c:v>109.01547271330953</c:v>
                </c:pt>
                <c:pt idx="34">
                  <c:v>106.54743320717344</c:v>
                </c:pt>
                <c:pt idx="35">
                  <c:v>105.04798091766486</c:v>
                </c:pt>
                <c:pt idx="36">
                  <c:v>106.33036899704244</c:v>
                </c:pt>
                <c:pt idx="37">
                  <c:v>105.66694617404599</c:v>
                </c:pt>
                <c:pt idx="38">
                  <c:v>103.98112344211745</c:v>
                </c:pt>
                <c:pt idx="39">
                  <c:v>109.6575519202862</c:v>
                </c:pt>
                <c:pt idx="40">
                  <c:v>104.2065830141651</c:v>
                </c:pt>
                <c:pt idx="41">
                  <c:v>105.79333214287014</c:v>
                </c:pt>
                <c:pt idx="42">
                  <c:v>101.18117047826762</c:v>
                </c:pt>
                <c:pt idx="43">
                  <c:v>102.27317183595804</c:v>
                </c:pt>
                <c:pt idx="44">
                  <c:v>102.58619929752923</c:v>
                </c:pt>
                <c:pt idx="45">
                  <c:v>100.18554768782997</c:v>
                </c:pt>
                <c:pt idx="46">
                  <c:v>104.17255225841498</c:v>
                </c:pt>
                <c:pt idx="47">
                  <c:v>95.911137647155599</c:v>
                </c:pt>
                <c:pt idx="48">
                  <c:v>95.282497915840096</c:v>
                </c:pt>
              </c:numCache>
            </c:numRef>
          </c:val>
          <c:smooth val="0"/>
          <c:extLst>
            <c:ext xmlns:c16="http://schemas.microsoft.com/office/drawing/2014/chart" uri="{C3380CC4-5D6E-409C-BE32-E72D297353CC}">
              <c16:uniqueId val="{00000002-21E6-4D21-8EFA-DD97DA8BEFEF}"/>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[1]RA_INDICES!$BZ$90:$DV$90</c:f>
              <c:numCache>
                <c:formatCode>General</c:formatCode>
                <c:ptCount val="49"/>
                <c:pt idx="0">
                  <c:v>121.03180138993397</c:v>
                </c:pt>
                <c:pt idx="1">
                  <c:v>124.12512392478881</c:v>
                </c:pt>
                <c:pt idx="2">
                  <c:v>131.26053116669533</c:v>
                </c:pt>
                <c:pt idx="3">
                  <c:v>122.22688632153995</c:v>
                </c:pt>
                <c:pt idx="4">
                  <c:v>123.79638783941222</c:v>
                </c:pt>
                <c:pt idx="5">
                  <c:v>124.38681362483</c:v>
                </c:pt>
                <c:pt idx="6">
                  <c:v>124.73345065916371</c:v>
                </c:pt>
                <c:pt idx="7">
                  <c:v>126.51092248278133</c:v>
                </c:pt>
                <c:pt idx="8">
                  <c:v>127.49236048124131</c:v>
                </c:pt>
                <c:pt idx="9">
                  <c:v>125.27497205591716</c:v>
                </c:pt>
                <c:pt idx="10">
                  <c:v>126.54252452272856</c:v>
                </c:pt>
                <c:pt idx="11">
                  <c:v>121.88984232402862</c:v>
                </c:pt>
                <c:pt idx="12">
                  <c:v>125.35457511596748</c:v>
                </c:pt>
                <c:pt idx="13">
                  <c:v>128.9297040589712</c:v>
                </c:pt>
                <c:pt idx="14">
                  <c:v>129.75004884200996</c:v>
                </c:pt>
                <c:pt idx="15">
                  <c:v>128.87930240343172</c:v>
                </c:pt>
                <c:pt idx="16">
                  <c:v>133.17506816981501</c:v>
                </c:pt>
                <c:pt idx="17">
                  <c:v>152.67386047897159</c:v>
                </c:pt>
                <c:pt idx="18">
                  <c:v>143.64120419983317</c:v>
                </c:pt>
                <c:pt idx="19">
                  <c:v>143.02264396765992</c:v>
                </c:pt>
                <c:pt idx="20">
                  <c:v>136.49103467235128</c:v>
                </c:pt>
                <c:pt idx="21">
                  <c:v>140.18723994255927</c:v>
                </c:pt>
                <c:pt idx="22">
                  <c:v>136.57711814874031</c:v>
                </c:pt>
                <c:pt idx="23">
                  <c:v>139.59024325314215</c:v>
                </c:pt>
                <c:pt idx="24">
                  <c:v>143.1577595653832</c:v>
                </c:pt>
                <c:pt idx="25">
                  <c:v>142.04912076406222</c:v>
                </c:pt>
                <c:pt idx="26">
                  <c:v>138.38709884361887</c:v>
                </c:pt>
                <c:pt idx="27">
                  <c:v>137.81348583765714</c:v>
                </c:pt>
                <c:pt idx="28">
                  <c:v>133.41739325447983</c:v>
                </c:pt>
                <c:pt idx="29">
                  <c:v>134.43346367099116</c:v>
                </c:pt>
                <c:pt idx="30">
                  <c:v>134.64917039262082</c:v>
                </c:pt>
                <c:pt idx="31">
                  <c:v>128.46272462580507</c:v>
                </c:pt>
                <c:pt idx="32">
                  <c:v>136.92229297422432</c:v>
                </c:pt>
                <c:pt idx="33">
                  <c:v>134.12213106029856</c:v>
                </c:pt>
                <c:pt idx="34">
                  <c:v>135.06962907564767</c:v>
                </c:pt>
                <c:pt idx="35">
                  <c:v>139.32524316343529</c:v>
                </c:pt>
                <c:pt idx="36">
                  <c:v>134.18570315290205</c:v>
                </c:pt>
                <c:pt idx="37">
                  <c:v>133.8109643178739</c:v>
                </c:pt>
                <c:pt idx="38">
                  <c:v>132.02703831423733</c:v>
                </c:pt>
                <c:pt idx="39">
                  <c:v>141.29793852076207</c:v>
                </c:pt>
                <c:pt idx="40">
                  <c:v>138.88221837207416</c:v>
                </c:pt>
                <c:pt idx="41">
                  <c:v>137.8661878473774</c:v>
                </c:pt>
                <c:pt idx="42">
                  <c:v>136.72544623710016</c:v>
                </c:pt>
                <c:pt idx="43">
                  <c:v>140.58708726078254</c:v>
                </c:pt>
                <c:pt idx="44">
                  <c:v>140.33725974297539</c:v>
                </c:pt>
                <c:pt idx="45">
                  <c:v>137.7792229041367</c:v>
                </c:pt>
                <c:pt idx="46">
                  <c:v>141.32813447382736</c:v>
                </c:pt>
                <c:pt idx="47">
                  <c:v>143.19265269271781</c:v>
                </c:pt>
                <c:pt idx="48">
                  <c:v>142.90870624832587</c:v>
                </c:pt>
              </c:numCache>
            </c:numRef>
          </c:val>
          <c:smooth val="0"/>
          <c:extLst>
            <c:ext xmlns:c16="http://schemas.microsoft.com/office/drawing/2014/chart" uri="{C3380CC4-5D6E-409C-BE32-E72D297353CC}">
              <c16:uniqueId val="{00000001-D16F-4E48-BFCE-E567B25AC566}"/>
            </c:ext>
          </c:extLst>
        </c:ser>
        <c:ser>
          <c:idx val="0"/>
          <c:order val="1"/>
          <c:tx>
            <c:v>HORS COVID</c:v>
          </c:tx>
          <c:spPr>
            <a:ln w="12700">
              <a:solidFill>
                <a:srgbClr val="FF00FF"/>
              </a:solidFill>
              <a:prstDash val="solid"/>
            </a:ln>
          </c:spPr>
          <c:cat>
            <c:numRef>
              <c:f>[2]RA_INDICES!$BZ$3:$DV$3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[2]RA_INDICES!$BZ$90:$DV$90</c:f>
              <c:numCache>
                <c:formatCode>#\ ##0\ _€</c:formatCode>
                <c:ptCount val="49"/>
                <c:pt idx="0">
                  <c:v>114.18054826598795</c:v>
                </c:pt>
                <c:pt idx="1">
                  <c:v>119.44492521150163</c:v>
                </c:pt>
                <c:pt idx="2">
                  <c:v>125.53999966192484</c:v>
                </c:pt>
                <c:pt idx="3">
                  <c:v>118.12954047192437</c:v>
                </c:pt>
                <c:pt idx="4">
                  <c:v>119.8117099116252</c:v>
                </c:pt>
                <c:pt idx="5">
                  <c:v>119.79892721403318</c:v>
                </c:pt>
                <c:pt idx="6">
                  <c:v>121.10027923260283</c:v>
                </c:pt>
                <c:pt idx="7">
                  <c:v>119.11688135659719</c:v>
                </c:pt>
                <c:pt idx="8">
                  <c:v>117.64394545240231</c:v>
                </c:pt>
                <c:pt idx="9">
                  <c:v>117.78823146954834</c:v>
                </c:pt>
                <c:pt idx="10">
                  <c:v>121.41111999848128</c:v>
                </c:pt>
                <c:pt idx="11">
                  <c:v>116.90327093222221</c:v>
                </c:pt>
                <c:pt idx="12">
                  <c:v>119.34860244716464</c:v>
                </c:pt>
                <c:pt idx="13">
                  <c:v>124.9458036395466</c:v>
                </c:pt>
                <c:pt idx="14">
                  <c:v>126.03363998092124</c:v>
                </c:pt>
                <c:pt idx="15">
                  <c:v>124.12891270546511</c:v>
                </c:pt>
                <c:pt idx="16">
                  <c:v>124.23165436957491</c:v>
                </c:pt>
                <c:pt idx="17">
                  <c:v>121.33615799368356</c:v>
                </c:pt>
                <c:pt idx="18">
                  <c:v>121.2853506877757</c:v>
                </c:pt>
                <c:pt idx="19">
                  <c:v>125.09087406374881</c:v>
                </c:pt>
                <c:pt idx="20">
                  <c:v>125.26500980218698</c:v>
                </c:pt>
                <c:pt idx="21">
                  <c:v>127.76072412608757</c:v>
                </c:pt>
                <c:pt idx="22">
                  <c:v>121.24381689358026</c:v>
                </c:pt>
                <c:pt idx="23">
                  <c:v>125.76955539846779</c:v>
                </c:pt>
                <c:pt idx="24">
                  <c:v>132.94736291995312</c:v>
                </c:pt>
                <c:pt idx="25">
                  <c:v>131.29272206162705</c:v>
                </c:pt>
                <c:pt idx="26">
                  <c:v>128.84862200187442</c:v>
                </c:pt>
                <c:pt idx="27">
                  <c:v>127.78522949647962</c:v>
                </c:pt>
                <c:pt idx="28">
                  <c:v>126.5272366843391</c:v>
                </c:pt>
                <c:pt idx="29">
                  <c:v>130.90156311136886</c:v>
                </c:pt>
                <c:pt idx="30">
                  <c:v>134.98927512408201</c:v>
                </c:pt>
                <c:pt idx="31">
                  <c:v>129.02232379278047</c:v>
                </c:pt>
                <c:pt idx="32">
                  <c:v>134.32864506566887</c:v>
                </c:pt>
                <c:pt idx="33">
                  <c:v>132.73956221005869</c:v>
                </c:pt>
                <c:pt idx="34">
                  <c:v>132.12424386961078</c:v>
                </c:pt>
                <c:pt idx="35">
                  <c:v>135.49304243544438</c:v>
                </c:pt>
                <c:pt idx="36">
                  <c:v>132.0638860999629</c:v>
                </c:pt>
                <c:pt idx="37">
                  <c:v>133.1232120084687</c:v>
                </c:pt>
                <c:pt idx="38">
                  <c:v>131.72364990029621</c:v>
                </c:pt>
                <c:pt idx="39">
                  <c:v>137.77930464992102</c:v>
                </c:pt>
                <c:pt idx="40">
                  <c:v>138.91342671087386</c:v>
                </c:pt>
                <c:pt idx="41">
                  <c:v>136.81101005596469</c:v>
                </c:pt>
                <c:pt idx="42">
                  <c:v>136.98537967678689</c:v>
                </c:pt>
                <c:pt idx="43">
                  <c:v>143.95363540676507</c:v>
                </c:pt>
                <c:pt idx="44">
                  <c:v>138.4867140484333</c:v>
                </c:pt>
                <c:pt idx="45">
                  <c:v>135.86291620436484</c:v>
                </c:pt>
                <c:pt idx="46">
                  <c:v>144.15376763588438</c:v>
                </c:pt>
                <c:pt idx="47">
                  <c:v>139.23777248062129</c:v>
                </c:pt>
                <c:pt idx="48">
                  <c:v>139.61315647746909</c:v>
                </c:pt>
              </c:numCache>
            </c:numRef>
          </c:val>
          <c:smooth val="0"/>
          <c:extLst>
            <c:ext xmlns:c16="http://schemas.microsoft.com/office/drawing/2014/chart" uri="{C3380CC4-5D6E-409C-BE32-E72D297353CC}">
              <c16:uniqueId val="{00000002-D16F-4E48-BFCE-E567B25AC566}"/>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[1]NSA_INDICES!$BZ$90:$DV$90</c:f>
              <c:numCache>
                <c:formatCode>General</c:formatCode>
                <c:ptCount val="49"/>
                <c:pt idx="0">
                  <c:v>102.25307608668699</c:v>
                </c:pt>
                <c:pt idx="1">
                  <c:v>102.6600127829937</c:v>
                </c:pt>
                <c:pt idx="2">
                  <c:v>103.09246564764669</c:v>
                </c:pt>
                <c:pt idx="3">
                  <c:v>100.94326619149628</c:v>
                </c:pt>
                <c:pt idx="4">
                  <c:v>96.546832953629576</c:v>
                </c:pt>
                <c:pt idx="5">
                  <c:v>101.44580541545326</c:v>
                </c:pt>
                <c:pt idx="6">
                  <c:v>97.843436417230095</c:v>
                </c:pt>
                <c:pt idx="7">
                  <c:v>106.07449150461883</c:v>
                </c:pt>
                <c:pt idx="8">
                  <c:v>101.06419383029142</c:v>
                </c:pt>
                <c:pt idx="9">
                  <c:v>100.04393718948741</c:v>
                </c:pt>
                <c:pt idx="10">
                  <c:v>97.580152445519587</c:v>
                </c:pt>
                <c:pt idx="11">
                  <c:v>92.094217452926443</c:v>
                </c:pt>
                <c:pt idx="12">
                  <c:v>98.872024730137667</c:v>
                </c:pt>
                <c:pt idx="13">
                  <c:v>98.347690347481475</c:v>
                </c:pt>
                <c:pt idx="14">
                  <c:v>100.91287069392689</c:v>
                </c:pt>
                <c:pt idx="15">
                  <c:v>97.498368031043597</c:v>
                </c:pt>
                <c:pt idx="16">
                  <c:v>100.92518592868396</c:v>
                </c:pt>
                <c:pt idx="17">
                  <c:v>106.93036316150612</c:v>
                </c:pt>
                <c:pt idx="18">
                  <c:v>102.80942181720675</c:v>
                </c:pt>
                <c:pt idx="19">
                  <c:v>102.34655883139749</c:v>
                </c:pt>
                <c:pt idx="20">
                  <c:v>101.61409890071653</c:v>
                </c:pt>
                <c:pt idx="21">
                  <c:v>105.89710155298224</c:v>
                </c:pt>
                <c:pt idx="22">
                  <c:v>98.190503594871075</c:v>
                </c:pt>
                <c:pt idx="23">
                  <c:v>105.00155138332694</c:v>
                </c:pt>
                <c:pt idx="24">
                  <c:v>106.90470202222053</c:v>
                </c:pt>
                <c:pt idx="25">
                  <c:v>110.98423040500398</c:v>
                </c:pt>
                <c:pt idx="26">
                  <c:v>105.22234661382835</c:v>
                </c:pt>
                <c:pt idx="27">
                  <c:v>106.71434396008269</c:v>
                </c:pt>
                <c:pt idx="28">
                  <c:v>104.48162129261944</c:v>
                </c:pt>
                <c:pt idx="29">
                  <c:v>105.42008741469718</c:v>
                </c:pt>
                <c:pt idx="30">
                  <c:v>102.96490800473575</c:v>
                </c:pt>
                <c:pt idx="31">
                  <c:v>101.14252033592788</c:v>
                </c:pt>
                <c:pt idx="32">
                  <c:v>110.33759289688967</c:v>
                </c:pt>
                <c:pt idx="33">
                  <c:v>104.49922417415665</c:v>
                </c:pt>
                <c:pt idx="34">
                  <c:v>110.68923466057656</c:v>
                </c:pt>
                <c:pt idx="35">
                  <c:v>107.53508876795202</c:v>
                </c:pt>
                <c:pt idx="36">
                  <c:v>107.34136673745662</c:v>
                </c:pt>
                <c:pt idx="37">
                  <c:v>107.77887461473917</c:v>
                </c:pt>
                <c:pt idx="38">
                  <c:v>106.80361854678311</c:v>
                </c:pt>
                <c:pt idx="39">
                  <c:v>113.37976549120334</c:v>
                </c:pt>
                <c:pt idx="40">
                  <c:v>115.2282046260643</c:v>
                </c:pt>
                <c:pt idx="41">
                  <c:v>108.54332953190202</c:v>
                </c:pt>
                <c:pt idx="42">
                  <c:v>112.45891899167728</c:v>
                </c:pt>
                <c:pt idx="43">
                  <c:v>113.9189417969764</c:v>
                </c:pt>
                <c:pt idx="44">
                  <c:v>112.67942242506486</c:v>
                </c:pt>
                <c:pt idx="45">
                  <c:v>108.76920701609151</c:v>
                </c:pt>
                <c:pt idx="46">
                  <c:v>112.11045288331671</c:v>
                </c:pt>
                <c:pt idx="47">
                  <c:v>113.29350578421271</c:v>
                </c:pt>
                <c:pt idx="48">
                  <c:v>115.78871352542946</c:v>
                </c:pt>
              </c:numCache>
            </c:numRef>
          </c:val>
          <c:smooth val="0"/>
          <c:extLst>
            <c:ext xmlns:c16="http://schemas.microsoft.com/office/drawing/2014/chart" uri="{C3380CC4-5D6E-409C-BE32-E72D297353CC}">
              <c16:uniqueId val="{00000001-CA48-47FF-BCFF-F9E162B9E3FE}"/>
            </c:ext>
          </c:extLst>
        </c:ser>
        <c:ser>
          <c:idx val="0"/>
          <c:order val="1"/>
          <c:tx>
            <c:v>HORS COVID</c:v>
          </c:tx>
          <c:spPr>
            <a:ln w="12700">
              <a:solidFill>
                <a:srgbClr val="FF00FF"/>
              </a:solidFill>
              <a:prstDash val="solid"/>
            </a:ln>
          </c:spPr>
          <c:cat>
            <c:numRef>
              <c:f>[2]NSA_INDICES!$BZ$3:$DV$3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[2]NSA_INDICES!$BZ$90:$DV$90</c:f>
              <c:numCache>
                <c:formatCode>#\ ##0\ _€</c:formatCode>
                <c:ptCount val="49"/>
                <c:pt idx="0">
                  <c:v>96.962644654856661</c:v>
                </c:pt>
                <c:pt idx="1">
                  <c:v>95.000469897330973</c:v>
                </c:pt>
                <c:pt idx="2">
                  <c:v>95.187765591530422</c:v>
                </c:pt>
                <c:pt idx="3">
                  <c:v>95.520413992549635</c:v>
                </c:pt>
                <c:pt idx="4">
                  <c:v>92.201336903542369</c:v>
                </c:pt>
                <c:pt idx="5">
                  <c:v>97.887685776799216</c:v>
                </c:pt>
                <c:pt idx="6">
                  <c:v>90.875809993032377</c:v>
                </c:pt>
                <c:pt idx="7">
                  <c:v>95.683777358149086</c:v>
                </c:pt>
                <c:pt idx="8">
                  <c:v>94.897876625285562</c:v>
                </c:pt>
                <c:pt idx="9">
                  <c:v>94.926661888627763</c:v>
                </c:pt>
                <c:pt idx="10">
                  <c:v>93.404890598000549</c:v>
                </c:pt>
                <c:pt idx="11">
                  <c:v>90.424878056880729</c:v>
                </c:pt>
                <c:pt idx="12">
                  <c:v>94.611661895533828</c:v>
                </c:pt>
                <c:pt idx="13">
                  <c:v>97.830140004357176</c:v>
                </c:pt>
                <c:pt idx="14">
                  <c:v>95.60223976902202</c:v>
                </c:pt>
                <c:pt idx="15">
                  <c:v>96.716506376499439</c:v>
                </c:pt>
                <c:pt idx="16">
                  <c:v>95.901069221235048</c:v>
                </c:pt>
                <c:pt idx="17">
                  <c:v>96.751593167812629</c:v>
                </c:pt>
                <c:pt idx="18">
                  <c:v>98.4041259767979</c:v>
                </c:pt>
                <c:pt idx="19">
                  <c:v>101.38916932633279</c:v>
                </c:pt>
                <c:pt idx="20">
                  <c:v>102.58025400714293</c:v>
                </c:pt>
                <c:pt idx="21">
                  <c:v>101.78120582257905</c:v>
                </c:pt>
                <c:pt idx="22">
                  <c:v>100.42903430656023</c:v>
                </c:pt>
                <c:pt idx="23">
                  <c:v>101.64473251849377</c:v>
                </c:pt>
                <c:pt idx="24">
                  <c:v>104.51100612784663</c:v>
                </c:pt>
                <c:pt idx="25">
                  <c:v>105.19570591168879</c:v>
                </c:pt>
                <c:pt idx="26">
                  <c:v>103.73127195315975</c:v>
                </c:pt>
                <c:pt idx="27">
                  <c:v>102.53449642510721</c:v>
                </c:pt>
                <c:pt idx="28">
                  <c:v>102.79784792818201</c:v>
                </c:pt>
                <c:pt idx="29">
                  <c:v>106.85100625968771</c:v>
                </c:pt>
                <c:pt idx="30">
                  <c:v>103.02493512614721</c:v>
                </c:pt>
                <c:pt idx="31">
                  <c:v>103.38898360393189</c:v>
                </c:pt>
                <c:pt idx="32">
                  <c:v>106.81133848639841</c:v>
                </c:pt>
                <c:pt idx="33">
                  <c:v>105.17005998282951</c:v>
                </c:pt>
                <c:pt idx="34">
                  <c:v>107.71381292670716</c:v>
                </c:pt>
                <c:pt idx="35">
                  <c:v>108.08227331143543</c:v>
                </c:pt>
                <c:pt idx="36">
                  <c:v>107.82161622628463</c:v>
                </c:pt>
                <c:pt idx="37">
                  <c:v>106.87524249504901</c:v>
                </c:pt>
                <c:pt idx="38">
                  <c:v>109.0607200609125</c:v>
                </c:pt>
                <c:pt idx="39">
                  <c:v>111.57169574847174</c:v>
                </c:pt>
                <c:pt idx="40">
                  <c:v>112.41857386851906</c:v>
                </c:pt>
                <c:pt idx="41">
                  <c:v>107.6343484791303</c:v>
                </c:pt>
                <c:pt idx="42">
                  <c:v>113.20337531107761</c:v>
                </c:pt>
                <c:pt idx="43">
                  <c:v>112.80306306233602</c:v>
                </c:pt>
                <c:pt idx="44">
                  <c:v>112.13025750901228</c:v>
                </c:pt>
                <c:pt idx="45">
                  <c:v>111.01881950829673</c:v>
                </c:pt>
                <c:pt idx="46">
                  <c:v>113.92965767771091</c:v>
                </c:pt>
                <c:pt idx="47">
                  <c:v>113.25594914190582</c:v>
                </c:pt>
                <c:pt idx="48">
                  <c:v>112.81879159535725</c:v>
                </c:pt>
              </c:numCache>
            </c:numRef>
          </c:val>
          <c:smooth val="0"/>
          <c:extLst>
            <c:ext xmlns:c16="http://schemas.microsoft.com/office/drawing/2014/chart" uri="{C3380CC4-5D6E-409C-BE32-E72D297353CC}">
              <c16:uniqueId val="{00000002-CA48-47FF-BCFF-F9E162B9E3FE}"/>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[1]SA_INDICES!$BZ$90:$DV$90</c:f>
              <c:numCache>
                <c:formatCode>General</c:formatCode>
                <c:ptCount val="49"/>
                <c:pt idx="0">
                  <c:v>125.70370360134622</c:v>
                </c:pt>
                <c:pt idx="1">
                  <c:v>129.46536393534072</c:v>
                </c:pt>
                <c:pt idx="2">
                  <c:v>138.26837890207358</c:v>
                </c:pt>
                <c:pt idx="3">
                  <c:v>127.52197373278275</c:v>
                </c:pt>
                <c:pt idx="4">
                  <c:v>130.57572209533618</c:v>
                </c:pt>
                <c:pt idx="5">
                  <c:v>130.09423759821772</c:v>
                </c:pt>
                <c:pt idx="6">
                  <c:v>131.42333588689402</c:v>
                </c:pt>
                <c:pt idx="7">
                  <c:v>131.5952402699819</c:v>
                </c:pt>
                <c:pt idx="8">
                  <c:v>134.06734404515743</c:v>
                </c:pt>
                <c:pt idx="9">
                  <c:v>131.55212482774624</c:v>
                </c:pt>
                <c:pt idx="10">
                  <c:v>133.74798538177112</c:v>
                </c:pt>
                <c:pt idx="11">
                  <c:v>129.30260562280503</c:v>
                </c:pt>
                <c:pt idx="12">
                  <c:v>131.9430886446255</c:v>
                </c:pt>
                <c:pt idx="13">
                  <c:v>136.53811065637984</c:v>
                </c:pt>
                <c:pt idx="14">
                  <c:v>136.92436308247781</c:v>
                </c:pt>
                <c:pt idx="15">
                  <c:v>136.68647005315466</c:v>
                </c:pt>
                <c:pt idx="16">
                  <c:v>141.19841872886886</c:v>
                </c:pt>
                <c:pt idx="17">
                  <c:v>164.05424667793505</c:v>
                </c:pt>
                <c:pt idx="18">
                  <c:v>153.79961971147139</c:v>
                </c:pt>
                <c:pt idx="19">
                  <c:v>153.14232403278339</c:v>
                </c:pt>
                <c:pt idx="20">
                  <c:v>145.1679619252682</c:v>
                </c:pt>
                <c:pt idx="21">
                  <c:v>148.71817965145408</c:v>
                </c:pt>
                <c:pt idx="22">
                  <c:v>146.12720775955344</c:v>
                </c:pt>
                <c:pt idx="23">
                  <c:v>148.19545917844817</c:v>
                </c:pt>
                <c:pt idx="24">
                  <c:v>152.17704798732271</c:v>
                </c:pt>
                <c:pt idx="25">
                  <c:v>149.77766078060262</c:v>
                </c:pt>
                <c:pt idx="26">
                  <c:v>146.63805713717821</c:v>
                </c:pt>
                <c:pt idx="27">
                  <c:v>145.55054718578506</c:v>
                </c:pt>
                <c:pt idx="28">
                  <c:v>140.61623635136257</c:v>
                </c:pt>
                <c:pt idx="29">
                  <c:v>141.65161370532172</c:v>
                </c:pt>
                <c:pt idx="30">
                  <c:v>142.53180210092597</c:v>
                </c:pt>
                <c:pt idx="31">
                  <c:v>135.25963553306687</c:v>
                </c:pt>
                <c:pt idx="32">
                  <c:v>143.53622001535084</c:v>
                </c:pt>
                <c:pt idx="33">
                  <c:v>141.49192437453891</c:v>
                </c:pt>
                <c:pt idx="34">
                  <c:v>141.13515358508707</c:v>
                </c:pt>
                <c:pt idx="35">
                  <c:v>147.23421942369913</c:v>
                </c:pt>
                <c:pt idx="36">
                  <c:v>140.86422433248021</c:v>
                </c:pt>
                <c:pt idx="37">
                  <c:v>140.28740909715444</c:v>
                </c:pt>
                <c:pt idx="38">
                  <c:v>138.30229654864868</c:v>
                </c:pt>
                <c:pt idx="39">
                  <c:v>148.24361626028542</c:v>
                </c:pt>
                <c:pt idx="40">
                  <c:v>144.76702883413742</c:v>
                </c:pt>
                <c:pt idx="41">
                  <c:v>145.16133298618564</c:v>
                </c:pt>
                <c:pt idx="42">
                  <c:v>142.76264207816101</c:v>
                </c:pt>
                <c:pt idx="43">
                  <c:v>147.2217744269598</c:v>
                </c:pt>
                <c:pt idx="44">
                  <c:v>147.21816934902225</c:v>
                </c:pt>
                <c:pt idx="45">
                  <c:v>144.9965369226249</c:v>
                </c:pt>
                <c:pt idx="46">
                  <c:v>148.5971130136777</c:v>
                </c:pt>
                <c:pt idx="47">
                  <c:v>150.63117092574362</c:v>
                </c:pt>
                <c:pt idx="48">
                  <c:v>149.65580712602369</c:v>
                </c:pt>
              </c:numCache>
            </c:numRef>
          </c:val>
          <c:smooth val="0"/>
          <c:extLst>
            <c:ext xmlns:c16="http://schemas.microsoft.com/office/drawing/2014/chart" uri="{C3380CC4-5D6E-409C-BE32-E72D297353CC}">
              <c16:uniqueId val="{00000001-A1F8-41BA-96CC-BF0122F3AB6D}"/>
            </c:ext>
          </c:extLst>
        </c:ser>
        <c:ser>
          <c:idx val="0"/>
          <c:order val="1"/>
          <c:tx>
            <c:v>HORS COVID</c:v>
          </c:tx>
          <c:spPr>
            <a:ln w="12700">
              <a:solidFill>
                <a:srgbClr val="FF00FF"/>
              </a:solidFill>
              <a:prstDash val="solid"/>
            </a:ln>
          </c:spPr>
          <c:cat>
            <c:numRef>
              <c:f>[2]SA_INDICES!$BZ$3:$DV$3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[2]SA_INDICES!$BZ$90:$DV$90</c:f>
              <c:numCache>
                <c:formatCode>#\ ##0\ _€</c:formatCode>
                <c:ptCount val="49"/>
                <c:pt idx="0">
                  <c:v>118.44819352154865</c:v>
                </c:pt>
                <c:pt idx="1">
                  <c:v>125.50375014758986</c:v>
                </c:pt>
                <c:pt idx="2">
                  <c:v>133.06313201599636</c:v>
                </c:pt>
                <c:pt idx="3">
                  <c:v>123.73345913306129</c:v>
                </c:pt>
                <c:pt idx="4">
                  <c:v>126.65524208798307</c:v>
                </c:pt>
                <c:pt idx="5">
                  <c:v>125.22986745362208</c:v>
                </c:pt>
                <c:pt idx="6">
                  <c:v>128.59174367945357</c:v>
                </c:pt>
                <c:pt idx="7">
                  <c:v>124.92503183534569</c:v>
                </c:pt>
                <c:pt idx="8">
                  <c:v>123.28180676845389</c:v>
                </c:pt>
                <c:pt idx="9">
                  <c:v>123.45472090753142</c:v>
                </c:pt>
                <c:pt idx="10">
                  <c:v>128.35276950044718</c:v>
                </c:pt>
                <c:pt idx="11">
                  <c:v>123.46622948289439</c:v>
                </c:pt>
                <c:pt idx="12">
                  <c:v>125.47992304034096</c:v>
                </c:pt>
                <c:pt idx="13">
                  <c:v>131.66671670060492</c:v>
                </c:pt>
                <c:pt idx="14">
                  <c:v>133.57639452685908</c:v>
                </c:pt>
                <c:pt idx="15">
                  <c:v>130.92337668060787</c:v>
                </c:pt>
                <c:pt idx="16">
                  <c:v>131.25369898233521</c:v>
                </c:pt>
                <c:pt idx="17">
                  <c:v>127.42971060082692</c:v>
                </c:pt>
                <c:pt idx="18">
                  <c:v>126.95671186417891</c:v>
                </c:pt>
                <c:pt idx="19">
                  <c:v>130.96560016605667</c:v>
                </c:pt>
                <c:pt idx="20">
                  <c:v>130.88767401432054</c:v>
                </c:pt>
                <c:pt idx="21">
                  <c:v>134.20003117146109</c:v>
                </c:pt>
                <c:pt idx="22">
                  <c:v>126.40298784489137</c:v>
                </c:pt>
                <c:pt idx="23">
                  <c:v>131.74915594858371</c:v>
                </c:pt>
                <c:pt idx="24">
                  <c:v>139.99562418857866</c:v>
                </c:pt>
                <c:pt idx="25">
                  <c:v>137.76115223012749</c:v>
                </c:pt>
                <c:pt idx="26">
                  <c:v>135.07423123913108</c:v>
                </c:pt>
                <c:pt idx="27">
                  <c:v>134.04389917109697</c:v>
                </c:pt>
                <c:pt idx="28">
                  <c:v>132.40882457272173</c:v>
                </c:pt>
                <c:pt idx="29">
                  <c:v>136.86275601613772</c:v>
                </c:pt>
                <c:pt idx="30">
                  <c:v>142.91198552020279</c:v>
                </c:pt>
                <c:pt idx="31">
                  <c:v>135.37582681566826</c:v>
                </c:pt>
                <c:pt idx="32">
                  <c:v>141.14910971230051</c:v>
                </c:pt>
                <c:pt idx="33">
                  <c:v>139.57296411748604</c:v>
                </c:pt>
                <c:pt idx="34">
                  <c:v>138.1746354940781</c:v>
                </c:pt>
                <c:pt idx="35">
                  <c:v>142.28710061147689</c:v>
                </c:pt>
                <c:pt idx="36">
                  <c:v>138.07259716880296</c:v>
                </c:pt>
                <c:pt idx="37">
                  <c:v>139.62905761499357</c:v>
                </c:pt>
                <c:pt idx="38">
                  <c:v>137.34090431120043</c:v>
                </c:pt>
                <c:pt idx="39">
                  <c:v>144.27514643843892</c:v>
                </c:pt>
                <c:pt idx="40">
                  <c:v>145.48046504394679</c:v>
                </c:pt>
                <c:pt idx="41">
                  <c:v>144.04276394213343</c:v>
                </c:pt>
                <c:pt idx="42">
                  <c:v>142.88000891802787</c:v>
                </c:pt>
                <c:pt idx="43">
                  <c:v>151.6746446118438</c:v>
                </c:pt>
                <c:pt idx="44">
                  <c:v>145.01944934793477</c:v>
                </c:pt>
                <c:pt idx="45">
                  <c:v>142.02079661700239</c:v>
                </c:pt>
                <c:pt idx="46">
                  <c:v>151.6451430309211</c:v>
                </c:pt>
                <c:pt idx="47">
                  <c:v>145.67765085411855</c:v>
                </c:pt>
                <c:pt idx="48">
                  <c:v>146.25443213724111</c:v>
                </c:pt>
              </c:numCache>
            </c:numRef>
          </c:val>
          <c:smooth val="0"/>
          <c:extLst>
            <c:ext xmlns:c16="http://schemas.microsoft.com/office/drawing/2014/chart" uri="{C3380CC4-5D6E-409C-BE32-E72D297353CC}">
              <c16:uniqueId val="{00000002-A1F8-41BA-96CC-BF0122F3AB6D}"/>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[1]RA_INDICES!$BZ$107:$DV$107</c:f>
              <c:numCache>
                <c:formatCode>General</c:formatCode>
                <c:ptCount val="49"/>
                <c:pt idx="0">
                  <c:v>104.28617099830535</c:v>
                </c:pt>
                <c:pt idx="1">
                  <c:v>107.60612519109233</c:v>
                </c:pt>
                <c:pt idx="2">
                  <c:v>105.98681707523059</c:v>
                </c:pt>
                <c:pt idx="3">
                  <c:v>104.08164609314269</c:v>
                </c:pt>
                <c:pt idx="4">
                  <c:v>105.4607244879348</c:v>
                </c:pt>
                <c:pt idx="5">
                  <c:v>106.94533703828914</c:v>
                </c:pt>
                <c:pt idx="6">
                  <c:v>109.39699276473407</c:v>
                </c:pt>
                <c:pt idx="7">
                  <c:v>109.46279775923782</c:v>
                </c:pt>
                <c:pt idx="8">
                  <c:v>109.4698407007465</c:v>
                </c:pt>
                <c:pt idx="9">
                  <c:v>110.07778090775572</c:v>
                </c:pt>
                <c:pt idx="10">
                  <c:v>112.57244176373516</c:v>
                </c:pt>
                <c:pt idx="11">
                  <c:v>118.90016867952508</c:v>
                </c:pt>
                <c:pt idx="12">
                  <c:v>117.70850072267127</c:v>
                </c:pt>
                <c:pt idx="13">
                  <c:v>114.38118026240562</c:v>
                </c:pt>
                <c:pt idx="14">
                  <c:v>115.63039459988885</c:v>
                </c:pt>
                <c:pt idx="15">
                  <c:v>116.78256979345647</c:v>
                </c:pt>
                <c:pt idx="16">
                  <c:v>133.52744048554842</c:v>
                </c:pt>
                <c:pt idx="17">
                  <c:v>125.86071373124913</c:v>
                </c:pt>
                <c:pt idx="18">
                  <c:v>119.97917589818891</c:v>
                </c:pt>
                <c:pt idx="19">
                  <c:v>120.22207717476235</c:v>
                </c:pt>
                <c:pt idx="20">
                  <c:v>119.83730996691536</c:v>
                </c:pt>
                <c:pt idx="21">
                  <c:v>118.52163625014963</c:v>
                </c:pt>
                <c:pt idx="22">
                  <c:v>118.30348322658133</c:v>
                </c:pt>
                <c:pt idx="23">
                  <c:v>120.23587120221386</c:v>
                </c:pt>
                <c:pt idx="24">
                  <c:v>117.55499316384285</c:v>
                </c:pt>
                <c:pt idx="25">
                  <c:v>119.41052184197945</c:v>
                </c:pt>
                <c:pt idx="26">
                  <c:v>118.23713607089333</c:v>
                </c:pt>
                <c:pt idx="27">
                  <c:v>118.01534631406328</c:v>
                </c:pt>
                <c:pt idx="28">
                  <c:v>120.68532989745826</c:v>
                </c:pt>
                <c:pt idx="29">
                  <c:v>119.92457984457299</c:v>
                </c:pt>
                <c:pt idx="30">
                  <c:v>121.98236782376199</c:v>
                </c:pt>
                <c:pt idx="31">
                  <c:v>120.33801474040122</c:v>
                </c:pt>
                <c:pt idx="32">
                  <c:v>121.17029220008115</c:v>
                </c:pt>
                <c:pt idx="33">
                  <c:v>128.52550060396504</c:v>
                </c:pt>
                <c:pt idx="34">
                  <c:v>123.47713568681797</c:v>
                </c:pt>
                <c:pt idx="35">
                  <c:v>123.23497728510655</c:v>
                </c:pt>
                <c:pt idx="36">
                  <c:v>124.12002060758904</c:v>
                </c:pt>
                <c:pt idx="37">
                  <c:v>123.69267553963421</c:v>
                </c:pt>
                <c:pt idx="38">
                  <c:v>124.30006684043053</c:v>
                </c:pt>
                <c:pt idx="39">
                  <c:v>127.55644309398002</c:v>
                </c:pt>
                <c:pt idx="40">
                  <c:v>123.75395671008469</c:v>
                </c:pt>
                <c:pt idx="41">
                  <c:v>126.97496130334058</c:v>
                </c:pt>
                <c:pt idx="42">
                  <c:v>125.47043592050706</c:v>
                </c:pt>
                <c:pt idx="43">
                  <c:v>127.89376735279477</c:v>
                </c:pt>
                <c:pt idx="44">
                  <c:v>126.76454667779214</c:v>
                </c:pt>
                <c:pt idx="45">
                  <c:v>126.48653450327714</c:v>
                </c:pt>
                <c:pt idx="46">
                  <c:v>128.10656808841253</c:v>
                </c:pt>
                <c:pt idx="47">
                  <c:v>127.74218246861706</c:v>
                </c:pt>
                <c:pt idx="48">
                  <c:v>128.91585466425826</c:v>
                </c:pt>
              </c:numCache>
            </c:numRef>
          </c:val>
          <c:smooth val="0"/>
          <c:extLst>
            <c:ext xmlns:c16="http://schemas.microsoft.com/office/drawing/2014/chart" uri="{C3380CC4-5D6E-409C-BE32-E72D297353CC}">
              <c16:uniqueId val="{00000001-4D06-4B31-A0DB-39FE5AB6D8C6}"/>
            </c:ext>
          </c:extLst>
        </c:ser>
        <c:ser>
          <c:idx val="0"/>
          <c:order val="1"/>
          <c:tx>
            <c:v>"HORS COVID"</c:v>
          </c:tx>
          <c:spPr>
            <a:ln w="12700">
              <a:solidFill>
                <a:srgbClr val="FF00FF"/>
              </a:solidFill>
              <a:prstDash val="solid"/>
            </a:ln>
          </c:spPr>
          <c:cat>
            <c:numRef>
              <c:f>[2]RA_INDICES!$BZ$3:$DV$3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[2]RA_INDICES!$BZ$107:$DV$107</c:f>
              <c:numCache>
                <c:formatCode>#\ ##0\ _€</c:formatCode>
                <c:ptCount val="49"/>
                <c:pt idx="0">
                  <c:v>104.23078615245474</c:v>
                </c:pt>
                <c:pt idx="1">
                  <c:v>106.0940596989759</c:v>
                </c:pt>
                <c:pt idx="2">
                  <c:v>104.20177677748006</c:v>
                </c:pt>
                <c:pt idx="3">
                  <c:v>102.84194930063531</c:v>
                </c:pt>
                <c:pt idx="4">
                  <c:v>103.73312829545239</c:v>
                </c:pt>
                <c:pt idx="5">
                  <c:v>104.19250981815922</c:v>
                </c:pt>
                <c:pt idx="6">
                  <c:v>105.31815912926641</c:v>
                </c:pt>
                <c:pt idx="7">
                  <c:v>105.69198424072658</c:v>
                </c:pt>
                <c:pt idx="8">
                  <c:v>108.18895777176859</c:v>
                </c:pt>
                <c:pt idx="9">
                  <c:v>108.26495099795612</c:v>
                </c:pt>
                <c:pt idx="10">
                  <c:v>108.29308124496859</c:v>
                </c:pt>
                <c:pt idx="11">
                  <c:v>109.49209477315888</c:v>
                </c:pt>
                <c:pt idx="12">
                  <c:v>110.28988076207158</c:v>
                </c:pt>
                <c:pt idx="13">
                  <c:v>111.13176387326973</c:v>
                </c:pt>
                <c:pt idx="14">
                  <c:v>111.59738592481902</c:v>
                </c:pt>
                <c:pt idx="15">
                  <c:v>111.04930375049695</c:v>
                </c:pt>
                <c:pt idx="16">
                  <c:v>112.28688933837387</c:v>
                </c:pt>
                <c:pt idx="17">
                  <c:v>113.92481366527876</c:v>
                </c:pt>
                <c:pt idx="18">
                  <c:v>114.43853758657228</c:v>
                </c:pt>
                <c:pt idx="19">
                  <c:v>115.64527639262552</c:v>
                </c:pt>
                <c:pt idx="20">
                  <c:v>116.82393279468954</c:v>
                </c:pt>
                <c:pt idx="21">
                  <c:v>116.40918813879001</c:v>
                </c:pt>
                <c:pt idx="22">
                  <c:v>116.76360248564093</c:v>
                </c:pt>
                <c:pt idx="23">
                  <c:v>117.77053872405729</c:v>
                </c:pt>
                <c:pt idx="24">
                  <c:v>116.52201513234009</c:v>
                </c:pt>
                <c:pt idx="25">
                  <c:v>117.04567267035044</c:v>
                </c:pt>
                <c:pt idx="26">
                  <c:v>116.81216736632032</c:v>
                </c:pt>
                <c:pt idx="27">
                  <c:v>116.09328051711823</c:v>
                </c:pt>
                <c:pt idx="28">
                  <c:v>120.22699416471265</c:v>
                </c:pt>
                <c:pt idx="29">
                  <c:v>118.72890585616761</c:v>
                </c:pt>
                <c:pt idx="30">
                  <c:v>121.35147212446211</c:v>
                </c:pt>
                <c:pt idx="31">
                  <c:v>120.22775723858412</c:v>
                </c:pt>
                <c:pt idx="32">
                  <c:v>117.97813061036837</c:v>
                </c:pt>
                <c:pt idx="33">
                  <c:v>128.79463030865622</c:v>
                </c:pt>
                <c:pt idx="34">
                  <c:v>122.75549402222734</c:v>
                </c:pt>
                <c:pt idx="35">
                  <c:v>122.65217942984405</c:v>
                </c:pt>
                <c:pt idx="36">
                  <c:v>123.09632954470931</c:v>
                </c:pt>
                <c:pt idx="37">
                  <c:v>123.96911135265466</c:v>
                </c:pt>
                <c:pt idx="38">
                  <c:v>125.08949149017592</c:v>
                </c:pt>
                <c:pt idx="39">
                  <c:v>128.82466033558117</c:v>
                </c:pt>
                <c:pt idx="40">
                  <c:v>122.89574670796073</c:v>
                </c:pt>
                <c:pt idx="41">
                  <c:v>126.99605983890163</c:v>
                </c:pt>
                <c:pt idx="42">
                  <c:v>125.39708873926347</c:v>
                </c:pt>
                <c:pt idx="43">
                  <c:v>126.68753829796682</c:v>
                </c:pt>
                <c:pt idx="44">
                  <c:v>126.35554473340285</c:v>
                </c:pt>
                <c:pt idx="45">
                  <c:v>126.07711181857297</c:v>
                </c:pt>
                <c:pt idx="46">
                  <c:v>127.23556303818093</c:v>
                </c:pt>
                <c:pt idx="47">
                  <c:v>127.27024293098917</c:v>
                </c:pt>
                <c:pt idx="48">
                  <c:v>128.68414212515884</c:v>
                </c:pt>
              </c:numCache>
            </c:numRef>
          </c:val>
          <c:smooth val="0"/>
          <c:extLst>
            <c:ext xmlns:c16="http://schemas.microsoft.com/office/drawing/2014/chart" uri="{C3380CC4-5D6E-409C-BE32-E72D297353CC}">
              <c16:uniqueId val="{00000002-4D06-4B31-A0DB-39FE5AB6D8C6}"/>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[1]NSA_INDICES!$BZ$107:$DV$107</c:f>
              <c:numCache>
                <c:formatCode>General</c:formatCode>
                <c:ptCount val="49"/>
                <c:pt idx="0">
                  <c:v>96.674647963454419</c:v>
                </c:pt>
                <c:pt idx="1">
                  <c:v>100.21118418436818</c:v>
                </c:pt>
                <c:pt idx="2">
                  <c:v>96.709259725482298</c:v>
                </c:pt>
                <c:pt idx="3">
                  <c:v>96.110727117803307</c:v>
                </c:pt>
                <c:pt idx="4">
                  <c:v>97.237189595349136</c:v>
                </c:pt>
                <c:pt idx="5">
                  <c:v>98.049193420420877</c:v>
                </c:pt>
                <c:pt idx="6">
                  <c:v>99.0980979367271</c:v>
                </c:pt>
                <c:pt idx="7">
                  <c:v>99.288946486944781</c:v>
                </c:pt>
                <c:pt idx="8">
                  <c:v>100.87667098745356</c:v>
                </c:pt>
                <c:pt idx="9">
                  <c:v>100.8311507542692</c:v>
                </c:pt>
                <c:pt idx="10">
                  <c:v>101.7349540796985</c:v>
                </c:pt>
                <c:pt idx="11">
                  <c:v>103.48317615544464</c:v>
                </c:pt>
                <c:pt idx="12">
                  <c:v>104.38571557926761</c:v>
                </c:pt>
                <c:pt idx="13">
                  <c:v>103.63866176650254</c:v>
                </c:pt>
                <c:pt idx="14">
                  <c:v>103.82484550703121</c:v>
                </c:pt>
                <c:pt idx="15">
                  <c:v>105.00596794712015</c:v>
                </c:pt>
                <c:pt idx="16">
                  <c:v>112.41694111877092</c:v>
                </c:pt>
                <c:pt idx="17">
                  <c:v>109.79819677057827</c:v>
                </c:pt>
                <c:pt idx="18">
                  <c:v>107.59489434060241</c:v>
                </c:pt>
                <c:pt idx="19">
                  <c:v>108.14634958776823</c:v>
                </c:pt>
                <c:pt idx="20">
                  <c:v>108.80696329441236</c:v>
                </c:pt>
                <c:pt idx="21">
                  <c:v>106.43807732550812</c:v>
                </c:pt>
                <c:pt idx="22">
                  <c:v>106.22012650427126</c:v>
                </c:pt>
                <c:pt idx="23">
                  <c:v>106.78789503278627</c:v>
                </c:pt>
                <c:pt idx="24">
                  <c:v>105.25712660730046</c:v>
                </c:pt>
                <c:pt idx="25">
                  <c:v>106.48971761000806</c:v>
                </c:pt>
                <c:pt idx="26">
                  <c:v>105.60364901243071</c:v>
                </c:pt>
                <c:pt idx="27">
                  <c:v>106.29732426590148</c:v>
                </c:pt>
                <c:pt idx="28">
                  <c:v>108.2421456425172</c:v>
                </c:pt>
                <c:pt idx="29">
                  <c:v>107.00777550961958</c:v>
                </c:pt>
                <c:pt idx="30">
                  <c:v>108.62271164276001</c:v>
                </c:pt>
                <c:pt idx="31">
                  <c:v>107.88352510690807</c:v>
                </c:pt>
                <c:pt idx="32">
                  <c:v>106.69447258955583</c:v>
                </c:pt>
                <c:pt idx="33">
                  <c:v>114.2545523733574</c:v>
                </c:pt>
                <c:pt idx="34">
                  <c:v>109.84358234034505</c:v>
                </c:pt>
                <c:pt idx="35">
                  <c:v>109.33029741948471</c:v>
                </c:pt>
                <c:pt idx="36">
                  <c:v>110.48951716032416</c:v>
                </c:pt>
                <c:pt idx="37">
                  <c:v>109.64389790563054</c:v>
                </c:pt>
                <c:pt idx="38">
                  <c:v>110.64535442505104</c:v>
                </c:pt>
                <c:pt idx="39">
                  <c:v>112.89835958963255</c:v>
                </c:pt>
                <c:pt idx="40">
                  <c:v>109.55503454121092</c:v>
                </c:pt>
                <c:pt idx="41">
                  <c:v>112.05689316269374</c:v>
                </c:pt>
                <c:pt idx="42">
                  <c:v>111.32905318333863</c:v>
                </c:pt>
                <c:pt idx="43">
                  <c:v>112.2509859956828</c:v>
                </c:pt>
                <c:pt idx="44">
                  <c:v>110.60117875214901</c:v>
                </c:pt>
                <c:pt idx="45">
                  <c:v>112.1018369465109</c:v>
                </c:pt>
                <c:pt idx="46">
                  <c:v>112.87991287460066</c:v>
                </c:pt>
                <c:pt idx="47">
                  <c:v>112.6526771714141</c:v>
                </c:pt>
                <c:pt idx="48">
                  <c:v>112.37817175039035</c:v>
                </c:pt>
              </c:numCache>
            </c:numRef>
          </c:val>
          <c:smooth val="0"/>
          <c:extLst>
            <c:ext xmlns:c16="http://schemas.microsoft.com/office/drawing/2014/chart" uri="{C3380CC4-5D6E-409C-BE32-E72D297353CC}">
              <c16:uniqueId val="{00000001-3686-4580-959B-92FB0324F1ED}"/>
            </c:ext>
          </c:extLst>
        </c:ser>
        <c:ser>
          <c:idx val="0"/>
          <c:order val="1"/>
          <c:tx>
            <c:v>"HORS COVID"</c:v>
          </c:tx>
          <c:spPr>
            <a:ln w="12700">
              <a:solidFill>
                <a:srgbClr val="FF00FF"/>
              </a:solidFill>
              <a:prstDash val="solid"/>
            </a:ln>
          </c:spPr>
          <c:cat>
            <c:numRef>
              <c:f>[2]NSA_INDICES!$BZ$3:$DV$3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[2]NSA_INDICES!$BZ$107:$DV$107</c:f>
              <c:numCache>
                <c:formatCode>#\ ##0\ _€</c:formatCode>
                <c:ptCount val="49"/>
                <c:pt idx="0">
                  <c:v>96.684717140466347</c:v>
                </c:pt>
                <c:pt idx="1">
                  <c:v>98.852720838602409</c:v>
                </c:pt>
                <c:pt idx="2">
                  <c:v>95.937041029141241</c:v>
                </c:pt>
                <c:pt idx="3">
                  <c:v>95.484999516922571</c:v>
                </c:pt>
                <c:pt idx="4">
                  <c:v>96.220412566323404</c:v>
                </c:pt>
                <c:pt idx="5">
                  <c:v>96.411666192260242</c:v>
                </c:pt>
                <c:pt idx="6">
                  <c:v>96.934891873873227</c:v>
                </c:pt>
                <c:pt idx="7">
                  <c:v>97.361776402410811</c:v>
                </c:pt>
                <c:pt idx="8">
                  <c:v>99.783046947623404</c:v>
                </c:pt>
                <c:pt idx="9">
                  <c:v>99.420002053238605</c:v>
                </c:pt>
                <c:pt idx="10">
                  <c:v>99.755384192655171</c:v>
                </c:pt>
                <c:pt idx="11">
                  <c:v>100.11114901725892</c:v>
                </c:pt>
                <c:pt idx="12">
                  <c:v>101.44053171455991</c:v>
                </c:pt>
                <c:pt idx="13">
                  <c:v>102.12478617098364</c:v>
                </c:pt>
                <c:pt idx="14">
                  <c:v>102.34548935138751</c:v>
                </c:pt>
                <c:pt idx="15">
                  <c:v>101.99485857244717</c:v>
                </c:pt>
                <c:pt idx="16">
                  <c:v>102.91783953599808</c:v>
                </c:pt>
                <c:pt idx="17">
                  <c:v>104.53534215912164</c:v>
                </c:pt>
                <c:pt idx="18">
                  <c:v>104.54807095953072</c:v>
                </c:pt>
                <c:pt idx="19">
                  <c:v>105.4092941632218</c:v>
                </c:pt>
                <c:pt idx="20">
                  <c:v>106.61022370883035</c:v>
                </c:pt>
                <c:pt idx="21">
                  <c:v>105.52065857759372</c:v>
                </c:pt>
                <c:pt idx="22">
                  <c:v>105.91061802916049</c:v>
                </c:pt>
                <c:pt idx="23">
                  <c:v>106.00216655397701</c:v>
                </c:pt>
                <c:pt idx="24">
                  <c:v>104.93806170151461</c:v>
                </c:pt>
                <c:pt idx="25">
                  <c:v>105.38410432873255</c:v>
                </c:pt>
                <c:pt idx="26">
                  <c:v>104.92753791177019</c:v>
                </c:pt>
                <c:pt idx="27">
                  <c:v>104.58078431948454</c:v>
                </c:pt>
                <c:pt idx="28">
                  <c:v>107.70590369400719</c:v>
                </c:pt>
                <c:pt idx="29">
                  <c:v>106.24540226399868</c:v>
                </c:pt>
                <c:pt idx="30">
                  <c:v>108.27477068231019</c:v>
                </c:pt>
                <c:pt idx="31">
                  <c:v>107.47283678084317</c:v>
                </c:pt>
                <c:pt idx="32">
                  <c:v>105.52370016654631</c:v>
                </c:pt>
                <c:pt idx="33">
                  <c:v>114.15027645822606</c:v>
                </c:pt>
                <c:pt idx="34">
                  <c:v>109.61365304201919</c:v>
                </c:pt>
                <c:pt idx="35">
                  <c:v>109.09043948566159</c:v>
                </c:pt>
                <c:pt idx="36">
                  <c:v>109.69427348365126</c:v>
                </c:pt>
                <c:pt idx="37">
                  <c:v>110.0351988390925</c:v>
                </c:pt>
                <c:pt idx="38">
                  <c:v>110.68269563344106</c:v>
                </c:pt>
                <c:pt idx="39">
                  <c:v>113.68981388385571</c:v>
                </c:pt>
                <c:pt idx="40">
                  <c:v>109.282976951904</c:v>
                </c:pt>
                <c:pt idx="41">
                  <c:v>112.16258290388382</c:v>
                </c:pt>
                <c:pt idx="42">
                  <c:v>110.9027024581799</c:v>
                </c:pt>
                <c:pt idx="43">
                  <c:v>112.03363063901971</c:v>
                </c:pt>
                <c:pt idx="44">
                  <c:v>112.10215628404538</c:v>
                </c:pt>
                <c:pt idx="45">
                  <c:v>111.39608009129344</c:v>
                </c:pt>
                <c:pt idx="46">
                  <c:v>111.84279881339785</c:v>
                </c:pt>
                <c:pt idx="47">
                  <c:v>112.98727243366025</c:v>
                </c:pt>
                <c:pt idx="48">
                  <c:v>112.73869637062141</c:v>
                </c:pt>
              </c:numCache>
            </c:numRef>
          </c:val>
          <c:smooth val="0"/>
          <c:extLst>
            <c:ext xmlns:c16="http://schemas.microsoft.com/office/drawing/2014/chart" uri="{C3380CC4-5D6E-409C-BE32-E72D297353CC}">
              <c16:uniqueId val="{00000002-3686-4580-959B-92FB0324F1ED}"/>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[1]SA_INDICES!$BZ$107:$DV$107</c:f>
              <c:numCache>
                <c:formatCode>General</c:formatCode>
                <c:ptCount val="49"/>
                <c:pt idx="0">
                  <c:v>114.82051236452189</c:v>
                </c:pt>
                <c:pt idx="1">
                  <c:v>117.84071721573443</c:v>
                </c:pt>
                <c:pt idx="2">
                  <c:v>118.82694850745628</c:v>
                </c:pt>
                <c:pt idx="3">
                  <c:v>115.11339113342063</c:v>
                </c:pt>
                <c:pt idx="4">
                  <c:v>116.84208974149035</c:v>
                </c:pt>
                <c:pt idx="5">
                  <c:v>119.25759219201055</c:v>
                </c:pt>
                <c:pt idx="6">
                  <c:v>123.65065439279901</c:v>
                </c:pt>
                <c:pt idx="7">
                  <c:v>123.54339921320816</c:v>
                </c:pt>
                <c:pt idx="8">
                  <c:v>121.36278022982377</c:v>
                </c:pt>
                <c:pt idx="9">
                  <c:v>122.87510912682293</c:v>
                </c:pt>
                <c:pt idx="10">
                  <c:v>127.57151544361207</c:v>
                </c:pt>
                <c:pt idx="11">
                  <c:v>140.2372731388368</c:v>
                </c:pt>
                <c:pt idx="12">
                  <c:v>136.14722395936982</c:v>
                </c:pt>
                <c:pt idx="13">
                  <c:v>129.24881666718122</c:v>
                </c:pt>
                <c:pt idx="14">
                  <c:v>131.96926444109738</c:v>
                </c:pt>
                <c:pt idx="15">
                  <c:v>133.08137667025287</c:v>
                </c:pt>
                <c:pt idx="16">
                  <c:v>162.74435354259307</c:v>
                </c:pt>
                <c:pt idx="17">
                  <c:v>148.09122345835576</c:v>
                </c:pt>
                <c:pt idx="18">
                  <c:v>137.11901097529724</c:v>
                </c:pt>
                <c:pt idx="19">
                  <c:v>136.93487382063435</c:v>
                </c:pt>
                <c:pt idx="20">
                  <c:v>135.10330032177902</c:v>
                </c:pt>
                <c:pt idx="21">
                  <c:v>135.24527146062348</c:v>
                </c:pt>
                <c:pt idx="22">
                  <c:v>135.02683858920147</c:v>
                </c:pt>
                <c:pt idx="23">
                  <c:v>138.84785871178977</c:v>
                </c:pt>
                <c:pt idx="24">
                  <c:v>134.57522995346096</c:v>
                </c:pt>
                <c:pt idx="25">
                  <c:v>137.29290384127501</c:v>
                </c:pt>
                <c:pt idx="26">
                  <c:v>135.72187134794166</c:v>
                </c:pt>
                <c:pt idx="27">
                  <c:v>134.2330788003193</c:v>
                </c:pt>
                <c:pt idx="28">
                  <c:v>137.90668625729577</c:v>
                </c:pt>
                <c:pt idx="29">
                  <c:v>137.80142598981882</c:v>
                </c:pt>
                <c:pt idx="30">
                  <c:v>140.47212054494199</c:v>
                </c:pt>
                <c:pt idx="31">
                  <c:v>137.57501773447953</c:v>
                </c:pt>
                <c:pt idx="32">
                  <c:v>141.2048141524977</c:v>
                </c:pt>
                <c:pt idx="33">
                  <c:v>148.27648074190648</c:v>
                </c:pt>
                <c:pt idx="34">
                  <c:v>142.34596185060587</c:v>
                </c:pt>
                <c:pt idx="35">
                  <c:v>142.4790423193638</c:v>
                </c:pt>
                <c:pt idx="36">
                  <c:v>142.98462571348313</c:v>
                </c:pt>
                <c:pt idx="37">
                  <c:v>143.1361717620116</c:v>
                </c:pt>
                <c:pt idx="38">
                  <c:v>143.19817713747696</c:v>
                </c:pt>
                <c:pt idx="39">
                  <c:v>147.84321811946319</c:v>
                </c:pt>
                <c:pt idx="40">
                  <c:v>143.40525284022706</c:v>
                </c:pt>
                <c:pt idx="41">
                  <c:v>147.62155484296466</c:v>
                </c:pt>
                <c:pt idx="42">
                  <c:v>145.04209752641211</c:v>
                </c:pt>
                <c:pt idx="43">
                  <c:v>149.54336336378981</c:v>
                </c:pt>
                <c:pt idx="44">
                  <c:v>149.1346340541111</c:v>
                </c:pt>
                <c:pt idx="45">
                  <c:v>146.39494361127433</c:v>
                </c:pt>
                <c:pt idx="46">
                  <c:v>149.18024587320514</c:v>
                </c:pt>
                <c:pt idx="47">
                  <c:v>148.62604488619718</c:v>
                </c:pt>
                <c:pt idx="48">
                  <c:v>151.80399366393783</c:v>
                </c:pt>
              </c:numCache>
            </c:numRef>
          </c:val>
          <c:smooth val="0"/>
          <c:extLst>
            <c:ext xmlns:c16="http://schemas.microsoft.com/office/drawing/2014/chart" uri="{C3380CC4-5D6E-409C-BE32-E72D297353CC}">
              <c16:uniqueId val="{00000001-827B-47BA-AF4F-F231783DDD02}"/>
            </c:ext>
          </c:extLst>
        </c:ser>
        <c:ser>
          <c:idx val="0"/>
          <c:order val="1"/>
          <c:tx>
            <c:v>"HORS COVID"</c:v>
          </c:tx>
          <c:spPr>
            <a:ln w="12700">
              <a:solidFill>
                <a:srgbClr val="FF00FF"/>
              </a:solidFill>
              <a:prstDash val="solid"/>
            </a:ln>
          </c:spPr>
          <c:cat>
            <c:numRef>
              <c:f>[2]SA_INDICES!$BZ$3:$DV$3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[2]SA_INDICES!$BZ$107:$DV$107</c:f>
              <c:numCache>
                <c:formatCode>#\ ##0\ _€</c:formatCode>
                <c:ptCount val="49"/>
                <c:pt idx="0">
                  <c:v>114.67909344630402</c:v>
                </c:pt>
                <c:pt idx="1">
                  <c:v>116.12043681159901</c:v>
                </c:pt>
                <c:pt idx="2">
                  <c:v>115.64515195254377</c:v>
                </c:pt>
                <c:pt idx="3">
                  <c:v>113.02840160627017</c:v>
                </c:pt>
                <c:pt idx="4">
                  <c:v>114.13525454483735</c:v>
                </c:pt>
                <c:pt idx="5">
                  <c:v>114.9658866690237</c:v>
                </c:pt>
                <c:pt idx="6">
                  <c:v>116.92565334534864</c:v>
                </c:pt>
                <c:pt idx="7">
                  <c:v>117.22601224631217</c:v>
                </c:pt>
                <c:pt idx="8">
                  <c:v>119.82780433357867</c:v>
                </c:pt>
                <c:pt idx="9">
                  <c:v>120.51169091326803</c:v>
                </c:pt>
                <c:pt idx="10">
                  <c:v>120.11439937002729</c:v>
                </c:pt>
                <c:pt idx="11">
                  <c:v>122.48097730376637</c:v>
                </c:pt>
                <c:pt idx="12">
                  <c:v>122.54271307145581</c:v>
                </c:pt>
                <c:pt idx="13">
                  <c:v>123.60284923875282</c:v>
                </c:pt>
                <c:pt idx="14">
                  <c:v>124.40758661295878</c:v>
                </c:pt>
                <c:pt idx="15">
                  <c:v>123.58611270960935</c:v>
                </c:pt>
                <c:pt idx="16">
                  <c:v>125.25930069998243</c:v>
                </c:pt>
                <c:pt idx="17">
                  <c:v>126.92550097244684</c:v>
                </c:pt>
                <c:pt idx="18">
                  <c:v>128.13290407523257</c:v>
                </c:pt>
                <c:pt idx="19">
                  <c:v>129.81804470646969</c:v>
                </c:pt>
                <c:pt idx="20">
                  <c:v>130.96586165453675</c:v>
                </c:pt>
                <c:pt idx="21">
                  <c:v>131.48547522983048</c:v>
                </c:pt>
                <c:pt idx="22">
                  <c:v>131.79067372982479</c:v>
                </c:pt>
                <c:pt idx="23">
                  <c:v>134.06505823958756</c:v>
                </c:pt>
                <c:pt idx="24">
                  <c:v>132.56118796929943</c:v>
                </c:pt>
                <c:pt idx="25">
                  <c:v>133.1923113199409</c:v>
                </c:pt>
                <c:pt idx="26">
                  <c:v>133.2676570282089</c:v>
                </c:pt>
                <c:pt idx="27">
                  <c:v>132.03351347828658</c:v>
                </c:pt>
                <c:pt idx="28">
                  <c:v>137.56372944823303</c:v>
                </c:pt>
                <c:pt idx="29">
                  <c:v>136.01359824734999</c:v>
                </c:pt>
                <c:pt idx="30">
                  <c:v>139.45750784192822</c:v>
                </c:pt>
                <c:pt idx="31">
                  <c:v>137.88825414622724</c:v>
                </c:pt>
                <c:pt idx="32">
                  <c:v>135.22256824275576</c:v>
                </c:pt>
                <c:pt idx="33">
                  <c:v>149.07124173456228</c:v>
                </c:pt>
                <c:pt idx="34">
                  <c:v>140.95172211793826</c:v>
                </c:pt>
                <c:pt idx="35">
                  <c:v>141.42980075175032</c:v>
                </c:pt>
                <c:pt idx="36">
                  <c:v>141.65285213585807</c:v>
                </c:pt>
                <c:pt idx="37">
                  <c:v>143.26204380742266</c:v>
                </c:pt>
                <c:pt idx="38">
                  <c:v>145.03717948398841</c:v>
                </c:pt>
                <c:pt idx="39">
                  <c:v>149.78040912632605</c:v>
                </c:pt>
                <c:pt idx="40">
                  <c:v>141.74402404358256</c:v>
                </c:pt>
                <c:pt idx="41">
                  <c:v>147.53453159248207</c:v>
                </c:pt>
                <c:pt idx="42">
                  <c:v>145.46605466840091</c:v>
                </c:pt>
                <c:pt idx="43">
                  <c:v>146.97737795264388</c:v>
                </c:pt>
                <c:pt idx="44">
                  <c:v>146.09082442152854</c:v>
                </c:pt>
                <c:pt idx="45">
                  <c:v>146.40450753065502</c:v>
                </c:pt>
                <c:pt idx="46">
                  <c:v>148.54842546586309</c:v>
                </c:pt>
                <c:pt idx="47">
                  <c:v>147.04648200168822</c:v>
                </c:pt>
                <c:pt idx="48">
                  <c:v>150.76224887400133</c:v>
                </c:pt>
              </c:numCache>
            </c:numRef>
          </c:val>
          <c:smooth val="0"/>
          <c:extLst>
            <c:ext xmlns:c16="http://schemas.microsoft.com/office/drawing/2014/chart" uri="{C3380CC4-5D6E-409C-BE32-E72D297353CC}">
              <c16:uniqueId val="{00000002-827B-47BA-AF4F-F231783DDD02}"/>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[1]RA_INDICES!$BZ$118:$DV$118</c:f>
              <c:numCache>
                <c:formatCode>General</c:formatCode>
                <c:ptCount val="49"/>
                <c:pt idx="0">
                  <c:v>103.6193054998249</c:v>
                </c:pt>
                <c:pt idx="1">
                  <c:v>106.52061138026158</c:v>
                </c:pt>
                <c:pt idx="2">
                  <c:v>105.50283194256305</c:v>
                </c:pt>
                <c:pt idx="3">
                  <c:v>103.62228660377059</c:v>
                </c:pt>
                <c:pt idx="4">
                  <c:v>105.34828733066475</c:v>
                </c:pt>
                <c:pt idx="5">
                  <c:v>106.27073314137785</c:v>
                </c:pt>
                <c:pt idx="6">
                  <c:v>108.56638229343989</c:v>
                </c:pt>
                <c:pt idx="7">
                  <c:v>109.02739364517085</c:v>
                </c:pt>
                <c:pt idx="8">
                  <c:v>109.60921801023483</c:v>
                </c:pt>
                <c:pt idx="9">
                  <c:v>109.60568089927372</c:v>
                </c:pt>
                <c:pt idx="10">
                  <c:v>111.68451771611613</c:v>
                </c:pt>
                <c:pt idx="11">
                  <c:v>116.87521854953214</c:v>
                </c:pt>
                <c:pt idx="12">
                  <c:v>115.38071901814094</c:v>
                </c:pt>
                <c:pt idx="13">
                  <c:v>113.2010896573186</c:v>
                </c:pt>
                <c:pt idx="14">
                  <c:v>113.19062152326049</c:v>
                </c:pt>
                <c:pt idx="15">
                  <c:v>115.43511663979538</c:v>
                </c:pt>
                <c:pt idx="16">
                  <c:v>129.54164158200666</c:v>
                </c:pt>
                <c:pt idx="17">
                  <c:v>121.16365050215099</c:v>
                </c:pt>
                <c:pt idx="18">
                  <c:v>117.73899745492682</c:v>
                </c:pt>
                <c:pt idx="19">
                  <c:v>118.26232288349816</c:v>
                </c:pt>
                <c:pt idx="20">
                  <c:v>116.47894470689315</c:v>
                </c:pt>
                <c:pt idx="21">
                  <c:v>115.60568983128267</c:v>
                </c:pt>
                <c:pt idx="22">
                  <c:v>114.93364452875103</c:v>
                </c:pt>
                <c:pt idx="23">
                  <c:v>116.68801681756045</c:v>
                </c:pt>
                <c:pt idx="24">
                  <c:v>114.51487965155052</c:v>
                </c:pt>
                <c:pt idx="25">
                  <c:v>115.95888973097301</c:v>
                </c:pt>
                <c:pt idx="26">
                  <c:v>115.42333226916131</c:v>
                </c:pt>
                <c:pt idx="27">
                  <c:v>114.17935087235713</c:v>
                </c:pt>
                <c:pt idx="28">
                  <c:v>117.32072789504866</c:v>
                </c:pt>
                <c:pt idx="29">
                  <c:v>116.42844027600319</c:v>
                </c:pt>
                <c:pt idx="30">
                  <c:v>118.4107102358561</c:v>
                </c:pt>
                <c:pt idx="31">
                  <c:v>115.90481062199596</c:v>
                </c:pt>
                <c:pt idx="32">
                  <c:v>116.76114280478842</c:v>
                </c:pt>
                <c:pt idx="33">
                  <c:v>124.22230242148389</c:v>
                </c:pt>
                <c:pt idx="34">
                  <c:v>119.4884091151212</c:v>
                </c:pt>
                <c:pt idx="35">
                  <c:v>119.61219639274043</c:v>
                </c:pt>
                <c:pt idx="36">
                  <c:v>120.24924967601542</c:v>
                </c:pt>
                <c:pt idx="37">
                  <c:v>119.01090654159783</c:v>
                </c:pt>
                <c:pt idx="38">
                  <c:v>120.34803542156793</c:v>
                </c:pt>
                <c:pt idx="39">
                  <c:v>122.60826081195408</c:v>
                </c:pt>
                <c:pt idx="40">
                  <c:v>119.21899682040409</c:v>
                </c:pt>
                <c:pt idx="41">
                  <c:v>123.12912196889766</c:v>
                </c:pt>
                <c:pt idx="42">
                  <c:v>120.62603985534537</c:v>
                </c:pt>
                <c:pt idx="43">
                  <c:v>123.04923126661109</c:v>
                </c:pt>
                <c:pt idx="44">
                  <c:v>122.38701716742359</c:v>
                </c:pt>
                <c:pt idx="45">
                  <c:v>121.76817765437124</c:v>
                </c:pt>
                <c:pt idx="46">
                  <c:v>123.53005538639275</c:v>
                </c:pt>
                <c:pt idx="47">
                  <c:v>122.78019168708654</c:v>
                </c:pt>
                <c:pt idx="48">
                  <c:v>124.11903679844384</c:v>
                </c:pt>
              </c:numCache>
            </c:numRef>
          </c:val>
          <c:smooth val="0"/>
          <c:extLst>
            <c:ext xmlns:c16="http://schemas.microsoft.com/office/drawing/2014/chart" uri="{C3380CC4-5D6E-409C-BE32-E72D297353CC}">
              <c16:uniqueId val="{00000001-BC99-42C7-85E3-3CBDDD39DBFD}"/>
            </c:ext>
          </c:extLst>
        </c:ser>
        <c:ser>
          <c:idx val="0"/>
          <c:order val="1"/>
          <c:tx>
            <c:v>"HORS COVID"</c:v>
          </c:tx>
          <c:spPr>
            <a:ln w="12700">
              <a:solidFill>
                <a:srgbClr val="FF00FF"/>
              </a:solidFill>
              <a:prstDash val="solid"/>
            </a:ln>
          </c:spPr>
          <c:cat>
            <c:numRef>
              <c:f>[2]RA_INDICES!$BZ$3:$DV$3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[2]RA_INDICES!$BZ$118:$DV$118</c:f>
              <c:numCache>
                <c:formatCode>#\ ##0\ _€</c:formatCode>
                <c:ptCount val="49"/>
                <c:pt idx="0">
                  <c:v>103.56809740875524</c:v>
                </c:pt>
                <c:pt idx="1">
                  <c:v>105.148453767676</c:v>
                </c:pt>
                <c:pt idx="2">
                  <c:v>103.8841626701074</c:v>
                </c:pt>
                <c:pt idx="3">
                  <c:v>102.49794694017551</c:v>
                </c:pt>
                <c:pt idx="4">
                  <c:v>103.78224626014045</c:v>
                </c:pt>
                <c:pt idx="5">
                  <c:v>103.77458604269425</c:v>
                </c:pt>
                <c:pt idx="6">
                  <c:v>104.86812411269555</c:v>
                </c:pt>
                <c:pt idx="7">
                  <c:v>105.60891832239163</c:v>
                </c:pt>
                <c:pt idx="8">
                  <c:v>108.44845275567803</c:v>
                </c:pt>
                <c:pt idx="9">
                  <c:v>107.96184144193235</c:v>
                </c:pt>
                <c:pt idx="10">
                  <c:v>107.80441789979953</c:v>
                </c:pt>
                <c:pt idx="11">
                  <c:v>108.34479980584599</c:v>
                </c:pt>
                <c:pt idx="12">
                  <c:v>108.65305818449326</c:v>
                </c:pt>
                <c:pt idx="13">
                  <c:v>110.25407643075103</c:v>
                </c:pt>
                <c:pt idx="14">
                  <c:v>109.53146623490252</c:v>
                </c:pt>
                <c:pt idx="15">
                  <c:v>110.23652084540687</c:v>
                </c:pt>
                <c:pt idx="16">
                  <c:v>110.28345277148226</c:v>
                </c:pt>
                <c:pt idx="17">
                  <c:v>110.33800349052831</c:v>
                </c:pt>
                <c:pt idx="18">
                  <c:v>112.71364761185592</c:v>
                </c:pt>
                <c:pt idx="19">
                  <c:v>114.11100692917695</c:v>
                </c:pt>
                <c:pt idx="20">
                  <c:v>113.74258192611843</c:v>
                </c:pt>
                <c:pt idx="21">
                  <c:v>113.68658636358988</c:v>
                </c:pt>
                <c:pt idx="22">
                  <c:v>113.53282274864058</c:v>
                </c:pt>
                <c:pt idx="23">
                  <c:v>114.44810833194991</c:v>
                </c:pt>
                <c:pt idx="24">
                  <c:v>113.57400639521997</c:v>
                </c:pt>
                <c:pt idx="25">
                  <c:v>113.81020347181374</c:v>
                </c:pt>
                <c:pt idx="26">
                  <c:v>114.12750574357371</c:v>
                </c:pt>
                <c:pt idx="27">
                  <c:v>112.43141683864832</c:v>
                </c:pt>
                <c:pt idx="28">
                  <c:v>116.90021261004063</c:v>
                </c:pt>
                <c:pt idx="29">
                  <c:v>115.33941219439046</c:v>
                </c:pt>
                <c:pt idx="30">
                  <c:v>117.83347583472849</c:v>
                </c:pt>
                <c:pt idx="31">
                  <c:v>115.79817379571762</c:v>
                </c:pt>
                <c:pt idx="32">
                  <c:v>113.86114384042516</c:v>
                </c:pt>
                <c:pt idx="33">
                  <c:v>124.45973381824741</c:v>
                </c:pt>
                <c:pt idx="34">
                  <c:v>118.82829332604821</c:v>
                </c:pt>
                <c:pt idx="35">
                  <c:v>119.07847998962977</c:v>
                </c:pt>
                <c:pt idx="36">
                  <c:v>119.31553846191095</c:v>
                </c:pt>
                <c:pt idx="37">
                  <c:v>119.25438788781865</c:v>
                </c:pt>
                <c:pt idx="38">
                  <c:v>121.05758630257472</c:v>
                </c:pt>
                <c:pt idx="39">
                  <c:v>123.75027748952832</c:v>
                </c:pt>
                <c:pt idx="40">
                  <c:v>118.4342715972581</c:v>
                </c:pt>
                <c:pt idx="41">
                  <c:v>123.14243238506073</c:v>
                </c:pt>
                <c:pt idx="42">
                  <c:v>120.55223655115263</c:v>
                </c:pt>
                <c:pt idx="43">
                  <c:v>121.94859809198088</c:v>
                </c:pt>
                <c:pt idx="44">
                  <c:v>122.00968634731733</c:v>
                </c:pt>
                <c:pt idx="45">
                  <c:v>121.38995031647983</c:v>
                </c:pt>
                <c:pt idx="46">
                  <c:v>122.7336700875691</c:v>
                </c:pt>
                <c:pt idx="47">
                  <c:v>122.34493161702073</c:v>
                </c:pt>
                <c:pt idx="48">
                  <c:v>123.90176507180132</c:v>
                </c:pt>
              </c:numCache>
            </c:numRef>
          </c:val>
          <c:smooth val="0"/>
          <c:extLst>
            <c:ext xmlns:c16="http://schemas.microsoft.com/office/drawing/2014/chart" uri="{C3380CC4-5D6E-409C-BE32-E72D297353CC}">
              <c16:uniqueId val="{00000002-BC99-42C7-85E3-3CBDDD39DBFD}"/>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[1]SA_INDICES!$BZ$134:$DV$134</c:f>
              <c:numCache>
                <c:formatCode>General</c:formatCode>
                <c:ptCount val="49"/>
                <c:pt idx="0">
                  <c:v>116.79341863759301</c:v>
                </c:pt>
                <c:pt idx="1">
                  <c:v>118.16667337869755</c:v>
                </c:pt>
                <c:pt idx="2">
                  <c:v>124.65211761228119</c:v>
                </c:pt>
                <c:pt idx="3">
                  <c:v>118.33061130276286</c:v>
                </c:pt>
                <c:pt idx="4">
                  <c:v>120.06989923458123</c:v>
                </c:pt>
                <c:pt idx="5">
                  <c:v>120.80485218421902</c:v>
                </c:pt>
                <c:pt idx="6">
                  <c:v>122.85298596656304</c:v>
                </c:pt>
                <c:pt idx="7">
                  <c:v>124.10164728342923</c:v>
                </c:pt>
                <c:pt idx="8">
                  <c:v>122.50950019824667</c:v>
                </c:pt>
                <c:pt idx="9">
                  <c:v>121.02595774330362</c:v>
                </c:pt>
                <c:pt idx="10">
                  <c:v>123.20428640320955</c:v>
                </c:pt>
                <c:pt idx="11">
                  <c:v>125.82854231195154</c:v>
                </c:pt>
                <c:pt idx="12">
                  <c:v>124.54546289182066</c:v>
                </c:pt>
                <c:pt idx="13">
                  <c:v>124.70881914709477</c:v>
                </c:pt>
                <c:pt idx="14">
                  <c:v>124.11731581449217</c:v>
                </c:pt>
                <c:pt idx="15">
                  <c:v>124.98317572921415</c:v>
                </c:pt>
                <c:pt idx="16">
                  <c:v>135.78170691615745</c:v>
                </c:pt>
                <c:pt idx="17">
                  <c:v>132.21416016934458</c:v>
                </c:pt>
                <c:pt idx="18">
                  <c:v>128.65918197416084</c:v>
                </c:pt>
                <c:pt idx="19">
                  <c:v>128.25055601691307</c:v>
                </c:pt>
                <c:pt idx="20">
                  <c:v>127.0806034326317</c:v>
                </c:pt>
                <c:pt idx="21">
                  <c:v>127.42533360417427</c:v>
                </c:pt>
                <c:pt idx="22">
                  <c:v>126.92712231398716</c:v>
                </c:pt>
                <c:pt idx="23">
                  <c:v>130.21127115037245</c:v>
                </c:pt>
                <c:pt idx="24">
                  <c:v>128.75503413060437</c:v>
                </c:pt>
                <c:pt idx="25">
                  <c:v>128.70545152184593</c:v>
                </c:pt>
                <c:pt idx="26">
                  <c:v>127.79314124477806</c:v>
                </c:pt>
                <c:pt idx="27">
                  <c:v>126.84892132012817</c:v>
                </c:pt>
                <c:pt idx="28">
                  <c:v>127.90284310442598</c:v>
                </c:pt>
                <c:pt idx="29">
                  <c:v>126.80971892482596</c:v>
                </c:pt>
                <c:pt idx="30">
                  <c:v>128.88574762558375</c:v>
                </c:pt>
                <c:pt idx="31">
                  <c:v>125.49779535417971</c:v>
                </c:pt>
                <c:pt idx="32">
                  <c:v>128.64925855092793</c:v>
                </c:pt>
                <c:pt idx="33">
                  <c:v>132.73445421686628</c:v>
                </c:pt>
                <c:pt idx="34">
                  <c:v>130.74434340427504</c:v>
                </c:pt>
                <c:pt idx="35">
                  <c:v>130.02002202941753</c:v>
                </c:pt>
                <c:pt idx="36">
                  <c:v>129.99737136285324</c:v>
                </c:pt>
                <c:pt idx="37">
                  <c:v>129.266627733137</c:v>
                </c:pt>
                <c:pt idx="38">
                  <c:v>128.82275688698439</c:v>
                </c:pt>
                <c:pt idx="39">
                  <c:v>135.41695182134441</c:v>
                </c:pt>
                <c:pt idx="40">
                  <c:v>129.99547551504759</c:v>
                </c:pt>
                <c:pt idx="41">
                  <c:v>133.95768528076533</c:v>
                </c:pt>
                <c:pt idx="42">
                  <c:v>130.65054654224588</c:v>
                </c:pt>
                <c:pt idx="43">
                  <c:v>131.94242395631326</c:v>
                </c:pt>
                <c:pt idx="44">
                  <c:v>136.55168291607924</c:v>
                </c:pt>
                <c:pt idx="45">
                  <c:v>133.23756106035563</c:v>
                </c:pt>
                <c:pt idx="46">
                  <c:v>135.75460688741933</c:v>
                </c:pt>
                <c:pt idx="47">
                  <c:v>133.97675481502404</c:v>
                </c:pt>
                <c:pt idx="48">
                  <c:v>134.80905254176932</c:v>
                </c:pt>
              </c:numCache>
            </c:numRef>
          </c:val>
          <c:smooth val="0"/>
          <c:extLst>
            <c:ext xmlns:c16="http://schemas.microsoft.com/office/drawing/2014/chart" uri="{C3380CC4-5D6E-409C-BE32-E72D297353CC}">
              <c16:uniqueId val="{00000001-370A-4B58-B218-FD1189197776}"/>
            </c:ext>
          </c:extLst>
        </c:ser>
        <c:ser>
          <c:idx val="0"/>
          <c:order val="1"/>
          <c:tx>
            <c:v>HORS COVID</c:v>
          </c:tx>
          <c:spPr>
            <a:ln w="12700">
              <a:solidFill>
                <a:srgbClr val="FF00FF"/>
              </a:solidFill>
              <a:prstDash val="solid"/>
            </a:ln>
          </c:spPr>
          <c:cat>
            <c:numRef>
              <c:f>[2]SA_INDICES!$BZ$3:$DV$3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[2]SA_INDICES!$BZ$134:$DV$134</c:f>
              <c:numCache>
                <c:formatCode>#\ ##0\ _€</c:formatCode>
                <c:ptCount val="49"/>
                <c:pt idx="0">
                  <c:v>113.24255921533324</c:v>
                </c:pt>
                <c:pt idx="1">
                  <c:v>113.58162932907754</c:v>
                </c:pt>
                <c:pt idx="2">
                  <c:v>117.58925900083609</c:v>
                </c:pt>
                <c:pt idx="3">
                  <c:v>113.975682931008</c:v>
                </c:pt>
                <c:pt idx="4">
                  <c:v>114.83378682627561</c:v>
                </c:pt>
                <c:pt idx="5">
                  <c:v>115.04314168865544</c:v>
                </c:pt>
                <c:pt idx="6">
                  <c:v>115.75317994948635</c:v>
                </c:pt>
                <c:pt idx="7">
                  <c:v>117.21247271165952</c:v>
                </c:pt>
                <c:pt idx="8">
                  <c:v>117.31220743250293</c:v>
                </c:pt>
                <c:pt idx="9">
                  <c:v>116.4797603678514</c:v>
                </c:pt>
                <c:pt idx="10">
                  <c:v>117.66655771799893</c:v>
                </c:pt>
                <c:pt idx="11">
                  <c:v>116.59333502088973</c:v>
                </c:pt>
                <c:pt idx="12">
                  <c:v>117.76226224467794</c:v>
                </c:pt>
                <c:pt idx="13">
                  <c:v>120.83754687602637</c:v>
                </c:pt>
                <c:pt idx="14">
                  <c:v>119.54706593314768</c:v>
                </c:pt>
                <c:pt idx="15">
                  <c:v>118.21954296932738</c:v>
                </c:pt>
                <c:pt idx="16">
                  <c:v>119.64188338725789</c:v>
                </c:pt>
                <c:pt idx="17">
                  <c:v>117.95318864815656</c:v>
                </c:pt>
                <c:pt idx="18">
                  <c:v>120.47009365932435</c:v>
                </c:pt>
                <c:pt idx="19">
                  <c:v>120.84903183834987</c:v>
                </c:pt>
                <c:pt idx="20">
                  <c:v>122.12561398708577</c:v>
                </c:pt>
                <c:pt idx="21">
                  <c:v>122.84343156594319</c:v>
                </c:pt>
                <c:pt idx="22">
                  <c:v>121.88692390682078</c:v>
                </c:pt>
                <c:pt idx="23">
                  <c:v>125.10891703754928</c:v>
                </c:pt>
                <c:pt idx="24">
                  <c:v>125.6112481618392</c:v>
                </c:pt>
                <c:pt idx="25">
                  <c:v>124.79053063301522</c:v>
                </c:pt>
                <c:pt idx="26">
                  <c:v>124.83426824662807</c:v>
                </c:pt>
                <c:pt idx="27">
                  <c:v>123.45805114657473</c:v>
                </c:pt>
                <c:pt idx="28">
                  <c:v>126.24624282963421</c:v>
                </c:pt>
                <c:pt idx="29">
                  <c:v>125.50989285223932</c:v>
                </c:pt>
                <c:pt idx="30">
                  <c:v>128.52066232803196</c:v>
                </c:pt>
                <c:pt idx="31">
                  <c:v>126.14843265120295</c:v>
                </c:pt>
                <c:pt idx="32">
                  <c:v>126.20833815314505</c:v>
                </c:pt>
                <c:pt idx="33">
                  <c:v>132.21240928390375</c:v>
                </c:pt>
                <c:pt idx="34">
                  <c:v>129.67093780504763</c:v>
                </c:pt>
                <c:pt idx="35">
                  <c:v>129.00976091673323</c:v>
                </c:pt>
                <c:pt idx="36">
                  <c:v>128.91938545845068</c:v>
                </c:pt>
                <c:pt idx="37">
                  <c:v>129.34058022012141</c:v>
                </c:pt>
                <c:pt idx="38">
                  <c:v>129.51866365592767</c:v>
                </c:pt>
                <c:pt idx="39">
                  <c:v>135.27613664878493</c:v>
                </c:pt>
                <c:pt idx="40">
                  <c:v>129.57459316354104</c:v>
                </c:pt>
                <c:pt idx="41">
                  <c:v>133.99820062838725</c:v>
                </c:pt>
                <c:pt idx="42">
                  <c:v>130.90662681322937</c:v>
                </c:pt>
                <c:pt idx="43">
                  <c:v>132.23361577352165</c:v>
                </c:pt>
                <c:pt idx="44">
                  <c:v>136.11885230613154</c:v>
                </c:pt>
                <c:pt idx="45">
                  <c:v>132.48612718221261</c:v>
                </c:pt>
                <c:pt idx="46">
                  <c:v>135.42105056923063</c:v>
                </c:pt>
                <c:pt idx="47">
                  <c:v>133.16965652265489</c:v>
                </c:pt>
                <c:pt idx="48">
                  <c:v>133.97880095473448</c:v>
                </c:pt>
              </c:numCache>
            </c:numRef>
          </c:val>
          <c:smooth val="0"/>
          <c:extLst>
            <c:ext xmlns:c16="http://schemas.microsoft.com/office/drawing/2014/chart" uri="{C3380CC4-5D6E-409C-BE32-E72D297353CC}">
              <c16:uniqueId val="{00000002-370A-4B58-B218-FD1189197776}"/>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[1]NSA_INDICES!$BZ$118:$DV$118</c:f>
              <c:numCache>
                <c:formatCode>General</c:formatCode>
                <c:ptCount val="49"/>
                <c:pt idx="0">
                  <c:v>96.761915734147536</c:v>
                </c:pt>
                <c:pt idx="1">
                  <c:v>100.4502614250746</c:v>
                </c:pt>
                <c:pt idx="2">
                  <c:v>97.158033322865094</c:v>
                </c:pt>
                <c:pt idx="3">
                  <c:v>96.67283969436042</c:v>
                </c:pt>
                <c:pt idx="4">
                  <c:v>98.047294334374584</c:v>
                </c:pt>
                <c:pt idx="5">
                  <c:v>98.671477490974652</c:v>
                </c:pt>
                <c:pt idx="6">
                  <c:v>99.433984210284336</c:v>
                </c:pt>
                <c:pt idx="7">
                  <c:v>100.18776639015235</c:v>
                </c:pt>
                <c:pt idx="8">
                  <c:v>101.88065674160292</c:v>
                </c:pt>
                <c:pt idx="9">
                  <c:v>101.8258750065722</c:v>
                </c:pt>
                <c:pt idx="10">
                  <c:v>102.36217516049537</c:v>
                </c:pt>
                <c:pt idx="11">
                  <c:v>102.9339828285363</c:v>
                </c:pt>
                <c:pt idx="12">
                  <c:v>103.20375415068568</c:v>
                </c:pt>
                <c:pt idx="13">
                  <c:v>103.0664017778557</c:v>
                </c:pt>
                <c:pt idx="14">
                  <c:v>102.09805488195181</c:v>
                </c:pt>
                <c:pt idx="15">
                  <c:v>104.373243415893</c:v>
                </c:pt>
                <c:pt idx="16">
                  <c:v>110.21179186281765</c:v>
                </c:pt>
                <c:pt idx="17">
                  <c:v>106.94269571574799</c:v>
                </c:pt>
                <c:pt idx="18">
                  <c:v>105.80604143726097</c:v>
                </c:pt>
                <c:pt idx="19">
                  <c:v>106.4233908563448</c:v>
                </c:pt>
                <c:pt idx="20">
                  <c:v>106.04311901426622</c:v>
                </c:pt>
                <c:pt idx="21">
                  <c:v>104.23836058816075</c:v>
                </c:pt>
                <c:pt idx="22">
                  <c:v>103.92485968586575</c:v>
                </c:pt>
                <c:pt idx="23">
                  <c:v>104.439919133713</c:v>
                </c:pt>
                <c:pt idx="24">
                  <c:v>102.90897840746531</c:v>
                </c:pt>
                <c:pt idx="25">
                  <c:v>103.82089513265824</c:v>
                </c:pt>
                <c:pt idx="26">
                  <c:v>103.54345805020712</c:v>
                </c:pt>
                <c:pt idx="27">
                  <c:v>103.33149663948313</c:v>
                </c:pt>
                <c:pt idx="28">
                  <c:v>105.95732988825806</c:v>
                </c:pt>
                <c:pt idx="29">
                  <c:v>104.68215492594508</c:v>
                </c:pt>
                <c:pt idx="30">
                  <c:v>105.77532784631943</c:v>
                </c:pt>
                <c:pt idx="31">
                  <c:v>104.60464209829723</c:v>
                </c:pt>
                <c:pt idx="32">
                  <c:v>103.56095643241947</c:v>
                </c:pt>
                <c:pt idx="33">
                  <c:v>110.66309721461363</c:v>
                </c:pt>
                <c:pt idx="34">
                  <c:v>106.88158737474613</c:v>
                </c:pt>
                <c:pt idx="35">
                  <c:v>106.55417189730576</c:v>
                </c:pt>
                <c:pt idx="36">
                  <c:v>107.4415291197746</c:v>
                </c:pt>
                <c:pt idx="37">
                  <c:v>106.36570857582714</c:v>
                </c:pt>
                <c:pt idx="38">
                  <c:v>107.55868027825632</c:v>
                </c:pt>
                <c:pt idx="39">
                  <c:v>108.47185549944216</c:v>
                </c:pt>
                <c:pt idx="40">
                  <c:v>105.6530135070899</c:v>
                </c:pt>
                <c:pt idx="41">
                  <c:v>108.79784126427785</c:v>
                </c:pt>
                <c:pt idx="42">
                  <c:v>107.52544160765171</c:v>
                </c:pt>
                <c:pt idx="43">
                  <c:v>108.07493400501951</c:v>
                </c:pt>
                <c:pt idx="44">
                  <c:v>107.0506752778914</c:v>
                </c:pt>
                <c:pt idx="45">
                  <c:v>108.11376874996606</c:v>
                </c:pt>
                <c:pt idx="46">
                  <c:v>108.86410690140549</c:v>
                </c:pt>
                <c:pt idx="47">
                  <c:v>108.37672665752906</c:v>
                </c:pt>
                <c:pt idx="48">
                  <c:v>108.43640476528817</c:v>
                </c:pt>
              </c:numCache>
            </c:numRef>
          </c:val>
          <c:smooth val="0"/>
          <c:extLst>
            <c:ext xmlns:c16="http://schemas.microsoft.com/office/drawing/2014/chart" uri="{C3380CC4-5D6E-409C-BE32-E72D297353CC}">
              <c16:uniqueId val="{00000001-74C3-47FF-9304-CD9D1FE23858}"/>
            </c:ext>
          </c:extLst>
        </c:ser>
        <c:ser>
          <c:idx val="0"/>
          <c:order val="1"/>
          <c:tx>
            <c:v>"HORS COVID"</c:v>
          </c:tx>
          <c:spPr>
            <a:ln w="12700">
              <a:solidFill>
                <a:srgbClr val="FF00FF"/>
              </a:solidFill>
              <a:prstDash val="solid"/>
            </a:ln>
          </c:spPr>
          <c:cat>
            <c:numRef>
              <c:f>[2]NSA_INDICES!$BZ$3:$DV$3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[2]NSA_INDICES!$BZ$118:$DV$118</c:f>
              <c:numCache>
                <c:formatCode>#\ ##0\ _€</c:formatCode>
                <c:ptCount val="49"/>
                <c:pt idx="0">
                  <c:v>96.771305707853543</c:v>
                </c:pt>
                <c:pt idx="1">
                  <c:v>99.199849877198446</c:v>
                </c:pt>
                <c:pt idx="2">
                  <c:v>96.447664306334332</c:v>
                </c:pt>
                <c:pt idx="3">
                  <c:v>96.097500056142053</c:v>
                </c:pt>
                <c:pt idx="4">
                  <c:v>97.112254115134306</c:v>
                </c:pt>
                <c:pt idx="5">
                  <c:v>97.164655351500414</c:v>
                </c:pt>
                <c:pt idx="6">
                  <c:v>97.442777701869261</c:v>
                </c:pt>
                <c:pt idx="7">
                  <c:v>98.414647795309264</c:v>
                </c:pt>
                <c:pt idx="8">
                  <c:v>100.87512840599354</c:v>
                </c:pt>
                <c:pt idx="9">
                  <c:v>100.52798879838629</c:v>
                </c:pt>
                <c:pt idx="10">
                  <c:v>100.54044081397842</c:v>
                </c:pt>
                <c:pt idx="11">
                  <c:v>99.828604078325782</c:v>
                </c:pt>
                <c:pt idx="12">
                  <c:v>100.4905055071375</c:v>
                </c:pt>
                <c:pt idx="13">
                  <c:v>101.67179314053057</c:v>
                </c:pt>
                <c:pt idx="14">
                  <c:v>100.73365035306752</c:v>
                </c:pt>
                <c:pt idx="15">
                  <c:v>101.60004777742344</c:v>
                </c:pt>
                <c:pt idx="16">
                  <c:v>101.46294738187818</c:v>
                </c:pt>
                <c:pt idx="17">
                  <c:v>102.09327839756952</c:v>
                </c:pt>
                <c:pt idx="18">
                  <c:v>102.99838373229228</c:v>
                </c:pt>
                <c:pt idx="19">
                  <c:v>103.90102682298843</c:v>
                </c:pt>
                <c:pt idx="20">
                  <c:v>104.01680157188342</c:v>
                </c:pt>
                <c:pt idx="21">
                  <c:v>103.39068591130109</c:v>
                </c:pt>
                <c:pt idx="22">
                  <c:v>103.63675789838366</c:v>
                </c:pt>
                <c:pt idx="23">
                  <c:v>103.71328916002184</c:v>
                </c:pt>
                <c:pt idx="24">
                  <c:v>102.61200573023905</c:v>
                </c:pt>
                <c:pt idx="25">
                  <c:v>102.79930843992904</c:v>
                </c:pt>
                <c:pt idx="26">
                  <c:v>102.91814621926416</c:v>
                </c:pt>
                <c:pt idx="27">
                  <c:v>101.74702333313235</c:v>
                </c:pt>
                <c:pt idx="28">
                  <c:v>105.46048869116773</c:v>
                </c:pt>
                <c:pt idx="29">
                  <c:v>103.97705868886587</c:v>
                </c:pt>
                <c:pt idx="30">
                  <c:v>105.45108662605914</c:v>
                </c:pt>
                <c:pt idx="31">
                  <c:v>104.2220395708889</c:v>
                </c:pt>
                <c:pt idx="32">
                  <c:v>102.47874253938511</c:v>
                </c:pt>
                <c:pt idx="33">
                  <c:v>110.56218163207299</c:v>
                </c:pt>
                <c:pt idx="34">
                  <c:v>106.66584294183987</c:v>
                </c:pt>
                <c:pt idx="35">
                  <c:v>106.32954020079887</c:v>
                </c:pt>
                <c:pt idx="36">
                  <c:v>106.70518174603814</c:v>
                </c:pt>
                <c:pt idx="37">
                  <c:v>106.72149916128619</c:v>
                </c:pt>
                <c:pt idx="38">
                  <c:v>107.58884161197749</c:v>
                </c:pt>
                <c:pt idx="39">
                  <c:v>109.19449813787053</c:v>
                </c:pt>
                <c:pt idx="40">
                  <c:v>105.39719673094319</c:v>
                </c:pt>
                <c:pt idx="41">
                  <c:v>108.89069554857613</c:v>
                </c:pt>
                <c:pt idx="42">
                  <c:v>107.12770151785074</c:v>
                </c:pt>
                <c:pt idx="43">
                  <c:v>107.86910708409287</c:v>
                </c:pt>
                <c:pt idx="44">
                  <c:v>108.42777382330735</c:v>
                </c:pt>
                <c:pt idx="45">
                  <c:v>107.45852710033571</c:v>
                </c:pt>
                <c:pt idx="46">
                  <c:v>107.90374649128283</c:v>
                </c:pt>
                <c:pt idx="47">
                  <c:v>108.67894458375569</c:v>
                </c:pt>
                <c:pt idx="48">
                  <c:v>108.76295262170956</c:v>
                </c:pt>
              </c:numCache>
            </c:numRef>
          </c:val>
          <c:smooth val="0"/>
          <c:extLst>
            <c:ext xmlns:c16="http://schemas.microsoft.com/office/drawing/2014/chart" uri="{C3380CC4-5D6E-409C-BE32-E72D297353CC}">
              <c16:uniqueId val="{00000002-74C3-47FF-9304-CD9D1FE23858}"/>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[1]SA_INDICES!$BZ$118:$DV$118</c:f>
              <c:numCache>
                <c:formatCode>General</c:formatCode>
                <c:ptCount val="49"/>
                <c:pt idx="0">
                  <c:v>112.76640648820597</c:v>
                </c:pt>
                <c:pt idx="1">
                  <c:v>114.61787666228329</c:v>
                </c:pt>
                <c:pt idx="2">
                  <c:v>116.63399384386423</c:v>
                </c:pt>
                <c:pt idx="3">
                  <c:v>112.89218300253377</c:v>
                </c:pt>
                <c:pt idx="4">
                  <c:v>115.08711253012937</c:v>
                </c:pt>
                <c:pt idx="5">
                  <c:v>116.40741214694954</c:v>
                </c:pt>
                <c:pt idx="6">
                  <c:v>120.74812642454226</c:v>
                </c:pt>
                <c:pt idx="7">
                  <c:v>120.81860953988431</c:v>
                </c:pt>
                <c:pt idx="8">
                  <c:v>119.91837832264763</c:v>
                </c:pt>
                <c:pt idx="9">
                  <c:v>119.98319663080277</c:v>
                </c:pt>
                <c:pt idx="10">
                  <c:v>124.11962957622238</c:v>
                </c:pt>
                <c:pt idx="11">
                  <c:v>135.47149138807603</c:v>
                </c:pt>
                <c:pt idx="12">
                  <c:v>131.62362356063625</c:v>
                </c:pt>
                <c:pt idx="13">
                  <c:v>126.71979235424951</c:v>
                </c:pt>
                <c:pt idx="14">
                  <c:v>127.98704272076189</c:v>
                </c:pt>
                <c:pt idx="15">
                  <c:v>130.19059575900056</c:v>
                </c:pt>
                <c:pt idx="16">
                  <c:v>155.32580924834411</c:v>
                </c:pt>
                <c:pt idx="17">
                  <c:v>140.13304177600116</c:v>
                </c:pt>
                <c:pt idx="18">
                  <c:v>133.65641756860143</c:v>
                </c:pt>
                <c:pt idx="19">
                  <c:v>134.05432400161661</c:v>
                </c:pt>
                <c:pt idx="20">
                  <c:v>130.39933639665608</c:v>
                </c:pt>
                <c:pt idx="21">
                  <c:v>130.7686180165006</c:v>
                </c:pt>
                <c:pt idx="22">
                  <c:v>129.61830883370962</c:v>
                </c:pt>
                <c:pt idx="23">
                  <c:v>133.02580572238031</c:v>
                </c:pt>
                <c:pt idx="24">
                  <c:v>129.99604003012186</c:v>
                </c:pt>
                <c:pt idx="25">
                  <c:v>132.14981166790659</c:v>
                </c:pt>
                <c:pt idx="26">
                  <c:v>131.26994634875413</c:v>
                </c:pt>
                <c:pt idx="27">
                  <c:v>128.64934916120814</c:v>
                </c:pt>
                <c:pt idx="28">
                  <c:v>132.47841218762505</c:v>
                </c:pt>
                <c:pt idx="29">
                  <c:v>132.09685960271321</c:v>
                </c:pt>
                <c:pt idx="30">
                  <c:v>135.26509983499935</c:v>
                </c:pt>
                <c:pt idx="31">
                  <c:v>130.97815284170679</c:v>
                </c:pt>
                <c:pt idx="32">
                  <c:v>134.36892680707106</c:v>
                </c:pt>
                <c:pt idx="33">
                  <c:v>142.30898315388259</c:v>
                </c:pt>
                <c:pt idx="34">
                  <c:v>136.30470154448088</c:v>
                </c:pt>
                <c:pt idx="35">
                  <c:v>137.03035007073788</c:v>
                </c:pt>
                <c:pt idx="36">
                  <c:v>137.33352187901554</c:v>
                </c:pt>
                <c:pt idx="37">
                  <c:v>135.87838917907484</c:v>
                </c:pt>
                <c:pt idx="38">
                  <c:v>137.40780992318352</c:v>
                </c:pt>
                <c:pt idx="39">
                  <c:v>141.46487118773322</c:v>
                </c:pt>
                <c:pt idx="40">
                  <c:v>137.3147188974356</c:v>
                </c:pt>
                <c:pt idx="41">
                  <c:v>142.24567744808675</c:v>
                </c:pt>
                <c:pt idx="42">
                  <c:v>138.10098284015987</c:v>
                </c:pt>
                <c:pt idx="43">
                  <c:v>143.02350922983646</c:v>
                </c:pt>
                <c:pt idx="44">
                  <c:v>142.84422797933277</c:v>
                </c:pt>
                <c:pt idx="45">
                  <c:v>139.9818509984745</c:v>
                </c:pt>
                <c:pt idx="46">
                  <c:v>143.09302562238921</c:v>
                </c:pt>
                <c:pt idx="47">
                  <c:v>141.99303414026213</c:v>
                </c:pt>
                <c:pt idx="48">
                  <c:v>145.03816548628583</c:v>
                </c:pt>
              </c:numCache>
            </c:numRef>
          </c:val>
          <c:smooth val="0"/>
          <c:extLst>
            <c:ext xmlns:c16="http://schemas.microsoft.com/office/drawing/2014/chart" uri="{C3380CC4-5D6E-409C-BE32-E72D297353CC}">
              <c16:uniqueId val="{00000001-D909-4FB0-9A47-0691920BC207}"/>
            </c:ext>
          </c:extLst>
        </c:ser>
        <c:ser>
          <c:idx val="0"/>
          <c:order val="1"/>
          <c:tx>
            <c:v>"HORS COVID"</c:v>
          </c:tx>
          <c:spPr>
            <a:ln w="12700">
              <a:solidFill>
                <a:srgbClr val="FF00FF"/>
              </a:solidFill>
              <a:prstDash val="solid"/>
            </a:ln>
          </c:spPr>
          <c:cat>
            <c:numRef>
              <c:f>[2]SA_INDICES!$BZ$3:$DV$3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[2]SA_INDICES!$BZ$118:$DV$118</c:f>
              <c:numCache>
                <c:formatCode>#\ ##0\ _€</c:formatCode>
                <c:ptCount val="49"/>
                <c:pt idx="0">
                  <c:v>112.63742565706028</c:v>
                </c:pt>
                <c:pt idx="1">
                  <c:v>113.08599896193702</c:v>
                </c:pt>
                <c:pt idx="2">
                  <c:v>113.80708625625968</c:v>
                </c:pt>
                <c:pt idx="3">
                  <c:v>111.03841077687655</c:v>
                </c:pt>
                <c:pt idx="4">
                  <c:v>112.68237897549966</c:v>
                </c:pt>
                <c:pt idx="5">
                  <c:v>112.59457549875333</c:v>
                </c:pt>
                <c:pt idx="6">
                  <c:v>114.77616704245364</c:v>
                </c:pt>
                <c:pt idx="7">
                  <c:v>115.20862415250568</c:v>
                </c:pt>
                <c:pt idx="8">
                  <c:v>118.55395068480507</c:v>
                </c:pt>
                <c:pt idx="9">
                  <c:v>117.88123469991687</c:v>
                </c:pt>
                <c:pt idx="10">
                  <c:v>117.49713697646895</c:v>
                </c:pt>
                <c:pt idx="11">
                  <c:v>119.70842221455496</c:v>
                </c:pt>
                <c:pt idx="12">
                  <c:v>119.54479546771759</c:v>
                </c:pt>
                <c:pt idx="13">
                  <c:v>121.70588306308122</c:v>
                </c:pt>
                <c:pt idx="14">
                  <c:v>121.27086970815124</c:v>
                </c:pt>
                <c:pt idx="15">
                  <c:v>121.76063584083875</c:v>
                </c:pt>
                <c:pt idx="16">
                  <c:v>122.05313208704092</c:v>
                </c:pt>
                <c:pt idx="17">
                  <c:v>121.33938789004742</c:v>
                </c:pt>
                <c:pt idx="18">
                  <c:v>125.67725176806022</c:v>
                </c:pt>
                <c:pt idx="19">
                  <c:v>127.73473781082272</c:v>
                </c:pt>
                <c:pt idx="20">
                  <c:v>126.72021878554615</c:v>
                </c:pt>
                <c:pt idx="21">
                  <c:v>127.42496542871429</c:v>
                </c:pt>
                <c:pt idx="22">
                  <c:v>126.7376794579593</c:v>
                </c:pt>
                <c:pt idx="23">
                  <c:v>128.77216047900893</c:v>
                </c:pt>
                <c:pt idx="24">
                  <c:v>128.20119914494936</c:v>
                </c:pt>
                <c:pt idx="25">
                  <c:v>128.50263863038208</c:v>
                </c:pt>
                <c:pt idx="26">
                  <c:v>129.08476285147376</c:v>
                </c:pt>
                <c:pt idx="27">
                  <c:v>126.6881832807813</c:v>
                </c:pt>
                <c:pt idx="28">
                  <c:v>132.16485743893554</c:v>
                </c:pt>
                <c:pt idx="29">
                  <c:v>130.50081747935914</c:v>
                </c:pt>
                <c:pt idx="30">
                  <c:v>134.35597014874347</c:v>
                </c:pt>
                <c:pt idx="31">
                  <c:v>131.24483830325019</c:v>
                </c:pt>
                <c:pt idx="32">
                  <c:v>129.04929998759255</c:v>
                </c:pt>
                <c:pt idx="33">
                  <c:v>143.00399237006445</c:v>
                </c:pt>
                <c:pt idx="34">
                  <c:v>135.05731132338886</c:v>
                </c:pt>
                <c:pt idx="35">
                  <c:v>136.09008264731384</c:v>
                </c:pt>
                <c:pt idx="36">
                  <c:v>136.14222219995986</c:v>
                </c:pt>
                <c:pt idx="37">
                  <c:v>135.97770188099656</c:v>
                </c:pt>
                <c:pt idx="38">
                  <c:v>139.0296637277865</c:v>
                </c:pt>
                <c:pt idx="39">
                  <c:v>143.17284429153463</c:v>
                </c:pt>
                <c:pt idx="40">
                  <c:v>135.83034853524222</c:v>
                </c:pt>
                <c:pt idx="41">
                  <c:v>142.15929874884705</c:v>
                </c:pt>
                <c:pt idx="42">
                  <c:v>138.4653226299468</c:v>
                </c:pt>
                <c:pt idx="43">
                  <c:v>140.73562749331677</c:v>
                </c:pt>
                <c:pt idx="44">
                  <c:v>140.13276975793156</c:v>
                </c:pt>
                <c:pt idx="45">
                  <c:v>139.97940482286211</c:v>
                </c:pt>
                <c:pt idx="46">
                  <c:v>142.52204244186112</c:v>
                </c:pt>
                <c:pt idx="47">
                  <c:v>140.5802002107778</c:v>
                </c:pt>
                <c:pt idx="48">
                  <c:v>144.10230459711809</c:v>
                </c:pt>
              </c:numCache>
            </c:numRef>
          </c:val>
          <c:smooth val="0"/>
          <c:extLst>
            <c:ext xmlns:c16="http://schemas.microsoft.com/office/drawing/2014/chart" uri="{C3380CC4-5D6E-409C-BE32-E72D297353CC}">
              <c16:uniqueId val="{00000002-D909-4FB0-9A47-0691920BC207}"/>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[1]NSA_INDICES!$BZ$51:$DV$51</c:f>
              <c:numCache>
                <c:formatCode>General</c:formatCode>
                <c:ptCount val="49"/>
                <c:pt idx="0">
                  <c:v>92.460355049212069</c:v>
                </c:pt>
                <c:pt idx="1">
                  <c:v>90.400031678948295</c:v>
                </c:pt>
                <c:pt idx="2">
                  <c:v>89.639828350730838</c:v>
                </c:pt>
                <c:pt idx="3">
                  <c:v>88.663228761012519</c:v>
                </c:pt>
                <c:pt idx="4">
                  <c:v>93.729461400160957</c:v>
                </c:pt>
                <c:pt idx="5">
                  <c:v>90.189136858570592</c:v>
                </c:pt>
                <c:pt idx="6">
                  <c:v>87.835733575693453</c:v>
                </c:pt>
                <c:pt idx="7">
                  <c:v>92.113504896757533</c:v>
                </c:pt>
                <c:pt idx="8">
                  <c:v>89.098530982413777</c:v>
                </c:pt>
                <c:pt idx="9">
                  <c:v>89.686146523733811</c:v>
                </c:pt>
                <c:pt idx="10">
                  <c:v>89.16557789397298</c:v>
                </c:pt>
                <c:pt idx="11">
                  <c:v>89.604982396960793</c:v>
                </c:pt>
                <c:pt idx="12">
                  <c:v>90.532090023233579</c:v>
                </c:pt>
                <c:pt idx="13">
                  <c:v>90.113687956697902</c:v>
                </c:pt>
                <c:pt idx="14">
                  <c:v>89.5543911356758</c:v>
                </c:pt>
                <c:pt idx="15">
                  <c:v>90.84765176971618</c:v>
                </c:pt>
                <c:pt idx="16">
                  <c:v>90.863441962530388</c:v>
                </c:pt>
                <c:pt idx="17">
                  <c:v>88.035946045974185</c:v>
                </c:pt>
                <c:pt idx="18">
                  <c:v>87.402882847980749</c:v>
                </c:pt>
                <c:pt idx="19">
                  <c:v>85.434821060251267</c:v>
                </c:pt>
                <c:pt idx="20">
                  <c:v>95.298021223281665</c:v>
                </c:pt>
                <c:pt idx="21">
                  <c:v>90.179079258374088</c:v>
                </c:pt>
                <c:pt idx="22">
                  <c:v>92.039239531618406</c:v>
                </c:pt>
                <c:pt idx="23">
                  <c:v>92.702454544653605</c:v>
                </c:pt>
                <c:pt idx="24">
                  <c:v>93.111989733262263</c:v>
                </c:pt>
                <c:pt idx="25">
                  <c:v>88.759133573925681</c:v>
                </c:pt>
                <c:pt idx="26">
                  <c:v>92.889218973367093</c:v>
                </c:pt>
                <c:pt idx="27">
                  <c:v>90.697873736972156</c:v>
                </c:pt>
                <c:pt idx="28">
                  <c:v>92.532218499395441</c:v>
                </c:pt>
                <c:pt idx="29">
                  <c:v>91.968496971634238</c:v>
                </c:pt>
                <c:pt idx="30">
                  <c:v>92.320475922682803</c:v>
                </c:pt>
                <c:pt idx="31">
                  <c:v>91.628641063940094</c:v>
                </c:pt>
                <c:pt idx="32">
                  <c:v>92.509514924463886</c:v>
                </c:pt>
                <c:pt idx="33">
                  <c:v>95.82158943410515</c:v>
                </c:pt>
                <c:pt idx="34">
                  <c:v>93.085321918688223</c:v>
                </c:pt>
                <c:pt idx="35">
                  <c:v>93.440759689383484</c:v>
                </c:pt>
                <c:pt idx="36">
                  <c:v>91.698108815922637</c:v>
                </c:pt>
                <c:pt idx="37">
                  <c:v>93.702059217374511</c:v>
                </c:pt>
                <c:pt idx="38">
                  <c:v>92.721344431575787</c:v>
                </c:pt>
                <c:pt idx="39">
                  <c:v>95.867434579693963</c:v>
                </c:pt>
                <c:pt idx="40">
                  <c:v>92.633945359993106</c:v>
                </c:pt>
                <c:pt idx="41">
                  <c:v>94.167032420565974</c:v>
                </c:pt>
                <c:pt idx="42">
                  <c:v>92.351747354764285</c:v>
                </c:pt>
                <c:pt idx="43">
                  <c:v>66.207268667894041</c:v>
                </c:pt>
                <c:pt idx="44">
                  <c:v>104.71222073509256</c:v>
                </c:pt>
                <c:pt idx="45">
                  <c:v>97.224484452323992</c:v>
                </c:pt>
                <c:pt idx="46">
                  <c:v>96.630793739565874</c:v>
                </c:pt>
                <c:pt idx="47">
                  <c:v>91.101744838454763</c:v>
                </c:pt>
                <c:pt idx="48">
                  <c:v>92.540595243710854</c:v>
                </c:pt>
              </c:numCache>
            </c:numRef>
          </c:val>
          <c:smooth val="0"/>
          <c:extLst>
            <c:ext xmlns:c16="http://schemas.microsoft.com/office/drawing/2014/chart" uri="{C3380CC4-5D6E-409C-BE32-E72D297353CC}">
              <c16:uniqueId val="{00000001-5703-43F1-BA81-E1D404F1617B}"/>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[1]SA_INDICES!$BZ$51:$DV$51</c:f>
              <c:numCache>
                <c:formatCode>General</c:formatCode>
                <c:ptCount val="49"/>
                <c:pt idx="0">
                  <c:v>113.96162649620408</c:v>
                </c:pt>
                <c:pt idx="1">
                  <c:v>112.71699160348219</c:v>
                </c:pt>
                <c:pt idx="2">
                  <c:v>116.15125664808441</c:v>
                </c:pt>
                <c:pt idx="3">
                  <c:v>114.29953635009522</c:v>
                </c:pt>
                <c:pt idx="4">
                  <c:v>118.73169219223834</c:v>
                </c:pt>
                <c:pt idx="5">
                  <c:v>114.88926242212945</c:v>
                </c:pt>
                <c:pt idx="6">
                  <c:v>113.34196183780631</c:v>
                </c:pt>
                <c:pt idx="7">
                  <c:v>118.45537783193232</c:v>
                </c:pt>
                <c:pt idx="8">
                  <c:v>114.5962142653409</c:v>
                </c:pt>
                <c:pt idx="9">
                  <c:v>117.06190175601905</c:v>
                </c:pt>
                <c:pt idx="10">
                  <c:v>114.29937021131246</c:v>
                </c:pt>
                <c:pt idx="11">
                  <c:v>116.46955642429317</c:v>
                </c:pt>
                <c:pt idx="12">
                  <c:v>116.99314689021527</c:v>
                </c:pt>
                <c:pt idx="13">
                  <c:v>119.128910411755</c:v>
                </c:pt>
                <c:pt idx="14">
                  <c:v>113.60846034342806</c:v>
                </c:pt>
                <c:pt idx="15">
                  <c:v>117.99889776382977</c:v>
                </c:pt>
                <c:pt idx="16">
                  <c:v>118.91065691232599</c:v>
                </c:pt>
                <c:pt idx="17">
                  <c:v>114.70054258758515</c:v>
                </c:pt>
                <c:pt idx="18">
                  <c:v>117.11549384864006</c:v>
                </c:pt>
                <c:pt idx="19">
                  <c:v>113.50249393630408</c:v>
                </c:pt>
                <c:pt idx="20">
                  <c:v>124.87233381633951</c:v>
                </c:pt>
                <c:pt idx="21">
                  <c:v>119.18598466813594</c:v>
                </c:pt>
                <c:pt idx="22">
                  <c:v>120.92718755172633</c:v>
                </c:pt>
                <c:pt idx="23">
                  <c:v>124.03990983697872</c:v>
                </c:pt>
                <c:pt idx="24">
                  <c:v>122.20879569438763</c:v>
                </c:pt>
                <c:pt idx="25">
                  <c:v>118.93174085284141</c:v>
                </c:pt>
                <c:pt idx="26">
                  <c:v>124.19778322557593</c:v>
                </c:pt>
                <c:pt idx="27">
                  <c:v>121.23604425633194</c:v>
                </c:pt>
                <c:pt idx="28">
                  <c:v>124.98944994316288</c:v>
                </c:pt>
                <c:pt idx="29">
                  <c:v>123.8987522717846</c:v>
                </c:pt>
                <c:pt idx="30">
                  <c:v>124.23362291163849</c:v>
                </c:pt>
                <c:pt idx="31">
                  <c:v>124.12848251517907</c:v>
                </c:pt>
                <c:pt idx="32">
                  <c:v>125.70892954766634</c:v>
                </c:pt>
                <c:pt idx="33">
                  <c:v>133.62538416042418</c:v>
                </c:pt>
                <c:pt idx="34">
                  <c:v>128.18912018600119</c:v>
                </c:pt>
                <c:pt idx="35">
                  <c:v>127.84444346983324</c:v>
                </c:pt>
                <c:pt idx="36">
                  <c:v>127.5954987295044</c:v>
                </c:pt>
                <c:pt idx="37">
                  <c:v>129.30755903730122</c:v>
                </c:pt>
                <c:pt idx="38">
                  <c:v>129.28828698608439</c:v>
                </c:pt>
                <c:pt idx="39">
                  <c:v>133.31962174305599</c:v>
                </c:pt>
                <c:pt idx="40">
                  <c:v>128.20575635728022</c:v>
                </c:pt>
                <c:pt idx="41">
                  <c:v>132.59441819892464</c:v>
                </c:pt>
                <c:pt idx="42">
                  <c:v>130.64624243764118</c:v>
                </c:pt>
                <c:pt idx="43">
                  <c:v>100.65479377483733</c:v>
                </c:pt>
                <c:pt idx="44">
                  <c:v>148.14812926124227</c:v>
                </c:pt>
                <c:pt idx="45">
                  <c:v>138.53318609014286</c:v>
                </c:pt>
                <c:pt idx="46">
                  <c:v>138.43817080365923</c:v>
                </c:pt>
                <c:pt idx="47">
                  <c:v>132.21509922701568</c:v>
                </c:pt>
                <c:pt idx="48">
                  <c:v>133.73195806255706</c:v>
                </c:pt>
              </c:numCache>
            </c:numRef>
          </c:val>
          <c:smooth val="0"/>
          <c:extLst>
            <c:ext xmlns:c16="http://schemas.microsoft.com/office/drawing/2014/chart" uri="{C3380CC4-5D6E-409C-BE32-E72D297353CC}">
              <c16:uniqueId val="{00000001-EDF3-419F-84C0-609855425D12}"/>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[1]RA_INDICES!$BZ$51:$DV$51</c:f>
              <c:numCache>
                <c:formatCode>General</c:formatCode>
                <c:ptCount val="49"/>
                <c:pt idx="0">
                  <c:v>102.63034625323341</c:v>
                </c:pt>
                <c:pt idx="1">
                  <c:v>100.9558393525805</c:v>
                </c:pt>
                <c:pt idx="2">
                  <c:v>102.17959806876063</c:v>
                </c:pt>
                <c:pt idx="3">
                  <c:v>100.78907086887688</c:v>
                </c:pt>
                <c:pt idx="4">
                  <c:v>105.55538843257889</c:v>
                </c:pt>
                <c:pt idx="5">
                  <c:v>101.87216966613786</c:v>
                </c:pt>
                <c:pt idx="6">
                  <c:v>99.900048828535787</c:v>
                </c:pt>
                <c:pt idx="7">
                  <c:v>104.57307579741952</c:v>
                </c:pt>
                <c:pt idx="8">
                  <c:v>101.15880450389285</c:v>
                </c:pt>
                <c:pt idx="9">
                  <c:v>102.63473845245588</c:v>
                </c:pt>
                <c:pt idx="10">
                  <c:v>101.05373285360922</c:v>
                </c:pt>
                <c:pt idx="11">
                  <c:v>102.31178823545801</c:v>
                </c:pt>
                <c:pt idx="12">
                  <c:v>103.04803431284259</c:v>
                </c:pt>
                <c:pt idx="13">
                  <c:v>103.83773947979682</c:v>
                </c:pt>
                <c:pt idx="14">
                  <c:v>100.93184259787688</c:v>
                </c:pt>
                <c:pt idx="15">
                  <c:v>103.69005197935522</c:v>
                </c:pt>
                <c:pt idx="16">
                  <c:v>104.12963089651652</c:v>
                </c:pt>
                <c:pt idx="17">
                  <c:v>100.64816355857621</c:v>
                </c:pt>
                <c:pt idx="18">
                  <c:v>101.45679557915032</c:v>
                </c:pt>
                <c:pt idx="19">
                  <c:v>98.710686488513645</c:v>
                </c:pt>
                <c:pt idx="20">
                  <c:v>109.28651951641186</c:v>
                </c:pt>
                <c:pt idx="21">
                  <c:v>103.89919686167181</c:v>
                </c:pt>
                <c:pt idx="22">
                  <c:v>105.70309089924648</c:v>
                </c:pt>
                <c:pt idx="23">
                  <c:v>107.52491029872692</c:v>
                </c:pt>
                <c:pt idx="24">
                  <c:v>106.87462983662972</c:v>
                </c:pt>
                <c:pt idx="25">
                  <c:v>103.03062218730685</c:v>
                </c:pt>
                <c:pt idx="26">
                  <c:v>107.69800941352716</c:v>
                </c:pt>
                <c:pt idx="27">
                  <c:v>105.14227188963315</c:v>
                </c:pt>
                <c:pt idx="28">
                  <c:v>107.88432263443623</c:v>
                </c:pt>
                <c:pt idx="29">
                  <c:v>107.07134409140842</c:v>
                </c:pt>
                <c:pt idx="30">
                  <c:v>107.41523089893911</c:v>
                </c:pt>
                <c:pt idx="31">
                  <c:v>107.00089951414584</c:v>
                </c:pt>
                <c:pt idx="32">
                  <c:v>108.21266789981327</c:v>
                </c:pt>
                <c:pt idx="33">
                  <c:v>113.70259060155377</c:v>
                </c:pt>
                <c:pt idx="34">
                  <c:v>109.68923859805548</c:v>
                </c:pt>
                <c:pt idx="35">
                  <c:v>109.71352580443362</c:v>
                </c:pt>
                <c:pt idx="36">
                  <c:v>108.67739027695109</c:v>
                </c:pt>
                <c:pt idx="37">
                  <c:v>110.54327815999183</c:v>
                </c:pt>
                <c:pt idx="38">
                  <c:v>110.01732086041778</c:v>
                </c:pt>
                <c:pt idx="39">
                  <c:v>113.58212717179363</c:v>
                </c:pt>
                <c:pt idx="40">
                  <c:v>109.45922966215147</c:v>
                </c:pt>
                <c:pt idx="41">
                  <c:v>112.34298895982995</c:v>
                </c:pt>
                <c:pt idx="42">
                  <c:v>110.46484727610786</c:v>
                </c:pt>
                <c:pt idx="43">
                  <c:v>82.500771505696193</c:v>
                </c:pt>
                <c:pt idx="44">
                  <c:v>125.25718286622356</c:v>
                </c:pt>
                <c:pt idx="45">
                  <c:v>116.76328862685264</c:v>
                </c:pt>
                <c:pt idx="46">
                  <c:v>116.40546883509452</c:v>
                </c:pt>
                <c:pt idx="47">
                  <c:v>110.54815076520626</c:v>
                </c:pt>
                <c:pt idx="48">
                  <c:v>112.02389875820717</c:v>
                </c:pt>
              </c:numCache>
            </c:numRef>
          </c:val>
          <c:smooth val="0"/>
          <c:extLst>
            <c:ext xmlns:c16="http://schemas.microsoft.com/office/drawing/2014/chart" uri="{C3380CC4-5D6E-409C-BE32-E72D297353CC}">
              <c16:uniqueId val="{00000001-0F5D-41EE-8D97-4AE5A91088D9}"/>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[1]NSA_INDICES!$BZ$55:$DV$55</c:f>
              <c:numCache>
                <c:formatCode>General</c:formatCode>
                <c:ptCount val="49"/>
                <c:pt idx="0">
                  <c:v>99.719470937884225</c:v>
                </c:pt>
                <c:pt idx="1">
                  <c:v>96.223144732928873</c:v>
                </c:pt>
                <c:pt idx="2">
                  <c:v>101.08730991808146</c:v>
                </c:pt>
                <c:pt idx="3">
                  <c:v>99.301255021144527</c:v>
                </c:pt>
                <c:pt idx="4">
                  <c:v>100.57693548286079</c:v>
                </c:pt>
                <c:pt idx="5">
                  <c:v>99.983053112367386</c:v>
                </c:pt>
                <c:pt idx="6">
                  <c:v>96.339094816036493</c:v>
                </c:pt>
                <c:pt idx="7">
                  <c:v>100.33279748037475</c:v>
                </c:pt>
                <c:pt idx="8">
                  <c:v>96.562833797186826</c:v>
                </c:pt>
                <c:pt idx="9">
                  <c:v>100.81363487575936</c:v>
                </c:pt>
                <c:pt idx="10">
                  <c:v>100.6972532264116</c:v>
                </c:pt>
                <c:pt idx="11">
                  <c:v>94.116449368652283</c:v>
                </c:pt>
                <c:pt idx="12">
                  <c:v>100.75522749603718</c:v>
                </c:pt>
                <c:pt idx="13">
                  <c:v>100.67003611739571</c:v>
                </c:pt>
                <c:pt idx="14">
                  <c:v>98.501192408147233</c:v>
                </c:pt>
                <c:pt idx="15">
                  <c:v>94.46285606557889</c:v>
                </c:pt>
                <c:pt idx="16">
                  <c:v>100.94301350109293</c:v>
                </c:pt>
                <c:pt idx="17">
                  <c:v>99.219711101008428</c:v>
                </c:pt>
                <c:pt idx="18">
                  <c:v>102.25190859173794</c:v>
                </c:pt>
                <c:pt idx="19">
                  <c:v>97.773861587644717</c:v>
                </c:pt>
                <c:pt idx="20">
                  <c:v>103.88671532628699</c:v>
                </c:pt>
                <c:pt idx="21">
                  <c:v>100.81050165330336</c:v>
                </c:pt>
                <c:pt idx="22">
                  <c:v>99.504780407364692</c:v>
                </c:pt>
                <c:pt idx="23">
                  <c:v>98.227053805431368</c:v>
                </c:pt>
                <c:pt idx="24">
                  <c:v>100.96366584217895</c:v>
                </c:pt>
                <c:pt idx="25">
                  <c:v>104.77204930995849</c:v>
                </c:pt>
                <c:pt idx="26">
                  <c:v>103.83275472400936</c:v>
                </c:pt>
                <c:pt idx="27">
                  <c:v>98.602176812886782</c:v>
                </c:pt>
                <c:pt idx="28">
                  <c:v>105.14244995800937</c:v>
                </c:pt>
                <c:pt idx="29">
                  <c:v>100.08139722074037</c:v>
                </c:pt>
                <c:pt idx="30">
                  <c:v>107.25182805796116</c:v>
                </c:pt>
                <c:pt idx="31">
                  <c:v>101.31391433483077</c:v>
                </c:pt>
                <c:pt idx="32">
                  <c:v>102.12744035098891</c:v>
                </c:pt>
                <c:pt idx="33">
                  <c:v>105.57278180334029</c:v>
                </c:pt>
                <c:pt idx="34">
                  <c:v>103.06499453662565</c:v>
                </c:pt>
                <c:pt idx="35">
                  <c:v>98.969839557104649</c:v>
                </c:pt>
                <c:pt idx="36">
                  <c:v>102.38669857106338</c:v>
                </c:pt>
                <c:pt idx="37">
                  <c:v>97.468102277147935</c:v>
                </c:pt>
                <c:pt idx="38">
                  <c:v>92.603207129741989</c:v>
                </c:pt>
                <c:pt idx="39">
                  <c:v>95.405964588115154</c:v>
                </c:pt>
                <c:pt idx="40">
                  <c:v>87.717453028009785</c:v>
                </c:pt>
                <c:pt idx="41">
                  <c:v>90.361492312851581</c:v>
                </c:pt>
                <c:pt idx="42">
                  <c:v>86.072666630650673</c:v>
                </c:pt>
                <c:pt idx="43">
                  <c:v>91.678407842787891</c:v>
                </c:pt>
                <c:pt idx="44">
                  <c:v>91.844665321848254</c:v>
                </c:pt>
                <c:pt idx="45">
                  <c:v>86.974005564247847</c:v>
                </c:pt>
                <c:pt idx="46">
                  <c:v>88.004058363820022</c:v>
                </c:pt>
                <c:pt idx="47">
                  <c:v>91.962287064071589</c:v>
                </c:pt>
                <c:pt idx="48">
                  <c:v>89.042058965237175</c:v>
                </c:pt>
              </c:numCache>
            </c:numRef>
          </c:val>
          <c:smooth val="0"/>
          <c:extLst>
            <c:ext xmlns:c16="http://schemas.microsoft.com/office/drawing/2014/chart" uri="{C3380CC4-5D6E-409C-BE32-E72D297353CC}">
              <c16:uniqueId val="{00000001-483A-46DE-97EA-B89DB07C553D}"/>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[1]SA_INDICES!$BZ$55:$DV$55</c:f>
              <c:numCache>
                <c:formatCode>General</c:formatCode>
                <c:ptCount val="49"/>
                <c:pt idx="0">
                  <c:v>116.63435142440488</c:v>
                </c:pt>
                <c:pt idx="1">
                  <c:v>112.41545342731678</c:v>
                </c:pt>
                <c:pt idx="2">
                  <c:v>118.62746997781903</c:v>
                </c:pt>
                <c:pt idx="3">
                  <c:v>117.98106744353791</c:v>
                </c:pt>
                <c:pt idx="4">
                  <c:v>121.31960187003436</c:v>
                </c:pt>
                <c:pt idx="5">
                  <c:v>120.0478826809596</c:v>
                </c:pt>
                <c:pt idx="6">
                  <c:v>117.60249148979173</c:v>
                </c:pt>
                <c:pt idx="7">
                  <c:v>119.03990699929096</c:v>
                </c:pt>
                <c:pt idx="8">
                  <c:v>117.79070551483028</c:v>
                </c:pt>
                <c:pt idx="9">
                  <c:v>119.35802195192109</c:v>
                </c:pt>
                <c:pt idx="10">
                  <c:v>120.10083291538673</c:v>
                </c:pt>
                <c:pt idx="11">
                  <c:v>112.11209928490926</c:v>
                </c:pt>
                <c:pt idx="12">
                  <c:v>118.13540876753692</c:v>
                </c:pt>
                <c:pt idx="13">
                  <c:v>122.41687167626991</c:v>
                </c:pt>
                <c:pt idx="14">
                  <c:v>118.73259493004893</c:v>
                </c:pt>
                <c:pt idx="15">
                  <c:v>112.12009976783293</c:v>
                </c:pt>
                <c:pt idx="16">
                  <c:v>120.39822869501178</c:v>
                </c:pt>
                <c:pt idx="17">
                  <c:v>116.70231338702803</c:v>
                </c:pt>
                <c:pt idx="18">
                  <c:v>121.75761480957405</c:v>
                </c:pt>
                <c:pt idx="19">
                  <c:v>115.73043428684453</c:v>
                </c:pt>
                <c:pt idx="20">
                  <c:v>120.30727307099312</c:v>
                </c:pt>
                <c:pt idx="21">
                  <c:v>119.30799525329219</c:v>
                </c:pt>
                <c:pt idx="22">
                  <c:v>118.597186443216</c:v>
                </c:pt>
                <c:pt idx="23">
                  <c:v>120.12407469154405</c:v>
                </c:pt>
                <c:pt idx="24">
                  <c:v>126.16128496149288</c:v>
                </c:pt>
                <c:pt idx="25">
                  <c:v>125.54635904476572</c:v>
                </c:pt>
                <c:pt idx="26">
                  <c:v>121.7497922768156</c:v>
                </c:pt>
                <c:pt idx="27">
                  <c:v>116.56796202342967</c:v>
                </c:pt>
                <c:pt idx="28">
                  <c:v>127.4762486796442</c:v>
                </c:pt>
                <c:pt idx="29">
                  <c:v>122.97290766008209</c:v>
                </c:pt>
                <c:pt idx="30">
                  <c:v>126.81011724827104</c:v>
                </c:pt>
                <c:pt idx="31">
                  <c:v>123.06245771120574</c:v>
                </c:pt>
                <c:pt idx="32">
                  <c:v>123.31245196069682</c:v>
                </c:pt>
                <c:pt idx="33">
                  <c:v>130.09045602391899</c:v>
                </c:pt>
                <c:pt idx="34">
                  <c:v>125.90396656281506</c:v>
                </c:pt>
                <c:pt idx="35">
                  <c:v>125.54229368838725</c:v>
                </c:pt>
                <c:pt idx="36">
                  <c:v>129.99579187347717</c:v>
                </c:pt>
                <c:pt idx="37">
                  <c:v>123.47819798184223</c:v>
                </c:pt>
                <c:pt idx="38">
                  <c:v>114.31135773949066</c:v>
                </c:pt>
                <c:pt idx="39">
                  <c:v>117.69366208907657</c:v>
                </c:pt>
                <c:pt idx="40">
                  <c:v>111.02748831779883</c:v>
                </c:pt>
                <c:pt idx="41">
                  <c:v>116.02752442914542</c:v>
                </c:pt>
                <c:pt idx="42">
                  <c:v>112.62537325175079</c:v>
                </c:pt>
                <c:pt idx="43">
                  <c:v>118.21998934275648</c:v>
                </c:pt>
                <c:pt idx="44">
                  <c:v>115.4834660990452</c:v>
                </c:pt>
                <c:pt idx="45">
                  <c:v>113.8113311893695</c:v>
                </c:pt>
                <c:pt idx="46">
                  <c:v>114.5900042928768</c:v>
                </c:pt>
                <c:pt idx="47">
                  <c:v>114.46704375122403</c:v>
                </c:pt>
                <c:pt idx="48">
                  <c:v>116.70158052650056</c:v>
                </c:pt>
              </c:numCache>
            </c:numRef>
          </c:val>
          <c:smooth val="0"/>
          <c:extLst>
            <c:ext xmlns:c16="http://schemas.microsoft.com/office/drawing/2014/chart" uri="{C3380CC4-5D6E-409C-BE32-E72D297353CC}">
              <c16:uniqueId val="{00000001-1FCE-43C7-9794-62E274C2077B}"/>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[1]RA_INDICES!$BZ$55:$DV$55</c:f>
              <c:numCache>
                <c:formatCode>General</c:formatCode>
                <c:ptCount val="49"/>
                <c:pt idx="0">
                  <c:v>108.84001383437763</c:v>
                </c:pt>
                <c:pt idx="1">
                  <c:v>104.95407523865221</c:v>
                </c:pt>
                <c:pt idx="2">
                  <c:v>110.54500501463744</c:v>
                </c:pt>
                <c:pt idx="3">
                  <c:v>109.37345332208173</c:v>
                </c:pt>
                <c:pt idx="4">
                  <c:v>111.76142943909227</c:v>
                </c:pt>
                <c:pt idx="5">
                  <c:v>110.8020558796058</c:v>
                </c:pt>
                <c:pt idx="6">
                  <c:v>107.80436775383136</c:v>
                </c:pt>
                <c:pt idx="7">
                  <c:v>110.41971443924066</c:v>
                </c:pt>
                <c:pt idx="8">
                  <c:v>108.00895159602746</c:v>
                </c:pt>
                <c:pt idx="9">
                  <c:v>110.81281151505593</c:v>
                </c:pt>
                <c:pt idx="10">
                  <c:v>111.15970852072199</c:v>
                </c:pt>
                <c:pt idx="11">
                  <c:v>103.81974565515534</c:v>
                </c:pt>
                <c:pt idx="12">
                  <c:v>110.12666165791998</c:v>
                </c:pt>
                <c:pt idx="13">
                  <c:v>112.39598042635832</c:v>
                </c:pt>
                <c:pt idx="14">
                  <c:v>109.41001169920119</c:v>
                </c:pt>
                <c:pt idx="15">
                  <c:v>103.98368293447579</c:v>
                </c:pt>
                <c:pt idx="16">
                  <c:v>111.43331077975532</c:v>
                </c:pt>
                <c:pt idx="17">
                  <c:v>108.6463709121162</c:v>
                </c:pt>
                <c:pt idx="18">
                  <c:v>112.76943074792113</c:v>
                </c:pt>
                <c:pt idx="19">
                  <c:v>107.45608734783048</c:v>
                </c:pt>
                <c:pt idx="20">
                  <c:v>112.74071825077026</c:v>
                </c:pt>
                <c:pt idx="21">
                  <c:v>110.78439322118949</c:v>
                </c:pt>
                <c:pt idx="22">
                  <c:v>109.79945014422843</c:v>
                </c:pt>
                <c:pt idx="23">
                  <c:v>110.0339783921201</c:v>
                </c:pt>
                <c:pt idx="24">
                  <c:v>114.55028067225967</c:v>
                </c:pt>
                <c:pt idx="25">
                  <c:v>115.97360543282551</c:v>
                </c:pt>
                <c:pt idx="26">
                  <c:v>113.49366304131465</c:v>
                </c:pt>
                <c:pt idx="27">
                  <c:v>108.28936998061384</c:v>
                </c:pt>
                <c:pt idx="28">
                  <c:v>117.18488616940581</c:v>
                </c:pt>
                <c:pt idx="29">
                  <c:v>112.4245528873689</c:v>
                </c:pt>
                <c:pt idx="30">
                  <c:v>117.79770307519203</c:v>
                </c:pt>
                <c:pt idx="31">
                  <c:v>113.04077950296161</c:v>
                </c:pt>
                <c:pt idx="32">
                  <c:v>113.55044787995287</c:v>
                </c:pt>
                <c:pt idx="33">
                  <c:v>118.79276876270633</c:v>
                </c:pt>
                <c:pt idx="34">
                  <c:v>115.37982136869631</c:v>
                </c:pt>
                <c:pt idx="35">
                  <c:v>113.29776862302958</c:v>
                </c:pt>
                <c:pt idx="36">
                  <c:v>117.27358588892642</c:v>
                </c:pt>
                <c:pt idx="37">
                  <c:v>111.49280637160525</c:v>
                </c:pt>
                <c:pt idx="38">
                  <c:v>104.30829242416833</c:v>
                </c:pt>
                <c:pt idx="39">
                  <c:v>107.42354291410901</c:v>
                </c:pt>
                <c:pt idx="40">
                  <c:v>100.28627826734358</c:v>
                </c:pt>
                <c:pt idx="41">
                  <c:v>104.20067652027048</c:v>
                </c:pt>
                <c:pt idx="42">
                  <c:v>100.38994779315932</c:v>
                </c:pt>
                <c:pt idx="43">
                  <c:v>105.98969031410925</c:v>
                </c:pt>
                <c:pt idx="44">
                  <c:v>104.59076167658719</c:v>
                </c:pt>
                <c:pt idx="45">
                  <c:v>101.44475395565027</c:v>
                </c:pt>
                <c:pt idx="46">
                  <c:v>102.33926223848204</c:v>
                </c:pt>
                <c:pt idx="47">
                  <c:v>104.09690420806423</c:v>
                </c:pt>
                <c:pt idx="48">
                  <c:v>103.95613731755058</c:v>
                </c:pt>
              </c:numCache>
            </c:numRef>
          </c:val>
          <c:smooth val="0"/>
          <c:extLst>
            <c:ext xmlns:c16="http://schemas.microsoft.com/office/drawing/2014/chart" uri="{C3380CC4-5D6E-409C-BE32-E72D297353CC}">
              <c16:uniqueId val="{00000001-F184-4BA0-B783-469A214BCFCB}"/>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[1]NSA_INDICES!$BZ$74:$DV$74</c:f>
              <c:numCache>
                <c:formatCode>General</c:formatCode>
                <c:ptCount val="49"/>
                <c:pt idx="0">
                  <c:v>91.75208179255047</c:v>
                </c:pt>
                <c:pt idx="1">
                  <c:v>91.369172659975746</c:v>
                </c:pt>
                <c:pt idx="2">
                  <c:v>92.494279078824889</c:v>
                </c:pt>
                <c:pt idx="3">
                  <c:v>93.593865640733171</c:v>
                </c:pt>
                <c:pt idx="4">
                  <c:v>87.863389997340605</c:v>
                </c:pt>
                <c:pt idx="5">
                  <c:v>90.80114045152699</c:v>
                </c:pt>
                <c:pt idx="6">
                  <c:v>89.920979149847696</c:v>
                </c:pt>
                <c:pt idx="7">
                  <c:v>91.808457350908014</c:v>
                </c:pt>
                <c:pt idx="8">
                  <c:v>91.725064572166673</c:v>
                </c:pt>
                <c:pt idx="9">
                  <c:v>91.250273571980216</c:v>
                </c:pt>
                <c:pt idx="10">
                  <c:v>90.066939698547884</c:v>
                </c:pt>
                <c:pt idx="11">
                  <c:v>87.823265484877808</c:v>
                </c:pt>
                <c:pt idx="12">
                  <c:v>88.981403468301394</c:v>
                </c:pt>
                <c:pt idx="13">
                  <c:v>90.050143874457717</c:v>
                </c:pt>
                <c:pt idx="14">
                  <c:v>88.096548813285935</c:v>
                </c:pt>
                <c:pt idx="15">
                  <c:v>86.773149312715262</c:v>
                </c:pt>
                <c:pt idx="16">
                  <c:v>90.223144911144715</c:v>
                </c:pt>
                <c:pt idx="17">
                  <c:v>86.849228970072218</c:v>
                </c:pt>
                <c:pt idx="18">
                  <c:v>88.126007481594598</c:v>
                </c:pt>
                <c:pt idx="19">
                  <c:v>85.019105258373557</c:v>
                </c:pt>
                <c:pt idx="20">
                  <c:v>88.400594895058333</c:v>
                </c:pt>
                <c:pt idx="21">
                  <c:v>89.486312003936263</c:v>
                </c:pt>
                <c:pt idx="22">
                  <c:v>90.248973712438101</c:v>
                </c:pt>
                <c:pt idx="23">
                  <c:v>90.144710376602006</c:v>
                </c:pt>
                <c:pt idx="24">
                  <c:v>89.339550127495713</c:v>
                </c:pt>
                <c:pt idx="25">
                  <c:v>88.963613937568681</c:v>
                </c:pt>
                <c:pt idx="26">
                  <c:v>89.70031399795127</c:v>
                </c:pt>
                <c:pt idx="27">
                  <c:v>86.899999756670169</c:v>
                </c:pt>
                <c:pt idx="28">
                  <c:v>90.7792857381164</c:v>
                </c:pt>
                <c:pt idx="29">
                  <c:v>90.032540774628927</c:v>
                </c:pt>
                <c:pt idx="30">
                  <c:v>92.146257569311643</c:v>
                </c:pt>
                <c:pt idx="31">
                  <c:v>90.162999515491151</c:v>
                </c:pt>
                <c:pt idx="32">
                  <c:v>87.378277306877933</c:v>
                </c:pt>
                <c:pt idx="33">
                  <c:v>92.548626974237862</c:v>
                </c:pt>
                <c:pt idx="34">
                  <c:v>89.259117797467837</c:v>
                </c:pt>
                <c:pt idx="35">
                  <c:v>87.206630359329225</c:v>
                </c:pt>
                <c:pt idx="36">
                  <c:v>89.386046228939236</c:v>
                </c:pt>
                <c:pt idx="37">
                  <c:v>88.59895690211026</c:v>
                </c:pt>
                <c:pt idx="38">
                  <c:v>88.30834811861115</c:v>
                </c:pt>
                <c:pt idx="39">
                  <c:v>93.244185175961775</c:v>
                </c:pt>
                <c:pt idx="40">
                  <c:v>86.277389321729743</c:v>
                </c:pt>
                <c:pt idx="41">
                  <c:v>88.841057516725925</c:v>
                </c:pt>
                <c:pt idx="42">
                  <c:v>87.029208060824232</c:v>
                </c:pt>
                <c:pt idx="43">
                  <c:v>89.696749561554839</c:v>
                </c:pt>
                <c:pt idx="44">
                  <c:v>90.168571773767354</c:v>
                </c:pt>
                <c:pt idx="45">
                  <c:v>87.218743127278756</c:v>
                </c:pt>
                <c:pt idx="46">
                  <c:v>88.532881715722368</c:v>
                </c:pt>
                <c:pt idx="47">
                  <c:v>90.024295018983963</c:v>
                </c:pt>
                <c:pt idx="48">
                  <c:v>87.667682877817867</c:v>
                </c:pt>
              </c:numCache>
            </c:numRef>
          </c:val>
          <c:smooth val="0"/>
          <c:extLst>
            <c:ext xmlns:c16="http://schemas.microsoft.com/office/drawing/2014/chart" uri="{C3380CC4-5D6E-409C-BE32-E72D297353CC}">
              <c16:uniqueId val="{00000001-5EF8-452E-9C6A-D9EA54D99059}"/>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[1]SA_INDICES!$BZ$74:$DV$74</c:f>
              <c:numCache>
                <c:formatCode>General</c:formatCode>
                <c:ptCount val="49"/>
                <c:pt idx="0">
                  <c:v>112.43366121089929</c:v>
                </c:pt>
                <c:pt idx="1">
                  <c:v>110.39912592924222</c:v>
                </c:pt>
                <c:pt idx="2">
                  <c:v>114.37761526939975</c:v>
                </c:pt>
                <c:pt idx="3">
                  <c:v>115.76589211161684</c:v>
                </c:pt>
                <c:pt idx="4">
                  <c:v>108.00477231029552</c:v>
                </c:pt>
                <c:pt idx="5">
                  <c:v>110.02147806263932</c:v>
                </c:pt>
                <c:pt idx="6">
                  <c:v>111.24932979603636</c:v>
                </c:pt>
                <c:pt idx="7">
                  <c:v>112.25874931485747</c:v>
                </c:pt>
                <c:pt idx="8">
                  <c:v>114.85279135260305</c:v>
                </c:pt>
                <c:pt idx="9">
                  <c:v>113.36984065162589</c:v>
                </c:pt>
                <c:pt idx="10">
                  <c:v>113.83443411068018</c:v>
                </c:pt>
                <c:pt idx="11">
                  <c:v>110.1643007811043</c:v>
                </c:pt>
                <c:pt idx="12">
                  <c:v>111.24215565035939</c:v>
                </c:pt>
                <c:pt idx="13">
                  <c:v>115.30370792842794</c:v>
                </c:pt>
                <c:pt idx="14">
                  <c:v>106.542789607532</c:v>
                </c:pt>
                <c:pt idx="15">
                  <c:v>110.6664011825703</c:v>
                </c:pt>
                <c:pt idx="16">
                  <c:v>113.41346819872649</c:v>
                </c:pt>
                <c:pt idx="17">
                  <c:v>109.0667129190595</c:v>
                </c:pt>
                <c:pt idx="18">
                  <c:v>112.54288351393311</c:v>
                </c:pt>
                <c:pt idx="19">
                  <c:v>110.43467126885518</c:v>
                </c:pt>
                <c:pt idx="20">
                  <c:v>119.06240339628712</c:v>
                </c:pt>
                <c:pt idx="21">
                  <c:v>113.56647618029609</c:v>
                </c:pt>
                <c:pt idx="22">
                  <c:v>114.38190919760325</c:v>
                </c:pt>
                <c:pt idx="23">
                  <c:v>115.28078349212727</c:v>
                </c:pt>
                <c:pt idx="24">
                  <c:v>116.48495328665909</c:v>
                </c:pt>
                <c:pt idx="25">
                  <c:v>116.17524503043555</c:v>
                </c:pt>
                <c:pt idx="26">
                  <c:v>116.8450530533953</c:v>
                </c:pt>
                <c:pt idx="27">
                  <c:v>115.94029636281344</c:v>
                </c:pt>
                <c:pt idx="28">
                  <c:v>121.66207292680096</c:v>
                </c:pt>
                <c:pt idx="29">
                  <c:v>117.32122453328873</c:v>
                </c:pt>
                <c:pt idx="30">
                  <c:v>121.38501343297092</c:v>
                </c:pt>
                <c:pt idx="31">
                  <c:v>120.03226680360729</c:v>
                </c:pt>
                <c:pt idx="32">
                  <c:v>111.9849817793811</c:v>
                </c:pt>
                <c:pt idx="33">
                  <c:v>122.62072797401827</c:v>
                </c:pt>
                <c:pt idx="34">
                  <c:v>118.81555385623055</c:v>
                </c:pt>
                <c:pt idx="35">
                  <c:v>119.58336263202747</c:v>
                </c:pt>
                <c:pt idx="36">
                  <c:v>122.79262222368537</c:v>
                </c:pt>
                <c:pt idx="37">
                  <c:v>120.08785093986</c:v>
                </c:pt>
                <c:pt idx="38">
                  <c:v>123.86250961884309</c:v>
                </c:pt>
                <c:pt idx="39">
                  <c:v>127.47794685595524</c:v>
                </c:pt>
                <c:pt idx="40">
                  <c:v>116.70380756593512</c:v>
                </c:pt>
                <c:pt idx="41">
                  <c:v>126.0004192833545</c:v>
                </c:pt>
                <c:pt idx="42">
                  <c:v>122.15324275755297</c:v>
                </c:pt>
                <c:pt idx="43">
                  <c:v>125.68951103085966</c:v>
                </c:pt>
                <c:pt idx="44">
                  <c:v>125.56545877241321</c:v>
                </c:pt>
                <c:pt idx="45">
                  <c:v>124.05578122864249</c:v>
                </c:pt>
                <c:pt idx="46">
                  <c:v>129.12410842101849</c:v>
                </c:pt>
                <c:pt idx="47">
                  <c:v>127.3482347724872</c:v>
                </c:pt>
                <c:pt idx="48">
                  <c:v>124.12725722945741</c:v>
                </c:pt>
              </c:numCache>
            </c:numRef>
          </c:val>
          <c:smooth val="0"/>
          <c:extLst>
            <c:ext xmlns:c16="http://schemas.microsoft.com/office/drawing/2014/chart" uri="{C3380CC4-5D6E-409C-BE32-E72D297353CC}">
              <c16:uniqueId val="{00000001-60D7-49B6-8C68-82C211829AD7}"/>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[1]RA_INDICES!$BZ$134:$DV$134</c:f>
              <c:numCache>
                <c:formatCode>General</c:formatCode>
                <c:ptCount val="49"/>
                <c:pt idx="0">
                  <c:v>104.36300585390872</c:v>
                </c:pt>
                <c:pt idx="1">
                  <c:v>105.04906469104051</c:v>
                </c:pt>
                <c:pt idx="2">
                  <c:v>109.70516103336946</c:v>
                </c:pt>
                <c:pt idx="3">
                  <c:v>105.34265818513376</c:v>
                </c:pt>
                <c:pt idx="4">
                  <c:v>106.75961160870271</c:v>
                </c:pt>
                <c:pt idx="5">
                  <c:v>107.14074127064421</c:v>
                </c:pt>
                <c:pt idx="6">
                  <c:v>107.71285793742864</c:v>
                </c:pt>
                <c:pt idx="7">
                  <c:v>109.137411026536</c:v>
                </c:pt>
                <c:pt idx="8">
                  <c:v>108.02509679653063</c:v>
                </c:pt>
                <c:pt idx="9">
                  <c:v>106.45589899812376</c:v>
                </c:pt>
                <c:pt idx="10">
                  <c:v>107.24993493537751</c:v>
                </c:pt>
                <c:pt idx="11">
                  <c:v>108.34494542171991</c:v>
                </c:pt>
                <c:pt idx="12">
                  <c:v>108.3222318675998</c:v>
                </c:pt>
                <c:pt idx="13">
                  <c:v>108.2357164292238</c:v>
                </c:pt>
                <c:pt idx="14">
                  <c:v>107.51072832557659</c:v>
                </c:pt>
                <c:pt idx="15">
                  <c:v>107.85380095894858</c:v>
                </c:pt>
                <c:pt idx="16">
                  <c:v>114.41871203344654</c:v>
                </c:pt>
                <c:pt idx="17">
                  <c:v>112.0621767063495</c:v>
                </c:pt>
                <c:pt idx="18">
                  <c:v>109.93977248991638</c:v>
                </c:pt>
                <c:pt idx="19">
                  <c:v>109.17907931645077</c:v>
                </c:pt>
                <c:pt idx="20">
                  <c:v>109.85559067156589</c:v>
                </c:pt>
                <c:pt idx="21">
                  <c:v>109.22508802987335</c:v>
                </c:pt>
                <c:pt idx="22">
                  <c:v>109.28835120583157</c:v>
                </c:pt>
                <c:pt idx="23">
                  <c:v>111.02666989748211</c:v>
                </c:pt>
                <c:pt idx="24">
                  <c:v>109.78103497469375</c:v>
                </c:pt>
                <c:pt idx="25">
                  <c:v>109.78126657331589</c:v>
                </c:pt>
                <c:pt idx="26">
                  <c:v>109.06167011912116</c:v>
                </c:pt>
                <c:pt idx="27">
                  <c:v>108.17631761780004</c:v>
                </c:pt>
                <c:pt idx="28">
                  <c:v>109.42513214841667</c:v>
                </c:pt>
                <c:pt idx="29">
                  <c:v>108.04796027677916</c:v>
                </c:pt>
                <c:pt idx="30">
                  <c:v>109.57999355088006</c:v>
                </c:pt>
                <c:pt idx="31">
                  <c:v>107.29612966743116</c:v>
                </c:pt>
                <c:pt idx="32">
                  <c:v>108.35532240410505</c:v>
                </c:pt>
                <c:pt idx="33">
                  <c:v>112.39764396378975</c:v>
                </c:pt>
                <c:pt idx="34">
                  <c:v>110.56341472363118</c:v>
                </c:pt>
                <c:pt idx="35">
                  <c:v>109.43437620167393</c:v>
                </c:pt>
                <c:pt idx="36">
                  <c:v>109.71168941608258</c:v>
                </c:pt>
                <c:pt idx="37">
                  <c:v>109.43658930913347</c:v>
                </c:pt>
                <c:pt idx="38">
                  <c:v>109.12013304937456</c:v>
                </c:pt>
                <c:pt idx="39">
                  <c:v>113.86316782201038</c:v>
                </c:pt>
                <c:pt idx="40">
                  <c:v>108.18481980730603</c:v>
                </c:pt>
                <c:pt idx="41">
                  <c:v>112.14000008085139</c:v>
                </c:pt>
                <c:pt idx="42">
                  <c:v>109.38829932477012</c:v>
                </c:pt>
                <c:pt idx="43">
                  <c:v>109.34856123338932</c:v>
                </c:pt>
                <c:pt idx="44">
                  <c:v>113.57236070996206</c:v>
                </c:pt>
                <c:pt idx="45">
                  <c:v>110.81870941476966</c:v>
                </c:pt>
                <c:pt idx="46">
                  <c:v>112.31081068156652</c:v>
                </c:pt>
                <c:pt idx="47">
                  <c:v>111.3058754544691</c:v>
                </c:pt>
                <c:pt idx="48">
                  <c:v>111.64712905652632</c:v>
                </c:pt>
              </c:numCache>
            </c:numRef>
          </c:val>
          <c:smooth val="0"/>
          <c:extLst>
            <c:ext xmlns:c16="http://schemas.microsoft.com/office/drawing/2014/chart" uri="{C3380CC4-5D6E-409C-BE32-E72D297353CC}">
              <c16:uniqueId val="{00000001-4B5A-4580-B82A-47753A4A7A1C}"/>
            </c:ext>
          </c:extLst>
        </c:ser>
        <c:ser>
          <c:idx val="0"/>
          <c:order val="1"/>
          <c:tx>
            <c:v>SDV HORS COVID</c:v>
          </c:tx>
          <c:spPr>
            <a:ln w="12700">
              <a:solidFill>
                <a:srgbClr val="FF00FF"/>
              </a:solidFill>
              <a:prstDash val="solid"/>
            </a:ln>
          </c:spPr>
          <c:cat>
            <c:numRef>
              <c:f>[2]RA_INDICES!$BZ$3:$DV$3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[2]RA_INDICES!$BZ$134:$DV$134</c:f>
              <c:numCache>
                <c:formatCode>#\ ##0\ _€</c:formatCode>
                <c:ptCount val="49"/>
                <c:pt idx="0">
                  <c:v>102.0576975718603</c:v>
                </c:pt>
                <c:pt idx="1">
                  <c:v>101.61142100862395</c:v>
                </c:pt>
                <c:pt idx="2">
                  <c:v>104.56084229880678</c:v>
                </c:pt>
                <c:pt idx="3">
                  <c:v>102.1206828259605</c:v>
                </c:pt>
                <c:pt idx="4">
                  <c:v>102.78178001179722</c:v>
                </c:pt>
                <c:pt idx="5">
                  <c:v>102.81004945670207</c:v>
                </c:pt>
                <c:pt idx="6">
                  <c:v>102.7405900285286</c:v>
                </c:pt>
                <c:pt idx="7">
                  <c:v>104.26238229684517</c:v>
                </c:pt>
                <c:pt idx="8">
                  <c:v>104.38343298212051</c:v>
                </c:pt>
                <c:pt idx="9">
                  <c:v>103.42362152770028</c:v>
                </c:pt>
                <c:pt idx="10">
                  <c:v>103.50753372471888</c:v>
                </c:pt>
                <c:pt idx="11">
                  <c:v>102.79872471474864</c:v>
                </c:pt>
                <c:pt idx="12">
                  <c:v>103.87830289885423</c:v>
                </c:pt>
                <c:pt idx="13">
                  <c:v>105.57954579097438</c:v>
                </c:pt>
                <c:pt idx="14">
                  <c:v>104.42568511496025</c:v>
                </c:pt>
                <c:pt idx="15">
                  <c:v>103.40762226901386</c:v>
                </c:pt>
                <c:pt idx="16">
                  <c:v>104.22653028337317</c:v>
                </c:pt>
                <c:pt idx="17">
                  <c:v>103.63553293691095</c:v>
                </c:pt>
                <c:pt idx="18">
                  <c:v>104.99396042265097</c:v>
                </c:pt>
                <c:pt idx="19">
                  <c:v>104.75329259760551</c:v>
                </c:pt>
                <c:pt idx="20">
                  <c:v>106.69547093201221</c:v>
                </c:pt>
                <c:pt idx="21">
                  <c:v>106.41888341369976</c:v>
                </c:pt>
                <c:pt idx="22">
                  <c:v>106.17276070316652</c:v>
                </c:pt>
                <c:pt idx="23">
                  <c:v>108.06403984236898</c:v>
                </c:pt>
                <c:pt idx="24">
                  <c:v>107.77176083109117</c:v>
                </c:pt>
                <c:pt idx="25">
                  <c:v>107.16575689275241</c:v>
                </c:pt>
                <c:pt idx="26">
                  <c:v>107.43784906671996</c:v>
                </c:pt>
                <c:pt idx="27">
                  <c:v>106.04580121591268</c:v>
                </c:pt>
                <c:pt idx="28">
                  <c:v>108.50345105275063</c:v>
                </c:pt>
                <c:pt idx="29">
                  <c:v>107.27959239479186</c:v>
                </c:pt>
                <c:pt idx="30">
                  <c:v>109.27815097261129</c:v>
                </c:pt>
                <c:pt idx="31">
                  <c:v>107.56133417286703</c:v>
                </c:pt>
                <c:pt idx="32">
                  <c:v>106.87627898521188</c:v>
                </c:pt>
                <c:pt idx="33">
                  <c:v>112.10979682845139</c:v>
                </c:pt>
                <c:pt idx="34">
                  <c:v>109.85393539946043</c:v>
                </c:pt>
                <c:pt idx="35">
                  <c:v>108.87239536667775</c:v>
                </c:pt>
                <c:pt idx="36">
                  <c:v>108.88382540943383</c:v>
                </c:pt>
                <c:pt idx="37">
                  <c:v>109.38322141685968</c:v>
                </c:pt>
                <c:pt idx="38">
                  <c:v>109.25316714372917</c:v>
                </c:pt>
                <c:pt idx="39">
                  <c:v>114.00988322677105</c:v>
                </c:pt>
                <c:pt idx="40">
                  <c:v>108.07191702801265</c:v>
                </c:pt>
                <c:pt idx="41">
                  <c:v>112.08344731630679</c:v>
                </c:pt>
                <c:pt idx="42">
                  <c:v>109.47622478650368</c:v>
                </c:pt>
                <c:pt idx="43">
                  <c:v>109.5558553065747</c:v>
                </c:pt>
                <c:pt idx="44">
                  <c:v>113.36601074257659</c:v>
                </c:pt>
                <c:pt idx="45">
                  <c:v>110.3421718086876</c:v>
                </c:pt>
                <c:pt idx="46">
                  <c:v>111.93331401907274</c:v>
                </c:pt>
                <c:pt idx="47">
                  <c:v>110.7392498223458</c:v>
                </c:pt>
                <c:pt idx="48">
                  <c:v>111.03230419271802</c:v>
                </c:pt>
              </c:numCache>
            </c:numRef>
          </c:val>
          <c:smooth val="0"/>
          <c:extLst>
            <c:ext xmlns:c16="http://schemas.microsoft.com/office/drawing/2014/chart" uri="{C3380CC4-5D6E-409C-BE32-E72D297353CC}">
              <c16:uniqueId val="{00000002-4B5A-4580-B82A-47753A4A7A1C}"/>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[1]RA_INDICES!$BZ$74:$DV$74</c:f>
              <c:numCache>
                <c:formatCode>General</c:formatCode>
                <c:ptCount val="49"/>
                <c:pt idx="0">
                  <c:v>99.7091138342238</c:v>
                </c:pt>
                <c:pt idx="1">
                  <c:v>98.690757963115459</c:v>
                </c:pt>
                <c:pt idx="2">
                  <c:v>100.91367508939398</c:v>
                </c:pt>
                <c:pt idx="3">
                  <c:v>102.12433236616742</c:v>
                </c:pt>
                <c:pt idx="4">
                  <c:v>95.612586573961167</c:v>
                </c:pt>
                <c:pt idx="5">
                  <c:v>98.195974237176515</c:v>
                </c:pt>
                <c:pt idx="6">
                  <c:v>98.126849990505022</c:v>
                </c:pt>
                <c:pt idx="7">
                  <c:v>99.67650384422133</c:v>
                </c:pt>
                <c:pt idx="8">
                  <c:v>100.62322748905336</c:v>
                </c:pt>
                <c:pt idx="9">
                  <c:v>99.760557068245973</c:v>
                </c:pt>
                <c:pt idx="10">
                  <c:v>99.211246850439835</c:v>
                </c:pt>
                <c:pt idx="11">
                  <c:v>96.418756675386788</c:v>
                </c:pt>
                <c:pt idx="12">
                  <c:v>97.546006528899099</c:v>
                </c:pt>
                <c:pt idx="13">
                  <c:v>99.766201544870086</c:v>
                </c:pt>
                <c:pt idx="14">
                  <c:v>95.193556545587867</c:v>
                </c:pt>
                <c:pt idx="15">
                  <c:v>95.965840396043873</c:v>
                </c:pt>
                <c:pt idx="16">
                  <c:v>99.145391211750692</c:v>
                </c:pt>
                <c:pt idx="17">
                  <c:v>95.397185008217434</c:v>
                </c:pt>
                <c:pt idx="18">
                  <c:v>97.520157754978044</c:v>
                </c:pt>
                <c:pt idx="19">
                  <c:v>94.797491570747937</c:v>
                </c:pt>
                <c:pt idx="20">
                  <c:v>100.19742084170102</c:v>
                </c:pt>
                <c:pt idx="21">
                  <c:v>98.750915738700101</c:v>
                </c:pt>
                <c:pt idx="22">
                  <c:v>99.533880683553051</c:v>
                </c:pt>
                <c:pt idx="23">
                  <c:v>99.815564576674802</c:v>
                </c:pt>
                <c:pt idx="24">
                  <c:v>99.783474082837813</c:v>
                </c:pt>
                <c:pt idx="25">
                  <c:v>99.433018431890574</c:v>
                </c:pt>
                <c:pt idx="26">
                  <c:v>100.14398244599063</c:v>
                </c:pt>
                <c:pt idx="27">
                  <c:v>98.072965124574736</c:v>
                </c:pt>
                <c:pt idx="28">
                  <c:v>102.66113103753891</c:v>
                </c:pt>
                <c:pt idx="29">
                  <c:v>100.53159051597029</c:v>
                </c:pt>
                <c:pt idx="30">
                  <c:v>103.3955781632402</c:v>
                </c:pt>
                <c:pt idx="31">
                  <c:v>101.65490311072539</c:v>
                </c:pt>
                <c:pt idx="32">
                  <c:v>96.845462185126749</c:v>
                </c:pt>
                <c:pt idx="33">
                  <c:v>104.11856882323391</c:v>
                </c:pt>
                <c:pt idx="34">
                  <c:v>100.63066268772846</c:v>
                </c:pt>
                <c:pt idx="35">
                  <c:v>99.663256175342795</c:v>
                </c:pt>
                <c:pt idx="36">
                  <c:v>102.23889417714554</c:v>
                </c:pt>
                <c:pt idx="37">
                  <c:v>100.71399578511424</c:v>
                </c:pt>
                <c:pt idx="38">
                  <c:v>101.98745823634124</c:v>
                </c:pt>
                <c:pt idx="39">
                  <c:v>106.41528459175602</c:v>
                </c:pt>
                <c:pt idx="40">
                  <c:v>97.98365120749753</c:v>
                </c:pt>
                <c:pt idx="41">
                  <c:v>103.13775247624469</c:v>
                </c:pt>
                <c:pt idx="42">
                  <c:v>100.54283116771119</c:v>
                </c:pt>
                <c:pt idx="43">
                  <c:v>103.54460665633125</c:v>
                </c:pt>
                <c:pt idx="44">
                  <c:v>103.78717209081228</c:v>
                </c:pt>
                <c:pt idx="45">
                  <c:v>101.39142726149146</c:v>
                </c:pt>
                <c:pt idx="46">
                  <c:v>104.14995258693023</c:v>
                </c:pt>
                <c:pt idx="47">
                  <c:v>104.38430972253319</c:v>
                </c:pt>
                <c:pt idx="48">
                  <c:v>101.69514158749358</c:v>
                </c:pt>
              </c:numCache>
            </c:numRef>
          </c:val>
          <c:smooth val="0"/>
          <c:extLst>
            <c:ext xmlns:c16="http://schemas.microsoft.com/office/drawing/2014/chart" uri="{C3380CC4-5D6E-409C-BE32-E72D297353CC}">
              <c16:uniqueId val="{00000001-4688-4BAE-BFAF-A2CEFBE9BE2E}"/>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[1]NSA_INDICES!$BZ$89:$DV$89</c:f>
              <c:numCache>
                <c:formatCode>General</c:formatCode>
                <c:ptCount val="49"/>
                <c:pt idx="0">
                  <c:v>82.819088016294586</c:v>
                </c:pt>
                <c:pt idx="1">
                  <c:v>78.533204674962789</c:v>
                </c:pt>
                <c:pt idx="2">
                  <c:v>85.000168408471652</c:v>
                </c:pt>
                <c:pt idx="3">
                  <c:v>80.618399166282884</c:v>
                </c:pt>
                <c:pt idx="4">
                  <c:v>81.787848165722664</c:v>
                </c:pt>
                <c:pt idx="5">
                  <c:v>83.341645045062165</c:v>
                </c:pt>
                <c:pt idx="6">
                  <c:v>86.138335533629231</c:v>
                </c:pt>
                <c:pt idx="7">
                  <c:v>87.029937530527022</c:v>
                </c:pt>
                <c:pt idx="8">
                  <c:v>89.295969818496573</c:v>
                </c:pt>
                <c:pt idx="9">
                  <c:v>85.018660892685588</c:v>
                </c:pt>
                <c:pt idx="10">
                  <c:v>88.097149965035754</c:v>
                </c:pt>
                <c:pt idx="11">
                  <c:v>87.548931451162161</c:v>
                </c:pt>
                <c:pt idx="12">
                  <c:v>86.601601963173152</c:v>
                </c:pt>
                <c:pt idx="13">
                  <c:v>90.058987014713921</c:v>
                </c:pt>
                <c:pt idx="14">
                  <c:v>87.504755855769972</c:v>
                </c:pt>
                <c:pt idx="15">
                  <c:v>86.298554622934688</c:v>
                </c:pt>
                <c:pt idx="16">
                  <c:v>87.599728851374039</c:v>
                </c:pt>
                <c:pt idx="17">
                  <c:v>86.812200351638296</c:v>
                </c:pt>
                <c:pt idx="18">
                  <c:v>87.319792299518639</c:v>
                </c:pt>
                <c:pt idx="19">
                  <c:v>86.726088574570483</c:v>
                </c:pt>
                <c:pt idx="20">
                  <c:v>88.096792451540693</c:v>
                </c:pt>
                <c:pt idx="21">
                  <c:v>86.417897107646809</c:v>
                </c:pt>
                <c:pt idx="22">
                  <c:v>86.639114233623289</c:v>
                </c:pt>
                <c:pt idx="23">
                  <c:v>90.441355617292601</c:v>
                </c:pt>
                <c:pt idx="24">
                  <c:v>91.793907171968783</c:v>
                </c:pt>
                <c:pt idx="25">
                  <c:v>90.346410327395859</c:v>
                </c:pt>
                <c:pt idx="26">
                  <c:v>90.87818524185414</c:v>
                </c:pt>
                <c:pt idx="27">
                  <c:v>93.749311935337744</c:v>
                </c:pt>
                <c:pt idx="28">
                  <c:v>89.444309361343983</c:v>
                </c:pt>
                <c:pt idx="29">
                  <c:v>90.399870288478695</c:v>
                </c:pt>
                <c:pt idx="30">
                  <c:v>91.741641983014716</c:v>
                </c:pt>
                <c:pt idx="31">
                  <c:v>92.088736955307695</c:v>
                </c:pt>
                <c:pt idx="32">
                  <c:v>89.560341067173326</c:v>
                </c:pt>
                <c:pt idx="33">
                  <c:v>89.636175464276064</c:v>
                </c:pt>
                <c:pt idx="34">
                  <c:v>90.472668864344257</c:v>
                </c:pt>
                <c:pt idx="35">
                  <c:v>89.928639213779533</c:v>
                </c:pt>
                <c:pt idx="36">
                  <c:v>89.906113446533993</c:v>
                </c:pt>
                <c:pt idx="37">
                  <c:v>91.662467372149337</c:v>
                </c:pt>
                <c:pt idx="38">
                  <c:v>90.446597560848858</c:v>
                </c:pt>
                <c:pt idx="39">
                  <c:v>92.564280875649018</c:v>
                </c:pt>
                <c:pt idx="40">
                  <c:v>89.424426230491534</c:v>
                </c:pt>
                <c:pt idx="41">
                  <c:v>91.531323943777309</c:v>
                </c:pt>
                <c:pt idx="42">
                  <c:v>89.943219879159457</c:v>
                </c:pt>
                <c:pt idx="43">
                  <c:v>91.803698827624899</c:v>
                </c:pt>
                <c:pt idx="44">
                  <c:v>91.635772194179339</c:v>
                </c:pt>
                <c:pt idx="45">
                  <c:v>93.549566050444653</c:v>
                </c:pt>
                <c:pt idx="46">
                  <c:v>93.727445875434441</c:v>
                </c:pt>
                <c:pt idx="47">
                  <c:v>89.25730441320556</c:v>
                </c:pt>
                <c:pt idx="48">
                  <c:v>91.789075755055833</c:v>
                </c:pt>
              </c:numCache>
            </c:numRef>
          </c:val>
          <c:smooth val="0"/>
          <c:extLst>
            <c:ext xmlns:c16="http://schemas.microsoft.com/office/drawing/2014/chart" uri="{C3380CC4-5D6E-409C-BE32-E72D297353CC}">
              <c16:uniqueId val="{00000001-C39A-4D02-8350-43AC5F7B914A}"/>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[1]SA_INDICES!$BZ$89:$DV$89</c:f>
              <c:numCache>
                <c:formatCode>General</c:formatCode>
                <c:ptCount val="49"/>
                <c:pt idx="0">
                  <c:v>101.74265518100974</c:v>
                </c:pt>
                <c:pt idx="1">
                  <c:v>100.42859622833748</c:v>
                </c:pt>
                <c:pt idx="2">
                  <c:v>107.29005308232497</c:v>
                </c:pt>
                <c:pt idx="3">
                  <c:v>105.06636266182738</c:v>
                </c:pt>
                <c:pt idx="4">
                  <c:v>105.65039591160411</c:v>
                </c:pt>
                <c:pt idx="5">
                  <c:v>106.20815444959089</c:v>
                </c:pt>
                <c:pt idx="6">
                  <c:v>110.45875760522227</c:v>
                </c:pt>
                <c:pt idx="7">
                  <c:v>111.99746776734587</c:v>
                </c:pt>
                <c:pt idx="8">
                  <c:v>116.49523280828001</c:v>
                </c:pt>
                <c:pt idx="9">
                  <c:v>114.96072204124835</c:v>
                </c:pt>
                <c:pt idx="10">
                  <c:v>117.96393041554394</c:v>
                </c:pt>
                <c:pt idx="11">
                  <c:v>116.85235803652682</c:v>
                </c:pt>
                <c:pt idx="12">
                  <c:v>117.81308347775803</c:v>
                </c:pt>
                <c:pt idx="13">
                  <c:v>119.73247562250009</c:v>
                </c:pt>
                <c:pt idx="14">
                  <c:v>116.70010034558204</c:v>
                </c:pt>
                <c:pt idx="15">
                  <c:v>119.60193095460525</c:v>
                </c:pt>
                <c:pt idx="16">
                  <c:v>121.36889112892253</c:v>
                </c:pt>
                <c:pt idx="17">
                  <c:v>119.68540993262151</c:v>
                </c:pt>
                <c:pt idx="18">
                  <c:v>121.81085686232598</c:v>
                </c:pt>
                <c:pt idx="19">
                  <c:v>120.50535097353283</c:v>
                </c:pt>
                <c:pt idx="20">
                  <c:v>127.2359062600145</c:v>
                </c:pt>
                <c:pt idx="21">
                  <c:v>121.51008568944526</c:v>
                </c:pt>
                <c:pt idx="22">
                  <c:v>122.65611927458555</c:v>
                </c:pt>
                <c:pt idx="23">
                  <c:v>125.74728683804948</c:v>
                </c:pt>
                <c:pt idx="24">
                  <c:v>128.73683761982184</c:v>
                </c:pt>
                <c:pt idx="25">
                  <c:v>130.21601645586972</c:v>
                </c:pt>
                <c:pt idx="26">
                  <c:v>131.15936779564623</c:v>
                </c:pt>
                <c:pt idx="27">
                  <c:v>134.05281373982848</c:v>
                </c:pt>
                <c:pt idx="28">
                  <c:v>133.39804699353539</c:v>
                </c:pt>
                <c:pt idx="29">
                  <c:v>132.43058082276201</c:v>
                </c:pt>
                <c:pt idx="30">
                  <c:v>133.98607739635898</c:v>
                </c:pt>
                <c:pt idx="31">
                  <c:v>136.55761279756885</c:v>
                </c:pt>
                <c:pt idx="32">
                  <c:v>130.58270488743443</c:v>
                </c:pt>
                <c:pt idx="33">
                  <c:v>135.33437171218472</c:v>
                </c:pt>
                <c:pt idx="34">
                  <c:v>135.34717132045381</c:v>
                </c:pt>
                <c:pt idx="35">
                  <c:v>135.25001161857088</c:v>
                </c:pt>
                <c:pt idx="36">
                  <c:v>138.40373415282261</c:v>
                </c:pt>
                <c:pt idx="37">
                  <c:v>136.62258119985319</c:v>
                </c:pt>
                <c:pt idx="38">
                  <c:v>138.24211619086967</c:v>
                </c:pt>
                <c:pt idx="39">
                  <c:v>140.12762614631208</c:v>
                </c:pt>
                <c:pt idx="40">
                  <c:v>135.82025944394036</c:v>
                </c:pt>
                <c:pt idx="41">
                  <c:v>141.25100650139296</c:v>
                </c:pt>
                <c:pt idx="42">
                  <c:v>140.49996435856971</c:v>
                </c:pt>
                <c:pt idx="43">
                  <c:v>142.61210118669135</c:v>
                </c:pt>
                <c:pt idx="44">
                  <c:v>140.90293595095162</c:v>
                </c:pt>
                <c:pt idx="45">
                  <c:v>145.34245084999134</c:v>
                </c:pt>
                <c:pt idx="46">
                  <c:v>145.53484175804081</c:v>
                </c:pt>
                <c:pt idx="47">
                  <c:v>143.24723086876742</c:v>
                </c:pt>
                <c:pt idx="48">
                  <c:v>143.94665258278118</c:v>
                </c:pt>
              </c:numCache>
            </c:numRef>
          </c:val>
          <c:smooth val="0"/>
          <c:extLst>
            <c:ext xmlns:c16="http://schemas.microsoft.com/office/drawing/2014/chart" uri="{C3380CC4-5D6E-409C-BE32-E72D297353CC}">
              <c16:uniqueId val="{00000001-9E8D-4F0A-AFAA-1979C89AC26D}"/>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[1]RA_INDICES!$BZ$89:$DV$89</c:f>
              <c:numCache>
                <c:formatCode>General</c:formatCode>
                <c:ptCount val="49"/>
                <c:pt idx="0">
                  <c:v>90.015074779921306</c:v>
                </c:pt>
                <c:pt idx="1">
                  <c:v>86.859274830292307</c:v>
                </c:pt>
                <c:pt idx="2">
                  <c:v>93.476250834140941</c:v>
                </c:pt>
                <c:pt idx="3">
                  <c:v>89.915125316287032</c:v>
                </c:pt>
                <c:pt idx="4">
                  <c:v>90.861960685372352</c:v>
                </c:pt>
                <c:pt idx="5">
                  <c:v>92.036998176587431</c:v>
                </c:pt>
                <c:pt idx="6">
                  <c:v>95.386562032876228</c:v>
                </c:pt>
                <c:pt idx="7">
                  <c:v>96.524237180309939</c:v>
                </c:pt>
                <c:pt idx="8">
                  <c:v>99.638921268994409</c:v>
                </c:pt>
                <c:pt idx="9">
                  <c:v>96.404604875937906</c:v>
                </c:pt>
                <c:pt idx="10">
                  <c:v>99.454467268019911</c:v>
                </c:pt>
                <c:pt idx="11">
                  <c:v>98.692024505540076</c:v>
                </c:pt>
                <c:pt idx="12">
                  <c:v>98.470263188468806</c:v>
                </c:pt>
                <c:pt idx="13">
                  <c:v>101.34280202663224</c:v>
                </c:pt>
                <c:pt idx="14">
                  <c:v>98.60674897786707</c:v>
                </c:pt>
                <c:pt idx="15">
                  <c:v>98.962692054361085</c:v>
                </c:pt>
                <c:pt idx="16">
                  <c:v>100.44098878153687</c:v>
                </c:pt>
                <c:pt idx="17">
                  <c:v>99.31276004863679</c:v>
                </c:pt>
                <c:pt idx="18">
                  <c:v>100.43556703147006</c:v>
                </c:pt>
                <c:pt idx="19">
                  <c:v>99.571189236207061</c:v>
                </c:pt>
                <c:pt idx="20">
                  <c:v>102.9800616816154</c:v>
                </c:pt>
                <c:pt idx="21">
                  <c:v>99.762258788681663</c:v>
                </c:pt>
                <c:pt idx="22">
                  <c:v>100.33515205166768</c:v>
                </c:pt>
                <c:pt idx="23">
                  <c:v>103.86699632925117</c:v>
                </c:pt>
                <c:pt idx="24">
                  <c:v>105.84204282199671</c:v>
                </c:pt>
                <c:pt idx="25">
                  <c:v>105.50746085630797</c:v>
                </c:pt>
                <c:pt idx="26">
                  <c:v>106.19574423891243</c:v>
                </c:pt>
                <c:pt idx="27">
                  <c:v>109.07535818171871</c:v>
                </c:pt>
                <c:pt idx="28">
                  <c:v>106.15841571666824</c:v>
                </c:pt>
                <c:pt idx="29">
                  <c:v>106.38271506810781</c:v>
                </c:pt>
                <c:pt idx="30">
                  <c:v>107.80575904008465</c:v>
                </c:pt>
                <c:pt idx="31">
                  <c:v>108.99873279113181</c:v>
                </c:pt>
                <c:pt idx="32">
                  <c:v>105.15974600461561</c:v>
                </c:pt>
                <c:pt idx="33">
                  <c:v>107.01363989575641</c:v>
                </c:pt>
                <c:pt idx="34">
                  <c:v>107.53691065806952</c:v>
                </c:pt>
                <c:pt idx="35">
                  <c:v>107.16281039807826</c:v>
                </c:pt>
                <c:pt idx="36">
                  <c:v>108.34810345994779</c:v>
                </c:pt>
                <c:pt idx="37">
                  <c:v>108.75926424872159</c:v>
                </c:pt>
                <c:pt idx="38">
                  <c:v>108.62160211620593</c:v>
                </c:pt>
                <c:pt idx="39">
                  <c:v>110.65099782612364</c:v>
                </c:pt>
                <c:pt idx="40">
                  <c:v>107.06717819080546</c:v>
                </c:pt>
                <c:pt idx="41">
                  <c:v>110.43802237236133</c:v>
                </c:pt>
                <c:pt idx="42">
                  <c:v>109.16822438910437</c:v>
                </c:pt>
                <c:pt idx="43">
                  <c:v>111.12440024054828</c:v>
                </c:pt>
                <c:pt idx="44">
                  <c:v>110.37039316649853</c:v>
                </c:pt>
                <c:pt idx="45">
                  <c:v>113.24463253677388</c:v>
                </c:pt>
                <c:pt idx="46">
                  <c:v>113.42803043141272</c:v>
                </c:pt>
                <c:pt idx="47">
                  <c:v>109.7878308600279</c:v>
                </c:pt>
                <c:pt idx="48">
                  <c:v>111.62282217338367</c:v>
                </c:pt>
              </c:numCache>
            </c:numRef>
          </c:val>
          <c:smooth val="0"/>
          <c:extLst>
            <c:ext xmlns:c16="http://schemas.microsoft.com/office/drawing/2014/chart" uri="{C3380CC4-5D6E-409C-BE32-E72D297353CC}">
              <c16:uniqueId val="{00000001-5ABC-42B4-A4EE-765B09423B34}"/>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[1]NSA_INDICES!$BZ$91:$DV$91</c:f>
              <c:numCache>
                <c:formatCode>General</c:formatCode>
                <c:ptCount val="49"/>
                <c:pt idx="0">
                  <c:v>97.891751603704876</c:v>
                </c:pt>
                <c:pt idx="1">
                  <c:v>94.245711598783345</c:v>
                </c:pt>
                <c:pt idx="2">
                  <c:v>102.88351248751815</c:v>
                </c:pt>
                <c:pt idx="3">
                  <c:v>100.48811249379494</c:v>
                </c:pt>
                <c:pt idx="4">
                  <c:v>102.708624773051</c:v>
                </c:pt>
                <c:pt idx="5">
                  <c:v>99.282318989476408</c:v>
                </c:pt>
                <c:pt idx="6">
                  <c:v>98.03751684966231</c:v>
                </c:pt>
                <c:pt idx="7">
                  <c:v>99.654267508790255</c:v>
                </c:pt>
                <c:pt idx="8">
                  <c:v>99.93883096836656</c:v>
                </c:pt>
                <c:pt idx="9">
                  <c:v>96.502854484278217</c:v>
                </c:pt>
                <c:pt idx="10">
                  <c:v>97.597947310958943</c:v>
                </c:pt>
                <c:pt idx="11">
                  <c:v>96.091610825048136</c:v>
                </c:pt>
                <c:pt idx="12">
                  <c:v>93.522562380656026</c:v>
                </c:pt>
                <c:pt idx="13">
                  <c:v>88.40164963531187</c:v>
                </c:pt>
                <c:pt idx="14">
                  <c:v>94.859791626150084</c:v>
                </c:pt>
                <c:pt idx="15">
                  <c:v>95.078685267431425</c:v>
                </c:pt>
                <c:pt idx="16">
                  <c:v>95.278395433776964</c:v>
                </c:pt>
                <c:pt idx="17">
                  <c:v>95.180187928424516</c:v>
                </c:pt>
                <c:pt idx="18">
                  <c:v>93.734089002565952</c:v>
                </c:pt>
                <c:pt idx="19">
                  <c:v>93.475744758464543</c:v>
                </c:pt>
                <c:pt idx="20">
                  <c:v>91.252754988697291</c:v>
                </c:pt>
                <c:pt idx="21">
                  <c:v>95.399141636237133</c:v>
                </c:pt>
                <c:pt idx="22">
                  <c:v>94.665526519551108</c:v>
                </c:pt>
                <c:pt idx="23">
                  <c:v>97.194630251359513</c:v>
                </c:pt>
                <c:pt idx="24">
                  <c:v>98.064060803683859</c:v>
                </c:pt>
                <c:pt idx="25">
                  <c:v>101.35948122013905</c:v>
                </c:pt>
                <c:pt idx="26">
                  <c:v>96.035726669301042</c:v>
                </c:pt>
                <c:pt idx="27">
                  <c:v>86.886415868852737</c:v>
                </c:pt>
                <c:pt idx="28">
                  <c:v>92.413333961092022</c:v>
                </c:pt>
                <c:pt idx="29">
                  <c:v>91.366635256646006</c:v>
                </c:pt>
                <c:pt idx="30">
                  <c:v>96.025812652298242</c:v>
                </c:pt>
                <c:pt idx="31">
                  <c:v>97.710141555307146</c:v>
                </c:pt>
                <c:pt idx="32">
                  <c:v>98.007980885601441</c:v>
                </c:pt>
                <c:pt idx="33">
                  <c:v>101.55379692312336</c:v>
                </c:pt>
                <c:pt idx="34">
                  <c:v>97.008381353387747</c:v>
                </c:pt>
                <c:pt idx="35">
                  <c:v>95.713611681222162</c:v>
                </c:pt>
                <c:pt idx="36">
                  <c:v>97.413354168691441</c:v>
                </c:pt>
                <c:pt idx="37">
                  <c:v>98.509257966423718</c:v>
                </c:pt>
                <c:pt idx="38">
                  <c:v>96.313686075394457</c:v>
                </c:pt>
                <c:pt idx="39">
                  <c:v>98.393551623443258</c:v>
                </c:pt>
                <c:pt idx="40">
                  <c:v>94.043348061825512</c:v>
                </c:pt>
                <c:pt idx="41">
                  <c:v>95.733203998622045</c:v>
                </c:pt>
                <c:pt idx="42">
                  <c:v>97.347861361080291</c:v>
                </c:pt>
                <c:pt idx="43">
                  <c:v>97.306455117748456</c:v>
                </c:pt>
                <c:pt idx="44">
                  <c:v>103.44118426859194</c:v>
                </c:pt>
                <c:pt idx="45">
                  <c:v>97.894063885654319</c:v>
                </c:pt>
                <c:pt idx="46">
                  <c:v>100.4384107770685</c:v>
                </c:pt>
                <c:pt idx="47">
                  <c:v>97.378676665476021</c:v>
                </c:pt>
                <c:pt idx="48">
                  <c:v>97.872935156104575</c:v>
                </c:pt>
              </c:numCache>
            </c:numRef>
          </c:val>
          <c:smooth val="0"/>
          <c:extLst>
            <c:ext xmlns:c16="http://schemas.microsoft.com/office/drawing/2014/chart" uri="{C3380CC4-5D6E-409C-BE32-E72D297353CC}">
              <c16:uniqueId val="{00000001-1F46-4857-8AA9-67F3DAC1AC58}"/>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[1]SA_INDICES!$BZ$91:$DV$91</c:f>
              <c:numCache>
                <c:formatCode>General</c:formatCode>
                <c:ptCount val="49"/>
                <c:pt idx="0">
                  <c:v>124.37031691109064</c:v>
                </c:pt>
                <c:pt idx="1">
                  <c:v>126.20464418867512</c:v>
                </c:pt>
                <c:pt idx="2">
                  <c:v>131.99147124276968</c:v>
                </c:pt>
                <c:pt idx="3">
                  <c:v>128.92310090229415</c:v>
                </c:pt>
                <c:pt idx="4">
                  <c:v>127.14951036832549</c:v>
                </c:pt>
                <c:pt idx="5">
                  <c:v>129.77111757565746</c:v>
                </c:pt>
                <c:pt idx="6">
                  <c:v>126.59308345708816</c:v>
                </c:pt>
                <c:pt idx="7">
                  <c:v>128.00905477268529</c:v>
                </c:pt>
                <c:pt idx="8">
                  <c:v>130.50566785655562</c:v>
                </c:pt>
                <c:pt idx="9">
                  <c:v>122.38753219932723</c:v>
                </c:pt>
                <c:pt idx="10">
                  <c:v>131.32058843381807</c:v>
                </c:pt>
                <c:pt idx="11">
                  <c:v>126.5307118552131</c:v>
                </c:pt>
                <c:pt idx="12">
                  <c:v>123.98841416908124</c:v>
                </c:pt>
                <c:pt idx="13">
                  <c:v>129.55790508887827</c:v>
                </c:pt>
                <c:pt idx="14">
                  <c:v>133.44273901156188</c:v>
                </c:pt>
                <c:pt idx="15">
                  <c:v>126.2561526395365</c:v>
                </c:pt>
                <c:pt idx="16">
                  <c:v>130.96271416397639</c:v>
                </c:pt>
                <c:pt idx="17">
                  <c:v>125.79644021546675</c:v>
                </c:pt>
                <c:pt idx="18">
                  <c:v>128.49419758318066</c:v>
                </c:pt>
                <c:pt idx="19">
                  <c:v>130.32934495409495</c:v>
                </c:pt>
                <c:pt idx="20">
                  <c:v>122.33878476129945</c:v>
                </c:pt>
                <c:pt idx="21">
                  <c:v>128.63005768252989</c:v>
                </c:pt>
                <c:pt idx="22">
                  <c:v>127.80484294652219</c:v>
                </c:pt>
                <c:pt idx="23">
                  <c:v>137.1593438488637</c:v>
                </c:pt>
                <c:pt idx="24">
                  <c:v>136.21860826551071</c:v>
                </c:pt>
                <c:pt idx="25">
                  <c:v>134.56409361440924</c:v>
                </c:pt>
                <c:pt idx="26">
                  <c:v>127.79188712091094</c:v>
                </c:pt>
                <c:pt idx="27">
                  <c:v>131.85390831786981</c:v>
                </c:pt>
                <c:pt idx="28">
                  <c:v>126.98575177158571</c:v>
                </c:pt>
                <c:pt idx="29">
                  <c:v>125.39576121823708</c:v>
                </c:pt>
                <c:pt idx="30">
                  <c:v>132.18499167354472</c:v>
                </c:pt>
                <c:pt idx="31">
                  <c:v>133.16082977758086</c:v>
                </c:pt>
                <c:pt idx="32">
                  <c:v>134.12126550226284</c:v>
                </c:pt>
                <c:pt idx="33">
                  <c:v>136.62168610565976</c:v>
                </c:pt>
                <c:pt idx="34">
                  <c:v>142.01483905666555</c:v>
                </c:pt>
                <c:pt idx="35">
                  <c:v>132.88383388315202</c:v>
                </c:pt>
                <c:pt idx="36">
                  <c:v>133.11071224291092</c:v>
                </c:pt>
                <c:pt idx="37">
                  <c:v>130.49200721793878</c:v>
                </c:pt>
                <c:pt idx="38">
                  <c:v>130.35409970601617</c:v>
                </c:pt>
                <c:pt idx="39">
                  <c:v>136.85667101768971</c:v>
                </c:pt>
                <c:pt idx="40">
                  <c:v>136.64845985609108</c:v>
                </c:pt>
                <c:pt idx="41">
                  <c:v>137.38397997123272</c:v>
                </c:pt>
                <c:pt idx="42">
                  <c:v>136.58463951459643</c:v>
                </c:pt>
                <c:pt idx="43">
                  <c:v>145.20258332778511</c:v>
                </c:pt>
                <c:pt idx="44">
                  <c:v>140.3114317667268</c:v>
                </c:pt>
                <c:pt idx="45">
                  <c:v>138.17100908619318</c:v>
                </c:pt>
                <c:pt idx="46">
                  <c:v>138.35451087829875</c:v>
                </c:pt>
                <c:pt idx="47">
                  <c:v>132.52090047620572</c:v>
                </c:pt>
                <c:pt idx="48">
                  <c:v>131.74509239016066</c:v>
                </c:pt>
              </c:numCache>
            </c:numRef>
          </c:val>
          <c:smooth val="0"/>
          <c:extLst>
            <c:ext xmlns:c16="http://schemas.microsoft.com/office/drawing/2014/chart" uri="{C3380CC4-5D6E-409C-BE32-E72D297353CC}">
              <c16:uniqueId val="{00000001-2874-46AE-88B5-98EDEE3BAF31}"/>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[1]RA_INDICES!$BZ$91:$DV$91</c:f>
              <c:numCache>
                <c:formatCode>General</c:formatCode>
                <c:ptCount val="49"/>
                <c:pt idx="0">
                  <c:v>119.02526888921754</c:v>
                </c:pt>
                <c:pt idx="1">
                  <c:v>119.75331166979697</c:v>
                </c:pt>
                <c:pt idx="2">
                  <c:v>126.1156454357678</c:v>
                </c:pt>
                <c:pt idx="3">
                  <c:v>123.18312304547125</c:v>
                </c:pt>
                <c:pt idx="4">
                  <c:v>122.21579490121862</c:v>
                </c:pt>
                <c:pt idx="5">
                  <c:v>123.6165510166114</c:v>
                </c:pt>
                <c:pt idx="6">
                  <c:v>120.82876529873563</c:v>
                </c:pt>
                <c:pt idx="7">
                  <c:v>122.28526657585124</c:v>
                </c:pt>
                <c:pt idx="8">
                  <c:v>124.33534823585622</c:v>
                </c:pt>
                <c:pt idx="9">
                  <c:v>117.16236822947069</c:v>
                </c:pt>
                <c:pt idx="10">
                  <c:v>124.51322806011243</c:v>
                </c:pt>
                <c:pt idx="11">
                  <c:v>120.38617740403963</c:v>
                </c:pt>
                <c:pt idx="12">
                  <c:v>117.83847972414441</c:v>
                </c:pt>
                <c:pt idx="13">
                  <c:v>121.24997151143373</c:v>
                </c:pt>
                <c:pt idx="14">
                  <c:v>125.65426164481779</c:v>
                </c:pt>
                <c:pt idx="15">
                  <c:v>119.96256919308746</c:v>
                </c:pt>
                <c:pt idx="16">
                  <c:v>123.75936326386025</c:v>
                </c:pt>
                <c:pt idx="17">
                  <c:v>119.6161454440436</c:v>
                </c:pt>
                <c:pt idx="18">
                  <c:v>121.47741070473583</c:v>
                </c:pt>
                <c:pt idx="19">
                  <c:v>122.88995915136</c:v>
                </c:pt>
                <c:pt idx="20">
                  <c:v>116.06365920162314</c:v>
                </c:pt>
                <c:pt idx="21">
                  <c:v>121.92195850811112</c:v>
                </c:pt>
                <c:pt idx="22">
                  <c:v>121.1152343647158</c:v>
                </c:pt>
                <c:pt idx="23">
                  <c:v>129.09193872780602</c:v>
                </c:pt>
                <c:pt idx="24">
                  <c:v>128.51660907979897</c:v>
                </c:pt>
                <c:pt idx="25">
                  <c:v>127.8613041794563</c:v>
                </c:pt>
                <c:pt idx="26">
                  <c:v>121.381486835484</c:v>
                </c:pt>
                <c:pt idx="27">
                  <c:v>122.77662623052916</c:v>
                </c:pt>
                <c:pt idx="28">
                  <c:v>120.00685275329921</c:v>
                </c:pt>
                <c:pt idx="29">
                  <c:v>118.52653283310481</c:v>
                </c:pt>
                <c:pt idx="30">
                  <c:v>124.88578395377607</c:v>
                </c:pt>
                <c:pt idx="31">
                  <c:v>126.00464028027262</c:v>
                </c:pt>
                <c:pt idx="32">
                  <c:v>126.83132217403485</c:v>
                </c:pt>
                <c:pt idx="33">
                  <c:v>129.54276964887961</c:v>
                </c:pt>
                <c:pt idx="34">
                  <c:v>132.92969131826752</c:v>
                </c:pt>
                <c:pt idx="35">
                  <c:v>125.38053374786897</c:v>
                </c:pt>
                <c:pt idx="36">
                  <c:v>125.90472917903696</c:v>
                </c:pt>
                <c:pt idx="37">
                  <c:v>124.03586699144434</c:v>
                </c:pt>
                <c:pt idx="38">
                  <c:v>123.48259275585127</c:v>
                </c:pt>
                <c:pt idx="39">
                  <c:v>129.09238251313315</c:v>
                </c:pt>
                <c:pt idx="40">
                  <c:v>128.04805549603685</c:v>
                </c:pt>
                <c:pt idx="41">
                  <c:v>128.97622089752701</c:v>
                </c:pt>
                <c:pt idx="42">
                  <c:v>128.66417777433642</c:v>
                </c:pt>
                <c:pt idx="43">
                  <c:v>135.53411744330506</c:v>
                </c:pt>
                <c:pt idx="44">
                  <c:v>132.86868548617562</c:v>
                </c:pt>
                <c:pt idx="45">
                  <c:v>130.04057589345589</c:v>
                </c:pt>
                <c:pt idx="46">
                  <c:v>130.70064544070675</c:v>
                </c:pt>
                <c:pt idx="47">
                  <c:v>125.42697859323393</c:v>
                </c:pt>
                <c:pt idx="48">
                  <c:v>124.90755021524664</c:v>
                </c:pt>
              </c:numCache>
            </c:numRef>
          </c:val>
          <c:smooth val="0"/>
          <c:extLst>
            <c:ext xmlns:c16="http://schemas.microsoft.com/office/drawing/2014/chart" uri="{C3380CC4-5D6E-409C-BE32-E72D297353CC}">
              <c16:uniqueId val="{00000001-E0E5-4E16-8B2E-BA3D55B41866}"/>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[1]NSA_INDICES!$BZ$108:$DV$108</c:f>
              <c:numCache>
                <c:formatCode>General</c:formatCode>
                <c:ptCount val="49"/>
                <c:pt idx="0">
                  <c:v>97.776639677369943</c:v>
                </c:pt>
                <c:pt idx="1">
                  <c:v>103.23018118809333</c:v>
                </c:pt>
                <c:pt idx="2">
                  <c:v>102.37624058006425</c:v>
                </c:pt>
                <c:pt idx="3">
                  <c:v>103.20891923081142</c:v>
                </c:pt>
                <c:pt idx="4">
                  <c:v>107.46695371925641</c:v>
                </c:pt>
                <c:pt idx="5">
                  <c:v>105.90721344322431</c:v>
                </c:pt>
                <c:pt idx="6">
                  <c:v>103.33957090364538</c:v>
                </c:pt>
                <c:pt idx="7">
                  <c:v>110.63897958358821</c:v>
                </c:pt>
                <c:pt idx="8">
                  <c:v>113.55470748563086</c:v>
                </c:pt>
                <c:pt idx="9">
                  <c:v>113.3922357340105</c:v>
                </c:pt>
                <c:pt idx="10">
                  <c:v>109.65531721423973</c:v>
                </c:pt>
                <c:pt idx="11">
                  <c:v>96.548124523164432</c:v>
                </c:pt>
                <c:pt idx="12">
                  <c:v>89.460254666034004</c:v>
                </c:pt>
                <c:pt idx="13">
                  <c:v>96.412331121345161</c:v>
                </c:pt>
                <c:pt idx="14">
                  <c:v>82.019441915407597</c:v>
                </c:pt>
                <c:pt idx="15">
                  <c:v>97.016108860935503</c:v>
                </c:pt>
                <c:pt idx="16">
                  <c:v>84.570965580411467</c:v>
                </c:pt>
                <c:pt idx="17">
                  <c:v>73.739770200178199</c:v>
                </c:pt>
                <c:pt idx="18">
                  <c:v>85.005786572187489</c:v>
                </c:pt>
                <c:pt idx="19">
                  <c:v>86.389334021001673</c:v>
                </c:pt>
                <c:pt idx="20">
                  <c:v>73.905951488064815</c:v>
                </c:pt>
                <c:pt idx="21">
                  <c:v>78.660702032598422</c:v>
                </c:pt>
                <c:pt idx="22">
                  <c:v>77.236172920731121</c:v>
                </c:pt>
                <c:pt idx="23">
                  <c:v>77.138346697796962</c:v>
                </c:pt>
                <c:pt idx="24">
                  <c:v>75.605402509021175</c:v>
                </c:pt>
                <c:pt idx="25">
                  <c:v>72.788613151942499</c:v>
                </c:pt>
                <c:pt idx="26">
                  <c:v>79.588164126974775</c:v>
                </c:pt>
                <c:pt idx="27">
                  <c:v>68.84572623312603</c:v>
                </c:pt>
                <c:pt idx="28">
                  <c:v>79.390165019892848</c:v>
                </c:pt>
                <c:pt idx="29">
                  <c:v>77.640523515373246</c:v>
                </c:pt>
                <c:pt idx="30">
                  <c:v>72.666787421327015</c:v>
                </c:pt>
                <c:pt idx="31">
                  <c:v>66.478755881230356</c:v>
                </c:pt>
                <c:pt idx="32">
                  <c:v>67.125353163690761</c:v>
                </c:pt>
                <c:pt idx="33">
                  <c:v>68.902714066947013</c:v>
                </c:pt>
                <c:pt idx="34">
                  <c:v>72.440382019940614</c:v>
                </c:pt>
                <c:pt idx="35">
                  <c:v>74.274201704733741</c:v>
                </c:pt>
                <c:pt idx="36">
                  <c:v>72.000421608529294</c:v>
                </c:pt>
                <c:pt idx="37">
                  <c:v>68.247888251692558</c:v>
                </c:pt>
                <c:pt idx="38">
                  <c:v>71.667742114007694</c:v>
                </c:pt>
                <c:pt idx="39">
                  <c:v>57.001769241781183</c:v>
                </c:pt>
                <c:pt idx="40">
                  <c:v>60.281461800971606</c:v>
                </c:pt>
                <c:pt idx="41">
                  <c:v>70.902545357650638</c:v>
                </c:pt>
                <c:pt idx="42">
                  <c:v>63.298166109342326</c:v>
                </c:pt>
                <c:pt idx="43">
                  <c:v>59.517031019625101</c:v>
                </c:pt>
                <c:pt idx="44">
                  <c:v>65.766466259956601</c:v>
                </c:pt>
                <c:pt idx="45">
                  <c:v>61.741685974195107</c:v>
                </c:pt>
                <c:pt idx="46">
                  <c:v>62.169497425624741</c:v>
                </c:pt>
                <c:pt idx="47">
                  <c:v>58.657233057403033</c:v>
                </c:pt>
                <c:pt idx="48">
                  <c:v>62.602698843628666</c:v>
                </c:pt>
              </c:numCache>
            </c:numRef>
          </c:val>
          <c:smooth val="0"/>
          <c:extLst>
            <c:ext xmlns:c16="http://schemas.microsoft.com/office/drawing/2014/chart" uri="{C3380CC4-5D6E-409C-BE32-E72D297353CC}">
              <c16:uniqueId val="{00000001-72FC-401C-B823-87E2307E6990}"/>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[1]SA_INDICES!$BZ$108:$DV$108</c:f>
              <c:numCache>
                <c:formatCode>General</c:formatCode>
                <c:ptCount val="49"/>
                <c:pt idx="0">
                  <c:v>96.5650979749134</c:v>
                </c:pt>
                <c:pt idx="1">
                  <c:v>89.198430324268571</c:v>
                </c:pt>
                <c:pt idx="2">
                  <c:v>99.337546046226706</c:v>
                </c:pt>
                <c:pt idx="3">
                  <c:v>95.372892193008994</c:v>
                </c:pt>
                <c:pt idx="4">
                  <c:v>101.24511559954649</c:v>
                </c:pt>
                <c:pt idx="5">
                  <c:v>93.927243641087117</c:v>
                </c:pt>
                <c:pt idx="6">
                  <c:v>97.855075182934399</c:v>
                </c:pt>
                <c:pt idx="7">
                  <c:v>99.327430024576628</c:v>
                </c:pt>
                <c:pt idx="8">
                  <c:v>108.525975825207</c:v>
                </c:pt>
                <c:pt idx="9">
                  <c:v>97.173872592695957</c:v>
                </c:pt>
                <c:pt idx="10">
                  <c:v>96.893638679123072</c:v>
                </c:pt>
                <c:pt idx="11">
                  <c:v>97.882435565122677</c:v>
                </c:pt>
                <c:pt idx="12">
                  <c:v>95.944719909291436</c:v>
                </c:pt>
                <c:pt idx="13">
                  <c:v>106.77266908088075</c:v>
                </c:pt>
                <c:pt idx="14">
                  <c:v>96.57814437555902</c:v>
                </c:pt>
                <c:pt idx="15">
                  <c:v>107.39019684697656</c:v>
                </c:pt>
                <c:pt idx="16">
                  <c:v>96.813672061814032</c:v>
                </c:pt>
                <c:pt idx="17">
                  <c:v>77.364633327696183</c:v>
                </c:pt>
                <c:pt idx="18">
                  <c:v>106.34597330923057</c:v>
                </c:pt>
                <c:pt idx="19">
                  <c:v>111.33462058033186</c:v>
                </c:pt>
                <c:pt idx="20">
                  <c:v>93.297855083043984</c:v>
                </c:pt>
                <c:pt idx="21">
                  <c:v>95.459998148565944</c:v>
                </c:pt>
                <c:pt idx="22">
                  <c:v>86.959719428763734</c:v>
                </c:pt>
                <c:pt idx="23">
                  <c:v>87.105642721175158</c:v>
                </c:pt>
                <c:pt idx="24">
                  <c:v>93.87868622456395</c:v>
                </c:pt>
                <c:pt idx="25">
                  <c:v>91.58480283667356</c:v>
                </c:pt>
                <c:pt idx="26">
                  <c:v>96.156366653807368</c:v>
                </c:pt>
                <c:pt idx="27">
                  <c:v>84.608909191139531</c:v>
                </c:pt>
                <c:pt idx="28">
                  <c:v>89.66409384529419</c:v>
                </c:pt>
                <c:pt idx="29">
                  <c:v>87.103346348266399</c:v>
                </c:pt>
                <c:pt idx="30">
                  <c:v>94.195868725945004</c:v>
                </c:pt>
                <c:pt idx="31">
                  <c:v>78.946831291715355</c:v>
                </c:pt>
                <c:pt idx="32">
                  <c:v>80.452368209807659</c:v>
                </c:pt>
                <c:pt idx="33">
                  <c:v>95.241657856461856</c:v>
                </c:pt>
                <c:pt idx="34">
                  <c:v>88.655589024447195</c:v>
                </c:pt>
                <c:pt idx="35">
                  <c:v>94.054987830744778</c:v>
                </c:pt>
                <c:pt idx="36">
                  <c:v>92.761682754993913</c:v>
                </c:pt>
                <c:pt idx="37">
                  <c:v>78.634224647764043</c:v>
                </c:pt>
                <c:pt idx="38">
                  <c:v>91.737561507227539</c:v>
                </c:pt>
                <c:pt idx="39">
                  <c:v>91.15706201525343</c:v>
                </c:pt>
                <c:pt idx="40">
                  <c:v>89.27697140078736</c:v>
                </c:pt>
                <c:pt idx="41">
                  <c:v>99.844626359005844</c:v>
                </c:pt>
                <c:pt idx="42">
                  <c:v>83.354466725902938</c:v>
                </c:pt>
                <c:pt idx="43">
                  <c:v>91.599593109556295</c:v>
                </c:pt>
                <c:pt idx="44">
                  <c:v>93.230032982647899</c:v>
                </c:pt>
                <c:pt idx="45">
                  <c:v>89.399992905241319</c:v>
                </c:pt>
                <c:pt idx="46">
                  <c:v>95.08141414269754</c:v>
                </c:pt>
                <c:pt idx="47">
                  <c:v>89.676620119959807</c:v>
                </c:pt>
                <c:pt idx="48">
                  <c:v>91.674183172644717</c:v>
                </c:pt>
              </c:numCache>
            </c:numRef>
          </c:val>
          <c:smooth val="0"/>
          <c:extLst>
            <c:ext xmlns:c16="http://schemas.microsoft.com/office/drawing/2014/chart" uri="{C3380CC4-5D6E-409C-BE32-E72D297353CC}">
              <c16:uniqueId val="{00000001-CCE3-486F-9365-3126F8E7F321}"/>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[1]RA_INDICES!$BZ$108:$DV$108</c:f>
              <c:numCache>
                <c:formatCode>General</c:formatCode>
                <c:ptCount val="49"/>
                <c:pt idx="0">
                  <c:v>97.151744313949678</c:v>
                </c:pt>
                <c:pt idx="1">
                  <c:v>95.992810788301583</c:v>
                </c:pt>
                <c:pt idx="2">
                  <c:v>100.80892670123085</c:v>
                </c:pt>
                <c:pt idx="3">
                  <c:v>99.167211913902818</c:v>
                </c:pt>
                <c:pt idx="4">
                  <c:v>104.25782126836778</c:v>
                </c:pt>
                <c:pt idx="5">
                  <c:v>99.728121491134644</c:v>
                </c:pt>
                <c:pt idx="6">
                  <c:v>100.51074880068231</c:v>
                </c:pt>
                <c:pt idx="7">
                  <c:v>104.80464894668773</c:v>
                </c:pt>
                <c:pt idx="8">
                  <c:v>110.96096177129688</c:v>
                </c:pt>
                <c:pt idx="9">
                  <c:v>105.02704293154734</c:v>
                </c:pt>
                <c:pt idx="10">
                  <c:v>103.07303141269897</c:v>
                </c:pt>
                <c:pt idx="11">
                  <c:v>97.236342503436603</c:v>
                </c:pt>
                <c:pt idx="12">
                  <c:v>92.804846318599658</c:v>
                </c:pt>
                <c:pt idx="13">
                  <c:v>101.75604082713041</c:v>
                </c:pt>
                <c:pt idx="14">
                  <c:v>89.528606186284193</c:v>
                </c:pt>
                <c:pt idx="15">
                  <c:v>102.36691062784648</c:v>
                </c:pt>
                <c:pt idx="16">
                  <c:v>90.885573241403605</c:v>
                </c:pt>
                <c:pt idx="17">
                  <c:v>75.609421205031055</c:v>
                </c:pt>
                <c:pt idx="18">
                  <c:v>96.012740537916912</c:v>
                </c:pt>
                <c:pt idx="19">
                  <c:v>99.255745369870738</c:v>
                </c:pt>
                <c:pt idx="20">
                  <c:v>83.908009708450095</c:v>
                </c:pt>
                <c:pt idx="21">
                  <c:v>87.325531505910376</c:v>
                </c:pt>
                <c:pt idx="22">
                  <c:v>82.251434976135869</c:v>
                </c:pt>
                <c:pt idx="23">
                  <c:v>82.279331162646272</c:v>
                </c:pt>
                <c:pt idx="24">
                  <c:v>85.03049307350804</c:v>
                </c:pt>
                <c:pt idx="25">
                  <c:v>82.483410912630688</c:v>
                </c:pt>
                <c:pt idx="26">
                  <c:v>88.13379893115254</c:v>
                </c:pt>
                <c:pt idx="27">
                  <c:v>76.976143802108652</c:v>
                </c:pt>
                <c:pt idx="28">
                  <c:v>84.689306167147961</c:v>
                </c:pt>
                <c:pt idx="29">
                  <c:v>82.521308139750914</c:v>
                </c:pt>
                <c:pt idx="30">
                  <c:v>83.771170422485852</c:v>
                </c:pt>
                <c:pt idx="31">
                  <c:v>72.909605516029146</c:v>
                </c:pt>
                <c:pt idx="32">
                  <c:v>73.999231209873102</c:v>
                </c:pt>
                <c:pt idx="33">
                  <c:v>82.487953285771937</c:v>
                </c:pt>
                <c:pt idx="34">
                  <c:v>80.803946933529915</c:v>
                </c:pt>
                <c:pt idx="35">
                  <c:v>84.476839806161664</c:v>
                </c:pt>
                <c:pt idx="36">
                  <c:v>82.708774282545619</c:v>
                </c:pt>
                <c:pt idx="37">
                  <c:v>73.605007568071102</c:v>
                </c:pt>
                <c:pt idx="38">
                  <c:v>82.019459317035498</c:v>
                </c:pt>
                <c:pt idx="39">
                  <c:v>74.618566127210485</c:v>
                </c:pt>
                <c:pt idx="40">
                  <c:v>75.236918532005816</c:v>
                </c:pt>
                <c:pt idx="41">
                  <c:v>85.830444404632914</c:v>
                </c:pt>
                <c:pt idx="42">
                  <c:v>73.642910526508672</c:v>
                </c:pt>
                <c:pt idx="43">
                  <c:v>76.064743951000281</c:v>
                </c:pt>
                <c:pt idx="44">
                  <c:v>79.931769421370618</c:v>
                </c:pt>
                <c:pt idx="45">
                  <c:v>76.007433266443186</c:v>
                </c:pt>
                <c:pt idx="46">
                  <c:v>79.144979256808398</c:v>
                </c:pt>
                <c:pt idx="47">
                  <c:v>74.656575970838773</c:v>
                </c:pt>
                <c:pt idx="48">
                  <c:v>77.597342220832886</c:v>
                </c:pt>
              </c:numCache>
            </c:numRef>
          </c:val>
          <c:smooth val="0"/>
          <c:extLst>
            <c:ext xmlns:c16="http://schemas.microsoft.com/office/drawing/2014/chart" uri="{C3380CC4-5D6E-409C-BE32-E72D297353CC}">
              <c16:uniqueId val="{00000001-9369-41C9-831E-6744A220D725}"/>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[1]RA_INDICES!$BZ$28:$DV$28</c:f>
              <c:numCache>
                <c:formatCode>General</c:formatCode>
                <c:ptCount val="49"/>
                <c:pt idx="0">
                  <c:v>80.59374829642266</c:v>
                </c:pt>
                <c:pt idx="1">
                  <c:v>77.821378265760515</c:v>
                </c:pt>
                <c:pt idx="2">
                  <c:v>82.734175577145322</c:v>
                </c:pt>
                <c:pt idx="3">
                  <c:v>75.227704367417317</c:v>
                </c:pt>
                <c:pt idx="4">
                  <c:v>81.033517415990872</c:v>
                </c:pt>
                <c:pt idx="5">
                  <c:v>81.097242694274257</c:v>
                </c:pt>
                <c:pt idx="6">
                  <c:v>85.181968838061223</c:v>
                </c:pt>
                <c:pt idx="7">
                  <c:v>83.94861166347674</c:v>
                </c:pt>
                <c:pt idx="8">
                  <c:v>81.935426611611035</c:v>
                </c:pt>
                <c:pt idx="9">
                  <c:v>80.217255435140657</c:v>
                </c:pt>
                <c:pt idx="10">
                  <c:v>80.917333622190185</c:v>
                </c:pt>
                <c:pt idx="11">
                  <c:v>79.50992820160134</c:v>
                </c:pt>
                <c:pt idx="12">
                  <c:v>78.207035421363969</c:v>
                </c:pt>
                <c:pt idx="13">
                  <c:v>78.79882655859798</c:v>
                </c:pt>
                <c:pt idx="14">
                  <c:v>79.588026924102834</c:v>
                </c:pt>
                <c:pt idx="15">
                  <c:v>77.921507302312165</c:v>
                </c:pt>
                <c:pt idx="16">
                  <c:v>78.317697048758347</c:v>
                </c:pt>
                <c:pt idx="17">
                  <c:v>73.630605925507481</c:v>
                </c:pt>
                <c:pt idx="18">
                  <c:v>74.808034021634256</c:v>
                </c:pt>
                <c:pt idx="19">
                  <c:v>76.621453198763419</c:v>
                </c:pt>
                <c:pt idx="20">
                  <c:v>76.823825532791986</c:v>
                </c:pt>
                <c:pt idx="21">
                  <c:v>77.399300441495171</c:v>
                </c:pt>
                <c:pt idx="22">
                  <c:v>77.996513960245295</c:v>
                </c:pt>
                <c:pt idx="23">
                  <c:v>78.737597977029992</c:v>
                </c:pt>
                <c:pt idx="24">
                  <c:v>76.737489428336474</c:v>
                </c:pt>
                <c:pt idx="25">
                  <c:v>77.874243558134751</c:v>
                </c:pt>
                <c:pt idx="26">
                  <c:v>76.631570167317292</c:v>
                </c:pt>
                <c:pt idx="27">
                  <c:v>75.443883655356458</c:v>
                </c:pt>
                <c:pt idx="28">
                  <c:v>75.792891854946788</c:v>
                </c:pt>
                <c:pt idx="29">
                  <c:v>73.215415538591202</c:v>
                </c:pt>
                <c:pt idx="30">
                  <c:v>74.259168268658286</c:v>
                </c:pt>
                <c:pt idx="31">
                  <c:v>72.96565591744897</c:v>
                </c:pt>
                <c:pt idx="32">
                  <c:v>75.158087631572286</c:v>
                </c:pt>
                <c:pt idx="33">
                  <c:v>76.572841706142867</c:v>
                </c:pt>
                <c:pt idx="34">
                  <c:v>74.349876562849317</c:v>
                </c:pt>
                <c:pt idx="35">
                  <c:v>74.812562767142367</c:v>
                </c:pt>
                <c:pt idx="36">
                  <c:v>73.021457640670306</c:v>
                </c:pt>
                <c:pt idx="37">
                  <c:v>72.914940119860589</c:v>
                </c:pt>
                <c:pt idx="38">
                  <c:v>75.762267042929338</c:v>
                </c:pt>
                <c:pt idx="39">
                  <c:v>80.423288776193004</c:v>
                </c:pt>
                <c:pt idx="40">
                  <c:v>75.34946745671644</c:v>
                </c:pt>
                <c:pt idx="41">
                  <c:v>76.76477270745788</c:v>
                </c:pt>
                <c:pt idx="42">
                  <c:v>72.520722534111599</c:v>
                </c:pt>
                <c:pt idx="43">
                  <c:v>76.124492194227074</c:v>
                </c:pt>
                <c:pt idx="44">
                  <c:v>77.34743211230986</c:v>
                </c:pt>
                <c:pt idx="45">
                  <c:v>73.444173035727445</c:v>
                </c:pt>
                <c:pt idx="46">
                  <c:v>74.069198129831875</c:v>
                </c:pt>
                <c:pt idx="47">
                  <c:v>70.64637485255912</c:v>
                </c:pt>
                <c:pt idx="48">
                  <c:v>73.298319175490604</c:v>
                </c:pt>
              </c:numCache>
            </c:numRef>
          </c:val>
          <c:smooth val="0"/>
          <c:extLst>
            <c:ext xmlns:c16="http://schemas.microsoft.com/office/drawing/2014/chart" uri="{C3380CC4-5D6E-409C-BE32-E72D297353CC}">
              <c16:uniqueId val="{00000001-047F-49CF-8D15-21C35F019335}"/>
            </c:ext>
          </c:extLst>
        </c:ser>
        <c:ser>
          <c:idx val="0"/>
          <c:order val="1"/>
          <c:tx>
            <c:v>"HORS COVID"</c:v>
          </c:tx>
          <c:spPr>
            <a:ln w="12700">
              <a:solidFill>
                <a:srgbClr val="FF00FF"/>
              </a:solidFill>
              <a:prstDash val="solid"/>
            </a:ln>
          </c:spPr>
          <c:cat>
            <c:numRef>
              <c:f>[2]RA_INDICES!$BZ$3:$DV$3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[2]RA_INDICES!$BZ$28:$DV$28</c:f>
              <c:numCache>
                <c:formatCode>#\ ##0\ _€</c:formatCode>
                <c:ptCount val="49"/>
                <c:pt idx="0">
                  <c:v>79.621621286637804</c:v>
                </c:pt>
                <c:pt idx="1">
                  <c:v>77.196016117554933</c:v>
                </c:pt>
                <c:pt idx="2">
                  <c:v>81.90103797079712</c:v>
                </c:pt>
                <c:pt idx="3">
                  <c:v>74.311961048158125</c:v>
                </c:pt>
                <c:pt idx="4">
                  <c:v>74.134055734027356</c:v>
                </c:pt>
                <c:pt idx="5">
                  <c:v>74.60953740029089</c:v>
                </c:pt>
                <c:pt idx="6">
                  <c:v>76.023571578524837</c:v>
                </c:pt>
                <c:pt idx="7">
                  <c:v>76.856926563663933</c:v>
                </c:pt>
                <c:pt idx="8">
                  <c:v>77.106420207027995</c:v>
                </c:pt>
                <c:pt idx="9">
                  <c:v>75.929788479155874</c:v>
                </c:pt>
                <c:pt idx="10">
                  <c:v>76.3662380518183</c:v>
                </c:pt>
                <c:pt idx="11">
                  <c:v>75.447337787940086</c:v>
                </c:pt>
                <c:pt idx="12">
                  <c:v>75.588981366178089</c:v>
                </c:pt>
                <c:pt idx="13">
                  <c:v>76.849573363630171</c:v>
                </c:pt>
                <c:pt idx="14">
                  <c:v>76.455421609012973</c:v>
                </c:pt>
                <c:pt idx="15">
                  <c:v>72.950662795720717</c:v>
                </c:pt>
                <c:pt idx="16">
                  <c:v>73.833332689155142</c:v>
                </c:pt>
                <c:pt idx="17">
                  <c:v>71.605399368341381</c:v>
                </c:pt>
                <c:pt idx="18">
                  <c:v>74.078866259675451</c:v>
                </c:pt>
                <c:pt idx="19">
                  <c:v>76.487650078860611</c:v>
                </c:pt>
                <c:pt idx="20">
                  <c:v>76.246281700403657</c:v>
                </c:pt>
                <c:pt idx="21">
                  <c:v>76.883119137428807</c:v>
                </c:pt>
                <c:pt idx="22">
                  <c:v>76.996449362630841</c:v>
                </c:pt>
                <c:pt idx="23">
                  <c:v>78.086661372019293</c:v>
                </c:pt>
                <c:pt idx="24">
                  <c:v>75.717496845348791</c:v>
                </c:pt>
                <c:pt idx="25">
                  <c:v>77.481015289931491</c:v>
                </c:pt>
                <c:pt idx="26">
                  <c:v>76.069305939517264</c:v>
                </c:pt>
                <c:pt idx="27">
                  <c:v>74.990033676117633</c:v>
                </c:pt>
                <c:pt idx="28">
                  <c:v>75.632145008706601</c:v>
                </c:pt>
                <c:pt idx="29">
                  <c:v>73.371268134460081</c:v>
                </c:pt>
                <c:pt idx="30">
                  <c:v>74.963173089759621</c:v>
                </c:pt>
                <c:pt idx="31">
                  <c:v>73.538953498322854</c:v>
                </c:pt>
                <c:pt idx="32">
                  <c:v>74.837744814453771</c:v>
                </c:pt>
                <c:pt idx="33">
                  <c:v>76.345017139917061</c:v>
                </c:pt>
                <c:pt idx="34">
                  <c:v>74.469484879555665</c:v>
                </c:pt>
                <c:pt idx="35">
                  <c:v>74.53984840536917</c:v>
                </c:pt>
                <c:pt idx="36">
                  <c:v>72.378364954813279</c:v>
                </c:pt>
                <c:pt idx="37">
                  <c:v>72.595573527788659</c:v>
                </c:pt>
                <c:pt idx="38">
                  <c:v>75.085213089014886</c:v>
                </c:pt>
                <c:pt idx="39">
                  <c:v>80.483702810861757</c:v>
                </c:pt>
                <c:pt idx="40">
                  <c:v>75.608690504261489</c:v>
                </c:pt>
                <c:pt idx="41">
                  <c:v>76.216514434525877</c:v>
                </c:pt>
                <c:pt idx="42">
                  <c:v>73.481550281439581</c:v>
                </c:pt>
                <c:pt idx="43">
                  <c:v>76.48293531000563</c:v>
                </c:pt>
                <c:pt idx="44">
                  <c:v>76.907519645871773</c:v>
                </c:pt>
                <c:pt idx="45">
                  <c:v>73.205227220555798</c:v>
                </c:pt>
                <c:pt idx="46">
                  <c:v>73.964193481569254</c:v>
                </c:pt>
                <c:pt idx="47">
                  <c:v>70.641227402193053</c:v>
                </c:pt>
                <c:pt idx="48">
                  <c:v>72.828078459159457</c:v>
                </c:pt>
              </c:numCache>
            </c:numRef>
          </c:val>
          <c:smooth val="0"/>
          <c:extLst>
            <c:ext xmlns:c16="http://schemas.microsoft.com/office/drawing/2014/chart" uri="{C3380CC4-5D6E-409C-BE32-E72D297353CC}">
              <c16:uniqueId val="{00000002-047F-49CF-8D15-21C35F019335}"/>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[1]NSA_INDICES!$BZ$126:$DV$126</c:f>
              <c:numCache>
                <c:formatCode>General</c:formatCode>
                <c:ptCount val="49"/>
                <c:pt idx="0">
                  <c:v>95.316811897261687</c:v>
                </c:pt>
                <c:pt idx="1">
                  <c:v>95.708656592841393</c:v>
                </c:pt>
                <c:pt idx="2">
                  <c:v>96.590914953213769</c:v>
                </c:pt>
                <c:pt idx="3">
                  <c:v>97.774291391727047</c:v>
                </c:pt>
                <c:pt idx="4">
                  <c:v>99.069247668975891</c:v>
                </c:pt>
                <c:pt idx="5">
                  <c:v>98.947915909016743</c:v>
                </c:pt>
                <c:pt idx="6">
                  <c:v>98.469768163739317</c:v>
                </c:pt>
                <c:pt idx="7">
                  <c:v>100.56697011756977</c:v>
                </c:pt>
                <c:pt idx="8">
                  <c:v>101.88521850661716</c:v>
                </c:pt>
                <c:pt idx="9">
                  <c:v>98.44931266699993</c:v>
                </c:pt>
                <c:pt idx="10">
                  <c:v>94.937977239243082</c:v>
                </c:pt>
                <c:pt idx="11">
                  <c:v>94.802125943919421</c:v>
                </c:pt>
                <c:pt idx="12">
                  <c:v>98.241518339761043</c:v>
                </c:pt>
                <c:pt idx="13">
                  <c:v>96.801402567134033</c:v>
                </c:pt>
                <c:pt idx="14">
                  <c:v>96.500124819505146</c:v>
                </c:pt>
                <c:pt idx="15">
                  <c:v>93.932231225230794</c:v>
                </c:pt>
                <c:pt idx="16">
                  <c:v>93.510410603689351</c:v>
                </c:pt>
                <c:pt idx="17">
                  <c:v>98.479217031903644</c:v>
                </c:pt>
                <c:pt idx="18">
                  <c:v>96.208726186036657</c:v>
                </c:pt>
                <c:pt idx="19">
                  <c:v>96.230003777410616</c:v>
                </c:pt>
                <c:pt idx="20">
                  <c:v>97.37666198197941</c:v>
                </c:pt>
                <c:pt idx="21">
                  <c:v>96.586984296823289</c:v>
                </c:pt>
                <c:pt idx="22">
                  <c:v>96.385169035554526</c:v>
                </c:pt>
                <c:pt idx="23">
                  <c:v>97.218655439320884</c:v>
                </c:pt>
                <c:pt idx="24">
                  <c:v>95.628819384012601</c:v>
                </c:pt>
                <c:pt idx="25">
                  <c:v>94.749296104165964</c:v>
                </c:pt>
                <c:pt idx="26">
                  <c:v>95.824948178573052</c:v>
                </c:pt>
                <c:pt idx="27">
                  <c:v>93.580073624691309</c:v>
                </c:pt>
                <c:pt idx="28">
                  <c:v>96.110308926454962</c:v>
                </c:pt>
                <c:pt idx="29">
                  <c:v>94.436193816225853</c:v>
                </c:pt>
                <c:pt idx="30">
                  <c:v>94.506909726544706</c:v>
                </c:pt>
                <c:pt idx="31">
                  <c:v>91.928296916906049</c:v>
                </c:pt>
                <c:pt idx="32">
                  <c:v>90.973830293620182</c:v>
                </c:pt>
                <c:pt idx="33">
                  <c:v>94.820463638258076</c:v>
                </c:pt>
                <c:pt idx="34">
                  <c:v>95.410468343569264</c:v>
                </c:pt>
                <c:pt idx="35">
                  <c:v>91.972519446833999</c:v>
                </c:pt>
                <c:pt idx="36">
                  <c:v>91.792372443307485</c:v>
                </c:pt>
                <c:pt idx="37">
                  <c:v>92.676173480350002</c:v>
                </c:pt>
                <c:pt idx="38">
                  <c:v>91.738388184471447</c:v>
                </c:pt>
                <c:pt idx="39">
                  <c:v>97.837845290896084</c:v>
                </c:pt>
                <c:pt idx="40">
                  <c:v>88.983508732165433</c:v>
                </c:pt>
                <c:pt idx="41">
                  <c:v>96.439633687977576</c:v>
                </c:pt>
                <c:pt idx="42">
                  <c:v>92.327136482434867</c:v>
                </c:pt>
                <c:pt idx="43">
                  <c:v>93.351084101950192</c:v>
                </c:pt>
                <c:pt idx="44">
                  <c:v>93.672278826083172</c:v>
                </c:pt>
                <c:pt idx="45">
                  <c:v>91.468429761374409</c:v>
                </c:pt>
                <c:pt idx="46">
                  <c:v>92.207134502202933</c:v>
                </c:pt>
                <c:pt idx="47">
                  <c:v>93.90524344411979</c:v>
                </c:pt>
                <c:pt idx="48">
                  <c:v>93.561241601601651</c:v>
                </c:pt>
              </c:numCache>
            </c:numRef>
          </c:val>
          <c:smooth val="0"/>
          <c:extLst>
            <c:ext xmlns:c16="http://schemas.microsoft.com/office/drawing/2014/chart" uri="{C3380CC4-5D6E-409C-BE32-E72D297353CC}">
              <c16:uniqueId val="{00000001-2D35-4B9B-B8AB-C39FEF5EE515}"/>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[1]SA_INDICES!$BZ$126:$DV$126</c:f>
              <c:numCache>
                <c:formatCode>General</c:formatCode>
                <c:ptCount val="49"/>
                <c:pt idx="0">
                  <c:v>115.53745075106366</c:v>
                </c:pt>
                <c:pt idx="1">
                  <c:v>117.12131046390462</c:v>
                </c:pt>
                <c:pt idx="2">
                  <c:v>118.20914731723833</c:v>
                </c:pt>
                <c:pt idx="3">
                  <c:v>119.77656073433083</c:v>
                </c:pt>
                <c:pt idx="4">
                  <c:v>121.90045321931942</c:v>
                </c:pt>
                <c:pt idx="5">
                  <c:v>121.73171040911078</c:v>
                </c:pt>
                <c:pt idx="6">
                  <c:v>124.23540753573559</c:v>
                </c:pt>
                <c:pt idx="7">
                  <c:v>122.60898124321263</c:v>
                </c:pt>
                <c:pt idx="8">
                  <c:v>122.60026257710031</c:v>
                </c:pt>
                <c:pt idx="9">
                  <c:v>122.71067831742506</c:v>
                </c:pt>
                <c:pt idx="10">
                  <c:v>121.94797763079805</c:v>
                </c:pt>
                <c:pt idx="11">
                  <c:v>118.98816142359748</c:v>
                </c:pt>
                <c:pt idx="12">
                  <c:v>124.51470180505974</c:v>
                </c:pt>
                <c:pt idx="13">
                  <c:v>122.6670694063186</c:v>
                </c:pt>
                <c:pt idx="14">
                  <c:v>121.95735908534675</c:v>
                </c:pt>
                <c:pt idx="15">
                  <c:v>118.70188107573441</c:v>
                </c:pt>
                <c:pt idx="16">
                  <c:v>119.88425104225111</c:v>
                </c:pt>
                <c:pt idx="17">
                  <c:v>126.71756634239661</c:v>
                </c:pt>
                <c:pt idx="18">
                  <c:v>120.7710209876639</c:v>
                </c:pt>
                <c:pt idx="19">
                  <c:v>127.63525895064265</c:v>
                </c:pt>
                <c:pt idx="20">
                  <c:v>125.07869553946446</c:v>
                </c:pt>
                <c:pt idx="21">
                  <c:v>125.69534354777944</c:v>
                </c:pt>
                <c:pt idx="22">
                  <c:v>126.39620763434971</c:v>
                </c:pt>
                <c:pt idx="23">
                  <c:v>131.73010226691358</c:v>
                </c:pt>
                <c:pt idx="24">
                  <c:v>127.97593059354544</c:v>
                </c:pt>
                <c:pt idx="25">
                  <c:v>125.19400318227736</c:v>
                </c:pt>
                <c:pt idx="26">
                  <c:v>129.70791039519364</c:v>
                </c:pt>
                <c:pt idx="27">
                  <c:v>129.66754110803012</c:v>
                </c:pt>
                <c:pt idx="28">
                  <c:v>132.61198250632995</c:v>
                </c:pt>
                <c:pt idx="29">
                  <c:v>131.92009072182219</c:v>
                </c:pt>
                <c:pt idx="30">
                  <c:v>132.27653768649665</c:v>
                </c:pt>
                <c:pt idx="31">
                  <c:v>126.92349496548863</c:v>
                </c:pt>
                <c:pt idx="32">
                  <c:v>128.49985181356769</c:v>
                </c:pt>
                <c:pt idx="33">
                  <c:v>132.21714626880444</c:v>
                </c:pt>
                <c:pt idx="34">
                  <c:v>135.58357385862834</c:v>
                </c:pt>
                <c:pt idx="35">
                  <c:v>129.85389092362567</c:v>
                </c:pt>
                <c:pt idx="36">
                  <c:v>131.49336860859623</c:v>
                </c:pt>
                <c:pt idx="37">
                  <c:v>132.69669752963708</c:v>
                </c:pt>
                <c:pt idx="38">
                  <c:v>127.29576407668672</c:v>
                </c:pt>
                <c:pt idx="39">
                  <c:v>140.35151156803803</c:v>
                </c:pt>
                <c:pt idx="40">
                  <c:v>131.46760844972925</c:v>
                </c:pt>
                <c:pt idx="41">
                  <c:v>138.4587662855071</c:v>
                </c:pt>
                <c:pt idx="42">
                  <c:v>136.45872505269887</c:v>
                </c:pt>
                <c:pt idx="43">
                  <c:v>139.27751878670657</c:v>
                </c:pt>
                <c:pt idx="44">
                  <c:v>141.55477386889598</c:v>
                </c:pt>
                <c:pt idx="45">
                  <c:v>137.24343882945925</c:v>
                </c:pt>
                <c:pt idx="46">
                  <c:v>142.03806939411081</c:v>
                </c:pt>
                <c:pt idx="47">
                  <c:v>141.91444845419085</c:v>
                </c:pt>
                <c:pt idx="48">
                  <c:v>142.09012939319331</c:v>
                </c:pt>
              </c:numCache>
            </c:numRef>
          </c:val>
          <c:smooth val="0"/>
          <c:extLst>
            <c:ext xmlns:c16="http://schemas.microsoft.com/office/drawing/2014/chart" uri="{C3380CC4-5D6E-409C-BE32-E72D297353CC}">
              <c16:uniqueId val="{00000001-8ECB-4769-A616-5152A47430C1}"/>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[1]RA_INDICES!$BZ$126:$DV$126</c:f>
              <c:numCache>
                <c:formatCode>General</c:formatCode>
                <c:ptCount val="49"/>
                <c:pt idx="0">
                  <c:v>102.77383877754349</c:v>
                </c:pt>
                <c:pt idx="1">
                  <c:v>103.60527828957208</c:v>
                </c:pt>
                <c:pt idx="2">
                  <c:v>104.56335049336974</c:v>
                </c:pt>
                <c:pt idx="3">
                  <c:v>105.88835322237725</c:v>
                </c:pt>
                <c:pt idx="4">
                  <c:v>107.48900704102653</c:v>
                </c:pt>
                <c:pt idx="5">
                  <c:v>107.35019089401668</c:v>
                </c:pt>
                <c:pt idx="6">
                  <c:v>107.97169670189217</c:v>
                </c:pt>
                <c:pt idx="7">
                  <c:v>108.695688040272</c:v>
                </c:pt>
                <c:pt idx="8">
                  <c:v>109.52457360200624</c:v>
                </c:pt>
                <c:pt idx="9">
                  <c:v>107.39649070205736</c:v>
                </c:pt>
                <c:pt idx="10">
                  <c:v>104.89880490707795</c:v>
                </c:pt>
                <c:pt idx="11">
                  <c:v>103.72152349626221</c:v>
                </c:pt>
                <c:pt idx="12">
                  <c:v>107.93062048672266</c:v>
                </c:pt>
                <c:pt idx="13">
                  <c:v>106.34021952988033</c:v>
                </c:pt>
                <c:pt idx="14">
                  <c:v>105.88831881231356</c:v>
                </c:pt>
                <c:pt idx="15">
                  <c:v>103.06685580785835</c:v>
                </c:pt>
                <c:pt idx="16">
                  <c:v>103.23663332635272</c:v>
                </c:pt>
                <c:pt idx="17">
                  <c:v>108.8930388396919</c:v>
                </c:pt>
                <c:pt idx="18">
                  <c:v>105.26688176170491</c:v>
                </c:pt>
                <c:pt idx="19">
                  <c:v>107.81172647678355</c:v>
                </c:pt>
                <c:pt idx="20">
                  <c:v>107.59269968336953</c:v>
                </c:pt>
                <c:pt idx="21">
                  <c:v>107.3216509384001</c:v>
                </c:pt>
                <c:pt idx="22">
                  <c:v>107.45272843139983</c:v>
                </c:pt>
                <c:pt idx="23">
                  <c:v>109.94588866530704</c:v>
                </c:pt>
                <c:pt idx="24">
                  <c:v>107.55788253245994</c:v>
                </c:pt>
                <c:pt idx="25">
                  <c:v>105.97678504184096</c:v>
                </c:pt>
                <c:pt idx="26">
                  <c:v>108.32040699467298</c:v>
                </c:pt>
                <c:pt idx="27">
                  <c:v>106.88851639992811</c:v>
                </c:pt>
                <c:pt idx="28">
                  <c:v>109.57150384855412</c:v>
                </c:pt>
                <c:pt idx="29">
                  <c:v>108.25961595554109</c:v>
                </c:pt>
                <c:pt idx="30">
                  <c:v>108.4357046074566</c:v>
                </c:pt>
                <c:pt idx="31">
                  <c:v>104.83392934602188</c:v>
                </c:pt>
                <c:pt idx="32">
                  <c:v>104.81278727255199</c:v>
                </c:pt>
                <c:pt idx="33">
                  <c:v>108.61172263979641</c:v>
                </c:pt>
                <c:pt idx="34">
                  <c:v>110.22562477142199</c:v>
                </c:pt>
                <c:pt idx="35">
                  <c:v>105.94252343171119</c:v>
                </c:pt>
                <c:pt idx="36">
                  <c:v>106.43342299166136</c:v>
                </c:pt>
                <c:pt idx="37">
                  <c:v>107.43506046489182</c:v>
                </c:pt>
                <c:pt idx="38">
                  <c:v>104.85134221810124</c:v>
                </c:pt>
                <c:pt idx="39">
                  <c:v>113.5161606250513</c:v>
                </c:pt>
                <c:pt idx="40">
                  <c:v>104.65092042320998</c:v>
                </c:pt>
                <c:pt idx="41">
                  <c:v>111.93557343208651</c:v>
                </c:pt>
                <c:pt idx="42">
                  <c:v>108.60211397535021</c:v>
                </c:pt>
                <c:pt idx="43">
                  <c:v>110.28797024268368</c:v>
                </c:pt>
                <c:pt idx="44">
                  <c:v>111.33052667922058</c:v>
                </c:pt>
                <c:pt idx="45">
                  <c:v>108.34947271623989</c:v>
                </c:pt>
                <c:pt idx="46">
                  <c:v>110.58393375395666</c:v>
                </c:pt>
                <c:pt idx="47">
                  <c:v>111.61021977298321</c:v>
                </c:pt>
                <c:pt idx="48">
                  <c:v>111.4578680805438</c:v>
                </c:pt>
              </c:numCache>
            </c:numRef>
          </c:val>
          <c:smooth val="0"/>
          <c:extLst>
            <c:ext xmlns:c16="http://schemas.microsoft.com/office/drawing/2014/chart" uri="{C3380CC4-5D6E-409C-BE32-E72D297353CC}">
              <c16:uniqueId val="{00000001-D719-40E5-8A95-163355FE4B0F}"/>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[1]NSA_INDICES!$BZ$28:$DV$28</c:f>
              <c:numCache>
                <c:formatCode>General</c:formatCode>
                <c:ptCount val="49"/>
                <c:pt idx="0">
                  <c:v>69.795851356178105</c:v>
                </c:pt>
                <c:pt idx="1">
                  <c:v>67.561329521732688</c:v>
                </c:pt>
                <c:pt idx="2">
                  <c:v>73.099616163810026</c:v>
                </c:pt>
                <c:pt idx="3">
                  <c:v>68.051377821882269</c:v>
                </c:pt>
                <c:pt idx="4">
                  <c:v>73.163211790134284</c:v>
                </c:pt>
                <c:pt idx="5">
                  <c:v>72.494630883180378</c:v>
                </c:pt>
                <c:pt idx="6">
                  <c:v>74.230195636540913</c:v>
                </c:pt>
                <c:pt idx="7">
                  <c:v>72.799988917447891</c:v>
                </c:pt>
                <c:pt idx="8">
                  <c:v>70.33560873094072</c:v>
                </c:pt>
                <c:pt idx="9">
                  <c:v>68.152855337369232</c:v>
                </c:pt>
                <c:pt idx="10">
                  <c:v>68.300881173673943</c:v>
                </c:pt>
                <c:pt idx="11">
                  <c:v>66.378868741382846</c:v>
                </c:pt>
                <c:pt idx="12">
                  <c:v>66.279808938537386</c:v>
                </c:pt>
                <c:pt idx="13">
                  <c:v>65.518370967789508</c:v>
                </c:pt>
                <c:pt idx="14">
                  <c:v>66.77306601180544</c:v>
                </c:pt>
                <c:pt idx="15">
                  <c:v>63.977530305217059</c:v>
                </c:pt>
                <c:pt idx="16">
                  <c:v>63.453121232727383</c:v>
                </c:pt>
                <c:pt idx="17">
                  <c:v>61.301453102410278</c:v>
                </c:pt>
                <c:pt idx="18">
                  <c:v>60.795917208154769</c:v>
                </c:pt>
                <c:pt idx="19">
                  <c:v>63.080127405112705</c:v>
                </c:pt>
                <c:pt idx="20">
                  <c:v>63.610990650936053</c:v>
                </c:pt>
                <c:pt idx="21">
                  <c:v>63.495717232830771</c:v>
                </c:pt>
                <c:pt idx="22">
                  <c:v>64.441671069042371</c:v>
                </c:pt>
                <c:pt idx="23">
                  <c:v>65.756605371309291</c:v>
                </c:pt>
                <c:pt idx="24">
                  <c:v>63.379083587509868</c:v>
                </c:pt>
                <c:pt idx="25">
                  <c:v>64.067062317259555</c:v>
                </c:pt>
                <c:pt idx="26">
                  <c:v>62.741154989522329</c:v>
                </c:pt>
                <c:pt idx="27">
                  <c:v>61.646583195273543</c:v>
                </c:pt>
                <c:pt idx="28">
                  <c:v>62.641919271238478</c:v>
                </c:pt>
                <c:pt idx="29">
                  <c:v>59.529954134708682</c:v>
                </c:pt>
                <c:pt idx="30">
                  <c:v>60.421316857143992</c:v>
                </c:pt>
                <c:pt idx="31">
                  <c:v>59.854417167180294</c:v>
                </c:pt>
                <c:pt idx="32">
                  <c:v>61.115325758493945</c:v>
                </c:pt>
                <c:pt idx="33">
                  <c:v>62.127113526085175</c:v>
                </c:pt>
                <c:pt idx="34">
                  <c:v>60.433606850205891</c:v>
                </c:pt>
                <c:pt idx="35">
                  <c:v>60.249779636381675</c:v>
                </c:pt>
                <c:pt idx="36">
                  <c:v>59.167837217506595</c:v>
                </c:pt>
                <c:pt idx="37">
                  <c:v>59.093980233570228</c:v>
                </c:pt>
                <c:pt idx="38">
                  <c:v>60.194857012696744</c:v>
                </c:pt>
                <c:pt idx="39">
                  <c:v>64.256681193773218</c:v>
                </c:pt>
                <c:pt idx="40">
                  <c:v>60.153810523145303</c:v>
                </c:pt>
                <c:pt idx="41">
                  <c:v>61.407190529990331</c:v>
                </c:pt>
                <c:pt idx="42">
                  <c:v>57.576107868999294</c:v>
                </c:pt>
                <c:pt idx="43">
                  <c:v>60.293911320862428</c:v>
                </c:pt>
                <c:pt idx="44">
                  <c:v>60.842313077461583</c:v>
                </c:pt>
                <c:pt idx="45">
                  <c:v>57.499544716284547</c:v>
                </c:pt>
                <c:pt idx="46">
                  <c:v>58.28204836953087</c:v>
                </c:pt>
                <c:pt idx="47">
                  <c:v>55.006076455662409</c:v>
                </c:pt>
                <c:pt idx="48">
                  <c:v>57.474962076074974</c:v>
                </c:pt>
              </c:numCache>
            </c:numRef>
          </c:val>
          <c:smooth val="0"/>
          <c:extLst>
            <c:ext xmlns:c16="http://schemas.microsoft.com/office/drawing/2014/chart" uri="{C3380CC4-5D6E-409C-BE32-E72D297353CC}">
              <c16:uniqueId val="{00000001-DC66-4813-8707-FA610F094235}"/>
            </c:ext>
          </c:extLst>
        </c:ser>
        <c:ser>
          <c:idx val="0"/>
          <c:order val="1"/>
          <c:tx>
            <c:v>"HORS COVID"</c:v>
          </c:tx>
          <c:spPr>
            <a:ln w="12700">
              <a:solidFill>
                <a:srgbClr val="FF00FF"/>
              </a:solidFill>
              <a:prstDash val="solid"/>
            </a:ln>
          </c:spPr>
          <c:cat>
            <c:numRef>
              <c:f>[2]NSA_INDICES!$BZ$3:$DV$3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[2]NSA_INDICES!$BZ$28:$DV$28</c:f>
              <c:numCache>
                <c:formatCode>#\ ##0\ _€</c:formatCode>
                <c:ptCount val="49"/>
                <c:pt idx="0">
                  <c:v>68.953593700140203</c:v>
                </c:pt>
                <c:pt idx="1">
                  <c:v>66.793449132876148</c:v>
                </c:pt>
                <c:pt idx="2">
                  <c:v>71.641851881654489</c:v>
                </c:pt>
                <c:pt idx="3">
                  <c:v>67.812123334187419</c:v>
                </c:pt>
                <c:pt idx="4">
                  <c:v>66.165824817043884</c:v>
                </c:pt>
                <c:pt idx="5">
                  <c:v>66.148099273554024</c:v>
                </c:pt>
                <c:pt idx="6">
                  <c:v>66.069970108429629</c:v>
                </c:pt>
                <c:pt idx="7">
                  <c:v>66.640539097980664</c:v>
                </c:pt>
                <c:pt idx="8">
                  <c:v>66.768662847767573</c:v>
                </c:pt>
                <c:pt idx="9">
                  <c:v>64.783538798956144</c:v>
                </c:pt>
                <c:pt idx="10">
                  <c:v>64.870156921059461</c:v>
                </c:pt>
                <c:pt idx="11">
                  <c:v>63.356189300609735</c:v>
                </c:pt>
                <c:pt idx="12">
                  <c:v>64.495599764649441</c:v>
                </c:pt>
                <c:pt idx="13">
                  <c:v>63.486204404890323</c:v>
                </c:pt>
                <c:pt idx="14">
                  <c:v>63.061551762923827</c:v>
                </c:pt>
                <c:pt idx="15">
                  <c:v>60.972886668285042</c:v>
                </c:pt>
                <c:pt idx="16">
                  <c:v>61.25597703802184</c:v>
                </c:pt>
                <c:pt idx="17">
                  <c:v>60.560606110658952</c:v>
                </c:pt>
                <c:pt idx="18">
                  <c:v>60.727099490462535</c:v>
                </c:pt>
                <c:pt idx="19">
                  <c:v>63.065032203948654</c:v>
                </c:pt>
                <c:pt idx="20">
                  <c:v>63.157039378877123</c:v>
                </c:pt>
                <c:pt idx="21">
                  <c:v>63.176020405386389</c:v>
                </c:pt>
                <c:pt idx="22">
                  <c:v>63.308575180844699</c:v>
                </c:pt>
                <c:pt idx="23">
                  <c:v>64.86882218593351</c:v>
                </c:pt>
                <c:pt idx="24">
                  <c:v>62.663428553192212</c:v>
                </c:pt>
                <c:pt idx="25">
                  <c:v>63.306833130674001</c:v>
                </c:pt>
                <c:pt idx="26">
                  <c:v>61.487319395832017</c:v>
                </c:pt>
                <c:pt idx="27">
                  <c:v>61.591155759350457</c:v>
                </c:pt>
                <c:pt idx="28">
                  <c:v>62.60892603031796</c:v>
                </c:pt>
                <c:pt idx="29">
                  <c:v>59.93742708936297</c:v>
                </c:pt>
                <c:pt idx="30">
                  <c:v>61.037486601782852</c:v>
                </c:pt>
                <c:pt idx="31">
                  <c:v>60.429350553535421</c:v>
                </c:pt>
                <c:pt idx="32">
                  <c:v>60.975462448659471</c:v>
                </c:pt>
                <c:pt idx="33">
                  <c:v>62.058777933417772</c:v>
                </c:pt>
                <c:pt idx="34">
                  <c:v>60.533936437648606</c:v>
                </c:pt>
                <c:pt idx="35">
                  <c:v>60.151895200434069</c:v>
                </c:pt>
                <c:pt idx="36">
                  <c:v>58.765043108423086</c:v>
                </c:pt>
                <c:pt idx="37">
                  <c:v>58.420525054362649</c:v>
                </c:pt>
                <c:pt idx="38">
                  <c:v>59.220299533727996</c:v>
                </c:pt>
                <c:pt idx="39">
                  <c:v>64.492493061591489</c:v>
                </c:pt>
                <c:pt idx="40">
                  <c:v>60.39230524375229</c:v>
                </c:pt>
                <c:pt idx="41">
                  <c:v>60.894555823803387</c:v>
                </c:pt>
                <c:pt idx="42">
                  <c:v>58.483982201447958</c:v>
                </c:pt>
                <c:pt idx="43">
                  <c:v>60.251336000012024</c:v>
                </c:pt>
                <c:pt idx="44">
                  <c:v>60.864938901236286</c:v>
                </c:pt>
                <c:pt idx="45">
                  <c:v>57.547770529273976</c:v>
                </c:pt>
                <c:pt idx="46">
                  <c:v>58.138533060105225</c:v>
                </c:pt>
                <c:pt idx="47">
                  <c:v>54.719538544204852</c:v>
                </c:pt>
                <c:pt idx="48">
                  <c:v>57.247565450338087</c:v>
                </c:pt>
              </c:numCache>
            </c:numRef>
          </c:val>
          <c:smooth val="0"/>
          <c:extLst>
            <c:ext xmlns:c16="http://schemas.microsoft.com/office/drawing/2014/chart" uri="{C3380CC4-5D6E-409C-BE32-E72D297353CC}">
              <c16:uniqueId val="{00000002-DC66-4813-8707-FA610F094235}"/>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[1]SA_INDICES!$BZ$28:$DV$28</c:f>
              <c:numCache>
                <c:formatCode>General</c:formatCode>
                <c:ptCount val="49"/>
                <c:pt idx="0">
                  <c:v>94.769317006384824</c:v>
                </c:pt>
                <c:pt idx="1">
                  <c:v>91.290855400373133</c:v>
                </c:pt>
                <c:pt idx="2">
                  <c:v>95.38250512777482</c:v>
                </c:pt>
                <c:pt idx="3">
                  <c:v>84.648845409448171</c:v>
                </c:pt>
                <c:pt idx="4">
                  <c:v>91.365719953682913</c:v>
                </c:pt>
                <c:pt idx="5">
                  <c:v>92.390822869020013</c:v>
                </c:pt>
                <c:pt idx="6">
                  <c:v>99.559547580774989</c:v>
                </c:pt>
                <c:pt idx="7">
                  <c:v>98.584616121785601</c:v>
                </c:pt>
                <c:pt idx="8">
                  <c:v>97.163763786939342</c:v>
                </c:pt>
                <c:pt idx="9">
                  <c:v>96.055500000434677</c:v>
                </c:pt>
                <c:pt idx="10">
                  <c:v>97.480317094772033</c:v>
                </c:pt>
                <c:pt idx="11">
                  <c:v>96.748492029634178</c:v>
                </c:pt>
                <c:pt idx="12">
                  <c:v>93.865197326617306</c:v>
                </c:pt>
                <c:pt idx="13">
                  <c:v>96.233518866639514</c:v>
                </c:pt>
                <c:pt idx="14">
                  <c:v>96.411613955267526</c:v>
                </c:pt>
                <c:pt idx="15">
                  <c:v>96.227276018787549</c:v>
                </c:pt>
                <c:pt idx="16">
                  <c:v>97.832035534361339</c:v>
                </c:pt>
                <c:pt idx="17">
                  <c:v>89.816420065670982</c:v>
                </c:pt>
                <c:pt idx="18">
                  <c:v>93.203257254520224</c:v>
                </c:pt>
                <c:pt idx="19">
                  <c:v>94.398618073938749</c:v>
                </c:pt>
                <c:pt idx="20">
                  <c:v>94.169744812967281</c:v>
                </c:pt>
                <c:pt idx="21">
                  <c:v>95.652039857309106</c:v>
                </c:pt>
                <c:pt idx="22">
                  <c:v>95.791424193259388</c:v>
                </c:pt>
                <c:pt idx="23">
                  <c:v>95.779152793141918</c:v>
                </c:pt>
                <c:pt idx="24">
                  <c:v>94.274515471475283</c:v>
                </c:pt>
                <c:pt idx="25">
                  <c:v>96.000425670639203</c:v>
                </c:pt>
                <c:pt idx="26">
                  <c:v>94.867022482930381</c:v>
                </c:pt>
                <c:pt idx="27">
                  <c:v>93.557094196840723</c:v>
                </c:pt>
                <c:pt idx="28">
                  <c:v>93.057597796746975</c:v>
                </c:pt>
                <c:pt idx="29">
                  <c:v>91.181802838994372</c:v>
                </c:pt>
                <c:pt idx="30">
                  <c:v>92.425614435695437</c:v>
                </c:pt>
                <c:pt idx="31">
                  <c:v>90.178198952976658</c:v>
                </c:pt>
                <c:pt idx="32">
                  <c:v>93.593541953009009</c:v>
                </c:pt>
                <c:pt idx="33">
                  <c:v>95.537313539415152</c:v>
                </c:pt>
                <c:pt idx="34">
                  <c:v>92.619270926366397</c:v>
                </c:pt>
                <c:pt idx="35">
                  <c:v>93.930705311083031</c:v>
                </c:pt>
                <c:pt idx="36">
                  <c:v>91.20860549706066</c:v>
                </c:pt>
                <c:pt idx="37">
                  <c:v>91.059210952408705</c:v>
                </c:pt>
                <c:pt idx="38">
                  <c:v>96.199292117435974</c:v>
                </c:pt>
                <c:pt idx="39">
                  <c:v>101.64694536967751</c:v>
                </c:pt>
                <c:pt idx="40">
                  <c:v>95.29845198091698</c:v>
                </c:pt>
                <c:pt idx="41">
                  <c:v>96.926334035589193</c:v>
                </c:pt>
                <c:pt idx="42">
                  <c:v>92.140136684994403</c:v>
                </c:pt>
                <c:pt idx="43">
                  <c:v>96.907010135531962</c:v>
                </c:pt>
                <c:pt idx="44">
                  <c:v>99.015489349694235</c:v>
                </c:pt>
                <c:pt idx="45">
                  <c:v>94.376413410671461</c:v>
                </c:pt>
                <c:pt idx="46">
                  <c:v>94.794699345491878</c:v>
                </c:pt>
                <c:pt idx="47">
                  <c:v>91.179088379689603</c:v>
                </c:pt>
                <c:pt idx="48">
                  <c:v>94.071353686408443</c:v>
                </c:pt>
              </c:numCache>
            </c:numRef>
          </c:val>
          <c:smooth val="0"/>
          <c:extLst>
            <c:ext xmlns:c16="http://schemas.microsoft.com/office/drawing/2014/chart" uri="{C3380CC4-5D6E-409C-BE32-E72D297353CC}">
              <c16:uniqueId val="{00000001-D2EA-4F59-ACE8-592129E34D9F}"/>
            </c:ext>
          </c:extLst>
        </c:ser>
        <c:ser>
          <c:idx val="0"/>
          <c:order val="1"/>
          <c:tx>
            <c:v>"HORS COVID"</c:v>
          </c:tx>
          <c:spPr>
            <a:ln w="12700">
              <a:solidFill>
                <a:srgbClr val="FF00FF"/>
              </a:solidFill>
              <a:prstDash val="solid"/>
            </a:ln>
          </c:spPr>
          <c:cat>
            <c:numRef>
              <c:f>[2]SA_INDICES!$BZ$3:$DV$3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[2]SA_INDICES!$BZ$28:$DV$28</c:f>
              <c:numCache>
                <c:formatCode>#\ ##0\ _€</c:formatCode>
                <c:ptCount val="49"/>
                <c:pt idx="0">
                  <c:v>93.604792219633595</c:v>
                </c:pt>
                <c:pt idx="1">
                  <c:v>90.831233228617748</c:v>
                </c:pt>
                <c:pt idx="2">
                  <c:v>95.348317850300276</c:v>
                </c:pt>
                <c:pt idx="3">
                  <c:v>82.831656095274582</c:v>
                </c:pt>
                <c:pt idx="4">
                  <c:v>84.578454573676623</c:v>
                </c:pt>
                <c:pt idx="5">
                  <c:v>85.700410076218645</c:v>
                </c:pt>
                <c:pt idx="6">
                  <c:v>89.070304878260785</c:v>
                </c:pt>
                <c:pt idx="7">
                  <c:v>90.248107931734083</c:v>
                </c:pt>
                <c:pt idx="8">
                  <c:v>90.656687774889818</c:v>
                </c:pt>
                <c:pt idx="9">
                  <c:v>90.539791432030981</c:v>
                </c:pt>
                <c:pt idx="10">
                  <c:v>91.434784341898222</c:v>
                </c:pt>
                <c:pt idx="11">
                  <c:v>91.295871615183515</c:v>
                </c:pt>
                <c:pt idx="12">
                  <c:v>90.129687218444573</c:v>
                </c:pt>
                <c:pt idx="13">
                  <c:v>94.365676586615706</c:v>
                </c:pt>
                <c:pt idx="14">
                  <c:v>94.011504023836494</c:v>
                </c:pt>
                <c:pt idx="15">
                  <c:v>88.650593230759767</c:v>
                </c:pt>
                <c:pt idx="16">
                  <c:v>90.319165007162638</c:v>
                </c:pt>
                <c:pt idx="17">
                  <c:v>86.082417803993678</c:v>
                </c:pt>
                <c:pt idx="18">
                  <c:v>91.579761854255779</c:v>
                </c:pt>
                <c:pt idx="19">
                  <c:v>94.081414117372915</c:v>
                </c:pt>
                <c:pt idx="20">
                  <c:v>93.40307205188023</c:v>
                </c:pt>
                <c:pt idx="21">
                  <c:v>94.849767893398649</c:v>
                </c:pt>
                <c:pt idx="22">
                  <c:v>94.937899442447687</c:v>
                </c:pt>
                <c:pt idx="23">
                  <c:v>95.412010711931117</c:v>
                </c:pt>
                <c:pt idx="24">
                  <c:v>92.8281826605281</c:v>
                </c:pt>
                <c:pt idx="25">
                  <c:v>96.059896002536348</c:v>
                </c:pt>
                <c:pt idx="26">
                  <c:v>95.182718304617637</c:v>
                </c:pt>
                <c:pt idx="27">
                  <c:v>92.552680444826393</c:v>
                </c:pt>
                <c:pt idx="28">
                  <c:v>92.702394930363369</c:v>
                </c:pt>
                <c:pt idx="29">
                  <c:v>90.979742999864911</c:v>
                </c:pt>
                <c:pt idx="30">
                  <c:v>93.216336848648922</c:v>
                </c:pt>
                <c:pt idx="31">
                  <c:v>90.722431639369844</c:v>
                </c:pt>
                <c:pt idx="32">
                  <c:v>93.007801300593229</c:v>
                </c:pt>
                <c:pt idx="33">
                  <c:v>95.070777192036587</c:v>
                </c:pt>
                <c:pt idx="34">
                  <c:v>92.735575244269938</c:v>
                </c:pt>
                <c:pt idx="35">
                  <c:v>93.398930593645034</c:v>
                </c:pt>
                <c:pt idx="36">
                  <c:v>90.222095185216205</c:v>
                </c:pt>
                <c:pt idx="37">
                  <c:v>91.175589766056746</c:v>
                </c:pt>
                <c:pt idx="38">
                  <c:v>95.880228501382348</c:v>
                </c:pt>
                <c:pt idx="39">
                  <c:v>101.44426159611018</c:v>
                </c:pt>
                <c:pt idx="40">
                  <c:v>95.553644185232727</c:v>
                </c:pt>
                <c:pt idx="41">
                  <c:v>96.299848916449477</c:v>
                </c:pt>
                <c:pt idx="42">
                  <c:v>93.139688240062483</c:v>
                </c:pt>
                <c:pt idx="43">
                  <c:v>97.758585923696344</c:v>
                </c:pt>
                <c:pt idx="44">
                  <c:v>97.935413222239347</c:v>
                </c:pt>
                <c:pt idx="45">
                  <c:v>93.728317502707242</c:v>
                </c:pt>
                <c:pt idx="46">
                  <c:v>94.707757650916349</c:v>
                </c:pt>
                <c:pt idx="47">
                  <c:v>91.510661328761756</c:v>
                </c:pt>
                <c:pt idx="48">
                  <c:v>93.250314421678254</c:v>
                </c:pt>
              </c:numCache>
            </c:numRef>
          </c:val>
          <c:smooth val="0"/>
          <c:extLst>
            <c:ext xmlns:c16="http://schemas.microsoft.com/office/drawing/2014/chart" uri="{C3380CC4-5D6E-409C-BE32-E72D297353CC}">
              <c16:uniqueId val="{00000002-D2EA-4F59-ACE8-592129E34D9F}"/>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[1]RA_INDICES!$BZ$69:$DV$69</c:f>
              <c:numCache>
                <c:formatCode>General</c:formatCode>
                <c:ptCount val="49"/>
                <c:pt idx="0">
                  <c:v>106.29609233727398</c:v>
                </c:pt>
                <c:pt idx="1">
                  <c:v>104.50292442862768</c:v>
                </c:pt>
                <c:pt idx="2">
                  <c:v>112.66194776660052</c:v>
                </c:pt>
                <c:pt idx="3">
                  <c:v>106.2172491977072</c:v>
                </c:pt>
                <c:pt idx="4">
                  <c:v>104.98945870042051</c:v>
                </c:pt>
                <c:pt idx="5">
                  <c:v>107.02286339443603</c:v>
                </c:pt>
                <c:pt idx="6">
                  <c:v>106.44692907487475</c:v>
                </c:pt>
                <c:pt idx="7">
                  <c:v>108.19735541663415</c:v>
                </c:pt>
                <c:pt idx="8">
                  <c:v>104.29469916332184</c:v>
                </c:pt>
                <c:pt idx="9">
                  <c:v>103.51866511580259</c:v>
                </c:pt>
                <c:pt idx="10">
                  <c:v>104.06248375058784</c:v>
                </c:pt>
                <c:pt idx="11">
                  <c:v>104.96405410891131</c:v>
                </c:pt>
                <c:pt idx="12">
                  <c:v>105.60114143986372</c:v>
                </c:pt>
                <c:pt idx="13">
                  <c:v>104.92928151128559</c:v>
                </c:pt>
                <c:pt idx="14">
                  <c:v>104.14235426839082</c:v>
                </c:pt>
                <c:pt idx="15">
                  <c:v>102.39656503500201</c:v>
                </c:pt>
                <c:pt idx="16">
                  <c:v>108.46634993929763</c:v>
                </c:pt>
                <c:pt idx="17">
                  <c:v>107.19680478067363</c:v>
                </c:pt>
                <c:pt idx="18">
                  <c:v>105.43791841329369</c:v>
                </c:pt>
                <c:pt idx="19">
                  <c:v>101.85892171034419</c:v>
                </c:pt>
                <c:pt idx="20">
                  <c:v>103.67158348708581</c:v>
                </c:pt>
                <c:pt idx="21">
                  <c:v>105.23516917280591</c:v>
                </c:pt>
                <c:pt idx="22">
                  <c:v>104.96909559826963</c:v>
                </c:pt>
                <c:pt idx="23">
                  <c:v>106.34960325795124</c:v>
                </c:pt>
                <c:pt idx="24">
                  <c:v>103.85161856676375</c:v>
                </c:pt>
                <c:pt idx="25">
                  <c:v>104.70103638180484</c:v>
                </c:pt>
                <c:pt idx="26">
                  <c:v>101.22343070872115</c:v>
                </c:pt>
                <c:pt idx="27">
                  <c:v>101.94507712704217</c:v>
                </c:pt>
                <c:pt idx="28">
                  <c:v>101.73775376744003</c:v>
                </c:pt>
                <c:pt idx="29">
                  <c:v>99.932418812562389</c:v>
                </c:pt>
                <c:pt idx="30">
                  <c:v>101.14159341783943</c:v>
                </c:pt>
                <c:pt idx="31">
                  <c:v>98.242770952603337</c:v>
                </c:pt>
                <c:pt idx="32">
                  <c:v>100.91829643098875</c:v>
                </c:pt>
                <c:pt idx="33">
                  <c:v>102.57633805914499</c:v>
                </c:pt>
                <c:pt idx="34">
                  <c:v>102.01326445566043</c:v>
                </c:pt>
                <c:pt idx="35">
                  <c:v>98.150551559406324</c:v>
                </c:pt>
                <c:pt idx="36">
                  <c:v>100.54931780033178</c:v>
                </c:pt>
                <c:pt idx="37">
                  <c:v>101.45238223911977</c:v>
                </c:pt>
                <c:pt idx="38">
                  <c:v>100.08226202341235</c:v>
                </c:pt>
                <c:pt idx="39">
                  <c:v>107.80035553806471</c:v>
                </c:pt>
                <c:pt idx="40">
                  <c:v>94.554659555153236</c:v>
                </c:pt>
                <c:pt idx="41">
                  <c:v>102.32368351567483</c:v>
                </c:pt>
                <c:pt idx="42">
                  <c:v>98.299800595480889</c:v>
                </c:pt>
                <c:pt idx="43">
                  <c:v>105.00310044568435</c:v>
                </c:pt>
                <c:pt idx="44">
                  <c:v>101.45981186778054</c:v>
                </c:pt>
                <c:pt idx="45">
                  <c:v>97.284455190580587</c:v>
                </c:pt>
                <c:pt idx="46">
                  <c:v>99.399170033290545</c:v>
                </c:pt>
                <c:pt idx="47">
                  <c:v>103.2895049401467</c:v>
                </c:pt>
                <c:pt idx="48">
                  <c:v>100.90247395439336</c:v>
                </c:pt>
              </c:numCache>
            </c:numRef>
          </c:val>
          <c:smooth val="0"/>
          <c:extLst>
            <c:ext xmlns:c16="http://schemas.microsoft.com/office/drawing/2014/chart" uri="{C3380CC4-5D6E-409C-BE32-E72D297353CC}">
              <c16:uniqueId val="{00000001-3A03-484D-A447-D6B4A0972EC4}"/>
            </c:ext>
          </c:extLst>
        </c:ser>
        <c:ser>
          <c:idx val="0"/>
          <c:order val="1"/>
          <c:tx>
            <c:v>"HORS COVID"</c:v>
          </c:tx>
          <c:spPr>
            <a:ln w="12700">
              <a:solidFill>
                <a:srgbClr val="FF00FF"/>
              </a:solidFill>
              <a:prstDash val="solid"/>
            </a:ln>
          </c:spPr>
          <c:cat>
            <c:numRef>
              <c:f>[2]RA_INDICES!$BZ$3:$DV$3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[2]RA_INDICES!$BZ$69:$DV$69</c:f>
              <c:numCache>
                <c:formatCode>#\ ##0\ _€</c:formatCode>
                <c:ptCount val="49"/>
                <c:pt idx="0">
                  <c:v>106.70239922554845</c:v>
                </c:pt>
                <c:pt idx="1">
                  <c:v>101.6859163334544</c:v>
                </c:pt>
                <c:pt idx="2">
                  <c:v>109.34089289972763</c:v>
                </c:pt>
                <c:pt idx="3">
                  <c:v>105.64753554252937</c:v>
                </c:pt>
                <c:pt idx="4">
                  <c:v>104.76329178645689</c:v>
                </c:pt>
                <c:pt idx="5">
                  <c:v>104.92246787991833</c:v>
                </c:pt>
                <c:pt idx="6">
                  <c:v>103.85587004909296</c:v>
                </c:pt>
                <c:pt idx="7">
                  <c:v>105.87508286884766</c:v>
                </c:pt>
                <c:pt idx="8">
                  <c:v>103.78468585450908</c:v>
                </c:pt>
                <c:pt idx="9">
                  <c:v>103.39139200507765</c:v>
                </c:pt>
                <c:pt idx="10">
                  <c:v>100.43273446228768</c:v>
                </c:pt>
                <c:pt idx="11">
                  <c:v>102.15514710712281</c:v>
                </c:pt>
                <c:pt idx="12">
                  <c:v>101.93660129044291</c:v>
                </c:pt>
                <c:pt idx="13">
                  <c:v>102.68325714222348</c:v>
                </c:pt>
                <c:pt idx="14">
                  <c:v>100.40549736023382</c:v>
                </c:pt>
                <c:pt idx="15">
                  <c:v>100.14959429944265</c:v>
                </c:pt>
                <c:pt idx="16">
                  <c:v>101.93331273816246</c:v>
                </c:pt>
                <c:pt idx="17">
                  <c:v>101.24956322429377</c:v>
                </c:pt>
                <c:pt idx="18">
                  <c:v>102.95671075082919</c:v>
                </c:pt>
                <c:pt idx="19">
                  <c:v>99.333726562450124</c:v>
                </c:pt>
                <c:pt idx="20">
                  <c:v>103.04601414428842</c:v>
                </c:pt>
                <c:pt idx="21">
                  <c:v>102.17485111137259</c:v>
                </c:pt>
                <c:pt idx="22">
                  <c:v>103.02498747683187</c:v>
                </c:pt>
                <c:pt idx="23">
                  <c:v>103.1487410493864</c:v>
                </c:pt>
                <c:pt idx="24">
                  <c:v>101.43381629635743</c:v>
                </c:pt>
                <c:pt idx="25">
                  <c:v>101.19104220920995</c:v>
                </c:pt>
                <c:pt idx="26">
                  <c:v>101.89614955684598</c:v>
                </c:pt>
                <c:pt idx="27">
                  <c:v>99.841587931922518</c:v>
                </c:pt>
                <c:pt idx="28">
                  <c:v>102.56581969296083</c:v>
                </c:pt>
                <c:pt idx="29">
                  <c:v>99.542942913435922</c:v>
                </c:pt>
                <c:pt idx="30">
                  <c:v>100.89733914577177</c:v>
                </c:pt>
                <c:pt idx="31">
                  <c:v>99.21678405078147</c:v>
                </c:pt>
                <c:pt idx="32">
                  <c:v>97.390068900106613</c:v>
                </c:pt>
                <c:pt idx="33">
                  <c:v>102.06017026366183</c:v>
                </c:pt>
                <c:pt idx="34">
                  <c:v>100.59424903899945</c:v>
                </c:pt>
                <c:pt idx="35">
                  <c:v>98.092219927895059</c:v>
                </c:pt>
                <c:pt idx="36">
                  <c:v>98.983916730230376</c:v>
                </c:pt>
                <c:pt idx="37">
                  <c:v>100.73478812396452</c:v>
                </c:pt>
                <c:pt idx="38">
                  <c:v>100.55004179550129</c:v>
                </c:pt>
                <c:pt idx="39">
                  <c:v>107.09627207070544</c:v>
                </c:pt>
                <c:pt idx="40">
                  <c:v>94.591150009795484</c:v>
                </c:pt>
                <c:pt idx="41">
                  <c:v>103.23372796549199</c:v>
                </c:pt>
                <c:pt idx="42">
                  <c:v>98.924180121898118</c:v>
                </c:pt>
                <c:pt idx="43">
                  <c:v>104.65275872425366</c:v>
                </c:pt>
                <c:pt idx="44">
                  <c:v>99.729543307953534</c:v>
                </c:pt>
                <c:pt idx="45">
                  <c:v>97.663925344933418</c:v>
                </c:pt>
                <c:pt idx="46">
                  <c:v>98.583160667330048</c:v>
                </c:pt>
                <c:pt idx="47">
                  <c:v>101.71290999604872</c:v>
                </c:pt>
                <c:pt idx="48">
                  <c:v>98.745926160392884</c:v>
                </c:pt>
              </c:numCache>
            </c:numRef>
          </c:val>
          <c:smooth val="0"/>
          <c:extLst>
            <c:ext xmlns:c16="http://schemas.microsoft.com/office/drawing/2014/chart" uri="{C3380CC4-5D6E-409C-BE32-E72D297353CC}">
              <c16:uniqueId val="{00000002-3A03-484D-A447-D6B4A0972EC4}"/>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[1]NSA_INDICES!$BZ$69:$DV$69</c:f>
              <c:numCache>
                <c:formatCode>General</c:formatCode>
                <c:ptCount val="49"/>
                <c:pt idx="0">
                  <c:v>102.21949142205651</c:v>
                </c:pt>
                <c:pt idx="1">
                  <c:v>98.479141000995085</c:v>
                </c:pt>
                <c:pt idx="2">
                  <c:v>106.36212508375702</c:v>
                </c:pt>
                <c:pt idx="3">
                  <c:v>101.71078036736661</c:v>
                </c:pt>
                <c:pt idx="4">
                  <c:v>100.78635924080908</c:v>
                </c:pt>
                <c:pt idx="5">
                  <c:v>101.47111007304738</c:v>
                </c:pt>
                <c:pt idx="6">
                  <c:v>99.780122647204124</c:v>
                </c:pt>
                <c:pt idx="7">
                  <c:v>100.88004051425241</c:v>
                </c:pt>
                <c:pt idx="8">
                  <c:v>99.936202175765118</c:v>
                </c:pt>
                <c:pt idx="9">
                  <c:v>98.133863350674872</c:v>
                </c:pt>
                <c:pt idx="10">
                  <c:v>96.706198634239712</c:v>
                </c:pt>
                <c:pt idx="11">
                  <c:v>97.807356345048333</c:v>
                </c:pt>
                <c:pt idx="12">
                  <c:v>98.851265193663792</c:v>
                </c:pt>
                <c:pt idx="13">
                  <c:v>98.546311558982083</c:v>
                </c:pt>
                <c:pt idx="14">
                  <c:v>96.120997693897365</c:v>
                </c:pt>
                <c:pt idx="15">
                  <c:v>96.023459325962037</c:v>
                </c:pt>
                <c:pt idx="16">
                  <c:v>98.468411936465614</c:v>
                </c:pt>
                <c:pt idx="17">
                  <c:v>98.135282794912939</c:v>
                </c:pt>
                <c:pt idx="18">
                  <c:v>97.778858945901092</c:v>
                </c:pt>
                <c:pt idx="19">
                  <c:v>93.737958844861936</c:v>
                </c:pt>
                <c:pt idx="20">
                  <c:v>97.445585146387998</c:v>
                </c:pt>
                <c:pt idx="21">
                  <c:v>96.919045387538404</c:v>
                </c:pt>
                <c:pt idx="22">
                  <c:v>98.716654349258931</c:v>
                </c:pt>
                <c:pt idx="23">
                  <c:v>97.399252867339115</c:v>
                </c:pt>
                <c:pt idx="24">
                  <c:v>95.835765392896462</c:v>
                </c:pt>
                <c:pt idx="25">
                  <c:v>96.435770234538381</c:v>
                </c:pt>
                <c:pt idx="26">
                  <c:v>93.47261509989363</c:v>
                </c:pt>
                <c:pt idx="27">
                  <c:v>93.387933217222866</c:v>
                </c:pt>
                <c:pt idx="28">
                  <c:v>93.89072241582879</c:v>
                </c:pt>
                <c:pt idx="29">
                  <c:v>91.607457141136024</c:v>
                </c:pt>
                <c:pt idx="30">
                  <c:v>92.735293845605284</c:v>
                </c:pt>
                <c:pt idx="31">
                  <c:v>91.09006315940816</c:v>
                </c:pt>
                <c:pt idx="32">
                  <c:v>89.764283686747277</c:v>
                </c:pt>
                <c:pt idx="33">
                  <c:v>93.665235812337713</c:v>
                </c:pt>
                <c:pt idx="34">
                  <c:v>92.599850639825348</c:v>
                </c:pt>
                <c:pt idx="35">
                  <c:v>89.514010166333037</c:v>
                </c:pt>
                <c:pt idx="36">
                  <c:v>91.435727485062372</c:v>
                </c:pt>
                <c:pt idx="37">
                  <c:v>92.298499261221238</c:v>
                </c:pt>
                <c:pt idx="38">
                  <c:v>91.86144930245537</c:v>
                </c:pt>
                <c:pt idx="39">
                  <c:v>96.874697923265899</c:v>
                </c:pt>
                <c:pt idx="40">
                  <c:v>83.25233632188106</c:v>
                </c:pt>
                <c:pt idx="41">
                  <c:v>92.316231861849388</c:v>
                </c:pt>
                <c:pt idx="42">
                  <c:v>88.828297290048766</c:v>
                </c:pt>
                <c:pt idx="43">
                  <c:v>92.984687605635074</c:v>
                </c:pt>
                <c:pt idx="44">
                  <c:v>91.717456478069948</c:v>
                </c:pt>
                <c:pt idx="45">
                  <c:v>87.620625555583075</c:v>
                </c:pt>
                <c:pt idx="46">
                  <c:v>88.222433920691643</c:v>
                </c:pt>
                <c:pt idx="47">
                  <c:v>92.311647289279392</c:v>
                </c:pt>
                <c:pt idx="48">
                  <c:v>90.056980582105012</c:v>
                </c:pt>
              </c:numCache>
            </c:numRef>
          </c:val>
          <c:smooth val="0"/>
          <c:extLst>
            <c:ext xmlns:c16="http://schemas.microsoft.com/office/drawing/2014/chart" uri="{C3380CC4-5D6E-409C-BE32-E72D297353CC}">
              <c16:uniqueId val="{00000001-996B-493E-92B9-7F5A355DE5FE}"/>
            </c:ext>
          </c:extLst>
        </c:ser>
        <c:ser>
          <c:idx val="0"/>
          <c:order val="1"/>
          <c:tx>
            <c:v>"HORS COVID"</c:v>
          </c:tx>
          <c:spPr>
            <a:ln w="12700">
              <a:solidFill>
                <a:srgbClr val="FF00FF"/>
              </a:solidFill>
              <a:prstDash val="solid"/>
            </a:ln>
          </c:spPr>
          <c:cat>
            <c:numRef>
              <c:f>[2]NSA_INDICES!$BZ$3:$DV$3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[2]NSA_INDICES!$BZ$69:$DV$69</c:f>
              <c:numCache>
                <c:formatCode>#\ ##0\ _€</c:formatCode>
                <c:ptCount val="49"/>
                <c:pt idx="0">
                  <c:v>101.94184468623939</c:v>
                </c:pt>
                <c:pt idx="1">
                  <c:v>96.637590003033111</c:v>
                </c:pt>
                <c:pt idx="2">
                  <c:v>104.82550613352799</c:v>
                </c:pt>
                <c:pt idx="3">
                  <c:v>100.90477682459316</c:v>
                </c:pt>
                <c:pt idx="4">
                  <c:v>100.53214401213381</c:v>
                </c:pt>
                <c:pt idx="5">
                  <c:v>100.22503793851911</c:v>
                </c:pt>
                <c:pt idx="6">
                  <c:v>98.936035848566277</c:v>
                </c:pt>
                <c:pt idx="7">
                  <c:v>100.53188937083939</c:v>
                </c:pt>
                <c:pt idx="8">
                  <c:v>98.550759795649668</c:v>
                </c:pt>
                <c:pt idx="9">
                  <c:v>97.43574554084924</c:v>
                </c:pt>
                <c:pt idx="10">
                  <c:v>94.625596892175651</c:v>
                </c:pt>
                <c:pt idx="11">
                  <c:v>96.351037113123468</c:v>
                </c:pt>
                <c:pt idx="12">
                  <c:v>96.029646066908285</c:v>
                </c:pt>
                <c:pt idx="13">
                  <c:v>96.368418199616499</c:v>
                </c:pt>
                <c:pt idx="14">
                  <c:v>94.736782684167594</c:v>
                </c:pt>
                <c:pt idx="15">
                  <c:v>94.235189367606168</c:v>
                </c:pt>
                <c:pt idx="16">
                  <c:v>95.01946918591392</c:v>
                </c:pt>
                <c:pt idx="17">
                  <c:v>95.05589312668944</c:v>
                </c:pt>
                <c:pt idx="18">
                  <c:v>95.982634002871194</c:v>
                </c:pt>
                <c:pt idx="19">
                  <c:v>93.172770431748418</c:v>
                </c:pt>
                <c:pt idx="20">
                  <c:v>96.122391610786153</c:v>
                </c:pt>
                <c:pt idx="21">
                  <c:v>94.819352050698726</c:v>
                </c:pt>
                <c:pt idx="22">
                  <c:v>96.04228138397923</c:v>
                </c:pt>
                <c:pt idx="23">
                  <c:v>96.0285042456632</c:v>
                </c:pt>
                <c:pt idx="24">
                  <c:v>93.918451074758138</c:v>
                </c:pt>
                <c:pt idx="25">
                  <c:v>93.881011291096584</c:v>
                </c:pt>
                <c:pt idx="26">
                  <c:v>94.796398313576788</c:v>
                </c:pt>
                <c:pt idx="27">
                  <c:v>92.514635359403584</c:v>
                </c:pt>
                <c:pt idx="28">
                  <c:v>94.696647162335779</c:v>
                </c:pt>
                <c:pt idx="29">
                  <c:v>91.361127183601496</c:v>
                </c:pt>
                <c:pt idx="30">
                  <c:v>92.54315184598795</c:v>
                </c:pt>
                <c:pt idx="31">
                  <c:v>91.298658735772946</c:v>
                </c:pt>
                <c:pt idx="32">
                  <c:v>88.675430508209445</c:v>
                </c:pt>
                <c:pt idx="33">
                  <c:v>93.263150005452957</c:v>
                </c:pt>
                <c:pt idx="34">
                  <c:v>91.69008882100762</c:v>
                </c:pt>
                <c:pt idx="35">
                  <c:v>89.514584287170905</c:v>
                </c:pt>
                <c:pt idx="36">
                  <c:v>90.049503300179566</c:v>
                </c:pt>
                <c:pt idx="37">
                  <c:v>91.360903337301778</c:v>
                </c:pt>
                <c:pt idx="38">
                  <c:v>90.940232675384848</c:v>
                </c:pt>
                <c:pt idx="39">
                  <c:v>96.951491525329729</c:v>
                </c:pt>
                <c:pt idx="40">
                  <c:v>84.771172964849015</c:v>
                </c:pt>
                <c:pt idx="41">
                  <c:v>92.837115862913691</c:v>
                </c:pt>
                <c:pt idx="42">
                  <c:v>88.839709709239429</c:v>
                </c:pt>
                <c:pt idx="43">
                  <c:v>93.802652621565912</c:v>
                </c:pt>
                <c:pt idx="44">
                  <c:v>89.717855085544471</c:v>
                </c:pt>
                <c:pt idx="45">
                  <c:v>86.726172849850187</c:v>
                </c:pt>
                <c:pt idx="46">
                  <c:v>87.699968315153157</c:v>
                </c:pt>
                <c:pt idx="47">
                  <c:v>90.432913144992185</c:v>
                </c:pt>
                <c:pt idx="48">
                  <c:v>87.963985471747819</c:v>
                </c:pt>
              </c:numCache>
            </c:numRef>
          </c:val>
          <c:smooth val="0"/>
          <c:extLst>
            <c:ext xmlns:c16="http://schemas.microsoft.com/office/drawing/2014/chart" uri="{C3380CC4-5D6E-409C-BE32-E72D297353CC}">
              <c16:uniqueId val="{00000002-996B-493E-92B9-7F5A355DE5FE}"/>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[1]SA_INDICES!$BZ$69:$DV$69</c:f>
              <c:numCache>
                <c:formatCode>General</c:formatCode>
                <c:ptCount val="49"/>
                <c:pt idx="0">
                  <c:v>117.04276688075959</c:v>
                </c:pt>
                <c:pt idx="1">
                  <c:v>120.38273247546385</c:v>
                </c:pt>
                <c:pt idx="2">
                  <c:v>129.26944638179819</c:v>
                </c:pt>
                <c:pt idx="3">
                  <c:v>118.09713512896212</c:v>
                </c:pt>
                <c:pt idx="4">
                  <c:v>116.06960682032417</c:v>
                </c:pt>
                <c:pt idx="5">
                  <c:v>121.65831271398177</c:v>
                </c:pt>
                <c:pt idx="6">
                  <c:v>124.02186476581963</c:v>
                </c:pt>
                <c:pt idx="7">
                  <c:v>127.48715184839958</c:v>
                </c:pt>
                <c:pt idx="8">
                  <c:v>115.78450392914739</c:v>
                </c:pt>
                <c:pt idx="9">
                  <c:v>117.71399923227139</c:v>
                </c:pt>
                <c:pt idx="10">
                  <c:v>123.45501287929788</c:v>
                </c:pt>
                <c:pt idx="11">
                  <c:v>123.8304340351946</c:v>
                </c:pt>
                <c:pt idx="12">
                  <c:v>123.39506454770014</c:v>
                </c:pt>
                <c:pt idx="13">
                  <c:v>121.75597171836337</c:v>
                </c:pt>
                <c:pt idx="14">
                  <c:v>125.28813485769128</c:v>
                </c:pt>
                <c:pt idx="15">
                  <c:v>119.19725127108138</c:v>
                </c:pt>
                <c:pt idx="16">
                  <c:v>134.8227650157169</c:v>
                </c:pt>
                <c:pt idx="17">
                  <c:v>131.08465391648119</c:v>
                </c:pt>
                <c:pt idx="18">
                  <c:v>125.6286167713349</c:v>
                </c:pt>
                <c:pt idx="19">
                  <c:v>123.26728291864626</c:v>
                </c:pt>
                <c:pt idx="20">
                  <c:v>120.08446747236835</c:v>
                </c:pt>
                <c:pt idx="21">
                  <c:v>127.15801068765704</c:v>
                </c:pt>
                <c:pt idx="22">
                  <c:v>121.45168798413684</c:v>
                </c:pt>
                <c:pt idx="23">
                  <c:v>129.94438349239005</c:v>
                </c:pt>
                <c:pt idx="24">
                  <c:v>124.98289117339876</c:v>
                </c:pt>
                <c:pt idx="25">
                  <c:v>126.48980774973342</c:v>
                </c:pt>
                <c:pt idx="26">
                  <c:v>121.65601523856941</c:v>
                </c:pt>
                <c:pt idx="27">
                  <c:v>124.50329230020749</c:v>
                </c:pt>
                <c:pt idx="28">
                  <c:v>122.4239808036707</c:v>
                </c:pt>
                <c:pt idx="29">
                  <c:v>121.87855863111731</c:v>
                </c:pt>
                <c:pt idx="30">
                  <c:v>123.30215499761424</c:v>
                </c:pt>
                <c:pt idx="31">
                  <c:v>117.09863257770949</c:v>
                </c:pt>
                <c:pt idx="32">
                  <c:v>130.3223385016264</c:v>
                </c:pt>
                <c:pt idx="33">
                  <c:v>126.06765292214344</c:v>
                </c:pt>
                <c:pt idx="34">
                  <c:v>126.82876558659082</c:v>
                </c:pt>
                <c:pt idx="35">
                  <c:v>120.91807319397121</c:v>
                </c:pt>
                <c:pt idx="36">
                  <c:v>124.57442868996087</c:v>
                </c:pt>
                <c:pt idx="37">
                  <c:v>125.58371204513806</c:v>
                </c:pt>
                <c:pt idx="38">
                  <c:v>121.7538459317818</c:v>
                </c:pt>
                <c:pt idx="39">
                  <c:v>136.60241122163777</c:v>
                </c:pt>
                <c:pt idx="40">
                  <c:v>124.34967552540617</c:v>
                </c:pt>
                <c:pt idx="41">
                  <c:v>128.70517833697787</c:v>
                </c:pt>
                <c:pt idx="42">
                  <c:v>123.26843637267164</c:v>
                </c:pt>
                <c:pt idx="43">
                  <c:v>136.68586115918146</c:v>
                </c:pt>
                <c:pt idx="44">
                  <c:v>127.14246387067047</c:v>
                </c:pt>
                <c:pt idx="45">
                  <c:v>122.7600987698515</c:v>
                </c:pt>
                <c:pt idx="46">
                  <c:v>128.86311510874705</c:v>
                </c:pt>
                <c:pt idx="47">
                  <c:v>132.22916958041014</c:v>
                </c:pt>
                <c:pt idx="48">
                  <c:v>129.49320185724858</c:v>
                </c:pt>
              </c:numCache>
            </c:numRef>
          </c:val>
          <c:smooth val="0"/>
          <c:extLst>
            <c:ext xmlns:c16="http://schemas.microsoft.com/office/drawing/2014/chart" uri="{C3380CC4-5D6E-409C-BE32-E72D297353CC}">
              <c16:uniqueId val="{00000001-E210-4D4E-947A-D91016BA7C6E}"/>
            </c:ext>
          </c:extLst>
        </c:ser>
        <c:ser>
          <c:idx val="0"/>
          <c:order val="1"/>
          <c:tx>
            <c:v>"HORS COVID"</c:v>
          </c:tx>
          <c:spPr>
            <a:ln w="12700">
              <a:solidFill>
                <a:srgbClr val="FF00FF"/>
              </a:solidFill>
              <a:prstDash val="solid"/>
            </a:ln>
          </c:spPr>
          <c:cat>
            <c:numRef>
              <c:f>[2]SA_INDICES!$BZ$3:$DV$3</c:f>
              <c:numCache>
                <c:formatCode>mmm\-yy</c:formatCode>
                <c:ptCount val="49"/>
                <c:pt idx="0">
                  <c:v>44075</c:v>
                </c:pt>
                <c:pt idx="1">
                  <c:v>44105</c:v>
                </c:pt>
                <c:pt idx="2">
                  <c:v>44136</c:v>
                </c:pt>
                <c:pt idx="3">
                  <c:v>44166</c:v>
                </c:pt>
                <c:pt idx="4">
                  <c:v>44197</c:v>
                </c:pt>
                <c:pt idx="5">
                  <c:v>44228</c:v>
                </c:pt>
                <c:pt idx="6">
                  <c:v>44256</c:v>
                </c:pt>
                <c:pt idx="7">
                  <c:v>44287</c:v>
                </c:pt>
                <c:pt idx="8">
                  <c:v>44317</c:v>
                </c:pt>
                <c:pt idx="9">
                  <c:v>44348</c:v>
                </c:pt>
                <c:pt idx="10">
                  <c:v>44378</c:v>
                </c:pt>
                <c:pt idx="11">
                  <c:v>44409</c:v>
                </c:pt>
                <c:pt idx="12">
                  <c:v>44440</c:v>
                </c:pt>
                <c:pt idx="13">
                  <c:v>44470</c:v>
                </c:pt>
                <c:pt idx="14">
                  <c:v>44501</c:v>
                </c:pt>
                <c:pt idx="15">
                  <c:v>44531</c:v>
                </c:pt>
                <c:pt idx="16">
                  <c:v>44562</c:v>
                </c:pt>
                <c:pt idx="17">
                  <c:v>44593</c:v>
                </c:pt>
                <c:pt idx="18">
                  <c:v>44621</c:v>
                </c:pt>
                <c:pt idx="19">
                  <c:v>44652</c:v>
                </c:pt>
                <c:pt idx="20">
                  <c:v>44682</c:v>
                </c:pt>
                <c:pt idx="21">
                  <c:v>44713</c:v>
                </c:pt>
                <c:pt idx="22">
                  <c:v>44743</c:v>
                </c:pt>
                <c:pt idx="23">
                  <c:v>44774</c:v>
                </c:pt>
                <c:pt idx="24">
                  <c:v>44805</c:v>
                </c:pt>
                <c:pt idx="25">
                  <c:v>44835</c:v>
                </c:pt>
                <c:pt idx="26">
                  <c:v>44866</c:v>
                </c:pt>
                <c:pt idx="27">
                  <c:v>44896</c:v>
                </c:pt>
                <c:pt idx="28">
                  <c:v>44927</c:v>
                </c:pt>
                <c:pt idx="29">
                  <c:v>44958</c:v>
                </c:pt>
                <c:pt idx="30">
                  <c:v>44986</c:v>
                </c:pt>
                <c:pt idx="31">
                  <c:v>45017</c:v>
                </c:pt>
                <c:pt idx="32">
                  <c:v>45047</c:v>
                </c:pt>
                <c:pt idx="33">
                  <c:v>45078</c:v>
                </c:pt>
                <c:pt idx="34">
                  <c:v>45108</c:v>
                </c:pt>
                <c:pt idx="35">
                  <c:v>45139</c:v>
                </c:pt>
                <c:pt idx="36">
                  <c:v>45170</c:v>
                </c:pt>
                <c:pt idx="37">
                  <c:v>45200</c:v>
                </c:pt>
                <c:pt idx="38">
                  <c:v>45231</c:v>
                </c:pt>
                <c:pt idx="39">
                  <c:v>45261</c:v>
                </c:pt>
                <c:pt idx="40">
                  <c:v>45292</c:v>
                </c:pt>
                <c:pt idx="41">
                  <c:v>45323</c:v>
                </c:pt>
                <c:pt idx="42">
                  <c:v>45352</c:v>
                </c:pt>
                <c:pt idx="43">
                  <c:v>45383</c:v>
                </c:pt>
                <c:pt idx="44">
                  <c:v>45413</c:v>
                </c:pt>
                <c:pt idx="45">
                  <c:v>45444</c:v>
                </c:pt>
                <c:pt idx="46">
                  <c:v>45474</c:v>
                </c:pt>
                <c:pt idx="47">
                  <c:v>45505</c:v>
                </c:pt>
                <c:pt idx="48">
                  <c:v>45536</c:v>
                </c:pt>
              </c:numCache>
            </c:numRef>
          </c:cat>
          <c:val>
            <c:numRef>
              <c:f>[2]SA_INDICES!$BZ$69:$DV$69</c:f>
              <c:numCache>
                <c:formatCode>#\ ##0\ _€</c:formatCode>
                <c:ptCount val="49"/>
                <c:pt idx="0">
                  <c:v>119.30690261827456</c:v>
                </c:pt>
                <c:pt idx="1">
                  <c:v>115.05235207827403</c:v>
                </c:pt>
                <c:pt idx="2">
                  <c:v>121.2962664479308</c:v>
                </c:pt>
                <c:pt idx="3">
                  <c:v>118.2049210020361</c:v>
                </c:pt>
                <c:pt idx="4">
                  <c:v>115.96608676259035</c:v>
                </c:pt>
                <c:pt idx="5">
                  <c:v>117.35983649833415</c:v>
                </c:pt>
                <c:pt idx="6">
                  <c:v>116.88209763668587</c:v>
                </c:pt>
                <c:pt idx="7">
                  <c:v>120.02223736892239</c:v>
                </c:pt>
                <c:pt idx="8">
                  <c:v>117.64253334295449</c:v>
                </c:pt>
                <c:pt idx="9">
                  <c:v>119.1601360546185</c:v>
                </c:pt>
                <c:pt idx="10">
                  <c:v>115.80827203886754</c:v>
                </c:pt>
                <c:pt idx="11">
                  <c:v>117.52266858115226</c:v>
                </c:pt>
                <c:pt idx="12">
                  <c:v>117.57642571445415</c:v>
                </c:pt>
                <c:pt idx="13">
                  <c:v>119.40303384457403</c:v>
                </c:pt>
                <c:pt idx="14">
                  <c:v>115.41453313051697</c:v>
                </c:pt>
                <c:pt idx="15">
                  <c:v>115.80914328973925</c:v>
                </c:pt>
                <c:pt idx="16">
                  <c:v>120.23907182389759</c:v>
                </c:pt>
                <c:pt idx="17">
                  <c:v>117.64852160488843</c:v>
                </c:pt>
                <c:pt idx="18">
                  <c:v>121.42194905550947</c:v>
                </c:pt>
                <c:pt idx="19">
                  <c:v>115.64606828874349</c:v>
                </c:pt>
                <c:pt idx="20">
                  <c:v>121.37766500405375</c:v>
                </c:pt>
                <c:pt idx="21">
                  <c:v>121.64997992250343</c:v>
                </c:pt>
                <c:pt idx="22">
                  <c:v>121.51307366742607</c:v>
                </c:pt>
                <c:pt idx="23">
                  <c:v>122.00096681604428</c:v>
                </c:pt>
                <c:pt idx="24">
                  <c:v>121.33222217555422</c:v>
                </c:pt>
                <c:pt idx="25">
                  <c:v>120.54578518032312</c:v>
                </c:pt>
                <c:pt idx="26">
                  <c:v>120.69413577764591</c:v>
                </c:pt>
                <c:pt idx="27">
                  <c:v>119.24113430747192</c:v>
                </c:pt>
                <c:pt idx="28">
                  <c:v>123.40099993114519</c:v>
                </c:pt>
                <c:pt idx="29">
                  <c:v>121.20590744284263</c:v>
                </c:pt>
                <c:pt idx="30">
                  <c:v>123.01669127042531</c:v>
                </c:pt>
                <c:pt idx="31">
                  <c:v>120.18157640279617</c:v>
                </c:pt>
                <c:pt idx="32">
                  <c:v>120.46378610469768</c:v>
                </c:pt>
                <c:pt idx="33">
                  <c:v>125.35200964390498</c:v>
                </c:pt>
                <c:pt idx="34">
                  <c:v>124.16976251129014</c:v>
                </c:pt>
                <c:pt idx="35">
                  <c:v>120.8031954334437</c:v>
                </c:pt>
                <c:pt idx="36">
                  <c:v>122.63953152493828</c:v>
                </c:pt>
                <c:pt idx="37">
                  <c:v>125.55398967304777</c:v>
                </c:pt>
                <c:pt idx="38">
                  <c:v>125.99389936666958</c:v>
                </c:pt>
                <c:pt idx="39">
                  <c:v>133.95657158976303</c:v>
                </c:pt>
                <c:pt idx="40">
                  <c:v>120.59146845116038</c:v>
                </c:pt>
                <c:pt idx="41">
                  <c:v>130.76080100661406</c:v>
                </c:pt>
                <c:pt idx="42">
                  <c:v>125.62479671616813</c:v>
                </c:pt>
                <c:pt idx="43">
                  <c:v>133.38054622327377</c:v>
                </c:pt>
                <c:pt idx="44">
                  <c:v>126.23745475488064</c:v>
                </c:pt>
                <c:pt idx="45">
                  <c:v>126.62377388667177</c:v>
                </c:pt>
                <c:pt idx="46">
                  <c:v>127.39855051193723</c:v>
                </c:pt>
                <c:pt idx="47">
                  <c:v>131.57891770693143</c:v>
                </c:pt>
                <c:pt idx="48">
                  <c:v>127.29323233408149</c:v>
                </c:pt>
              </c:numCache>
            </c:numRef>
          </c:val>
          <c:smooth val="0"/>
          <c:extLst>
            <c:ext xmlns:c16="http://schemas.microsoft.com/office/drawing/2014/chart" uri="{C3380CC4-5D6E-409C-BE32-E72D297353CC}">
              <c16:uniqueId val="{00000002-E210-4D4E-947A-D91016BA7C6E}"/>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291464BA-5413-4368-BC48-13F29BBDAF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6E99A52F-15E7-4250-93FE-F643CD26E1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B8735EF5-AFC4-4FA1-8C91-E2CB287276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13B606C3-75FE-4849-81AB-8DB172EC2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63A9CCE8-B53F-42D4-B578-255FC5B38F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729AB23D-0A66-46D7-9B34-A91CDD7608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4B2F74AF-A3D0-445D-8203-30B7AB76C8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66A275CE-813A-4574-9E9B-9DF434356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A79B477E-DA46-410B-AC91-1FAE09176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E6B4214F-CECB-4846-A0DF-15297373A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D17F48C8-3039-4F4A-84D3-7836BAE6A9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E4621E0B-7628-4536-84D5-4F543EE371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8EF8DEB7-FCBA-42DF-A5F1-EF3900BA7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BEB4FE81-26D0-4097-82EE-D19889DD84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14CB89F3-E773-4FCA-A57E-F12EA6DF8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C5359CB3-022D-4A5C-AE9B-90FEB300A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8A7FBEF4-22E7-42FC-AB1A-21AF931D47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8DAB3AB4-F4C8-48BC-B10A-F5F11066E8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E28B62DD-D1D4-44E4-A18A-A6FAB1956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2F5046E1-F8BC-4631-B72F-6744D3F6C9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6EC8D1BC-52CB-4C5B-BA60-75B71639C1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99E38FE0-65CF-462A-9BBA-9276800679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3BFBCF2C-3312-43D7-82FC-819394CB1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01F0D159-49D4-4CC6-8E0A-C1FA436A2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C8252295-69FA-4A0D-BE16-8CCEE93DB0C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C9816470-41C1-4BCA-AD0E-788A9006ED5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2D53596B-974F-4C26-A984-3420FCF5E93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7C6D4135-756C-4C66-BABB-FA4B670E5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5C3CD33B-9518-4246-A74F-96A445DC24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3FA2A6A1-5F85-4BBE-87A2-B5635C19F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B2BBC529-FE5E-476D-911B-1DEB86F9DAA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A62ED007-CB89-4694-BF42-9FF6649EEDD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F21D61CF-0E7D-4865-BF04-108B62D070B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8429995B-E8A4-471D-A043-B9AD7426EE2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7C3D0156-DFF1-4472-B044-7061044BC00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C93E6AFD-9693-4413-9F12-0778C20BA34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812D809E-683A-4731-B27D-4D83BAC45B3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EBAD5FAB-07C2-496D-9B63-EEFEFA4D6CC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85D5DB91-62C0-4E5C-8C4A-D4A493AC9A6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5D8FEF33-93FD-4A2C-972A-C9A1AFB238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6A052D10-D9B4-4164-82AC-7B598CE571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6CAC9C96-FF42-4EFC-AC59-4AE2733EC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SA_CVSCJ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R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RA_CVSCJ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NS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NSA_CVSCJ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S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SA_CVSCJ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_hors_covi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te%20conjoncture2024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SDV_BRUT_ET_CVSCJO_POUR_NOTE_CON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R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RA_CVSCJ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NS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NSA_CVSCJ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NSA_R9"/>
      <sheetName val="SA_R9"/>
      <sheetName val="RA_R9"/>
      <sheetName val="NSA_INDICES"/>
      <sheetName val="SA_INDICES"/>
      <sheetName val="RA_INDICES"/>
      <sheetName val="RA_INDICES_PROV"/>
    </sheetNames>
    <sheetDataSet>
      <sheetData sheetId="0"/>
      <sheetData sheetId="1">
        <row r="27">
          <cell r="BA27">
            <v>3190.8265686718469</v>
          </cell>
        </row>
      </sheetData>
      <sheetData sheetId="2">
        <row r="28">
          <cell r="BA28">
            <v>12647.827947597456</v>
          </cell>
        </row>
      </sheetData>
      <sheetData sheetId="3">
        <row r="28">
          <cell r="BA28">
            <v>31358.585094899867</v>
          </cell>
        </row>
      </sheetData>
      <sheetData sheetId="4">
        <row r="3">
          <cell r="BZ3">
            <v>44075</v>
          </cell>
          <cell r="CA3">
            <v>44105</v>
          </cell>
          <cell r="CB3">
            <v>44136</v>
          </cell>
          <cell r="CC3">
            <v>44166</v>
          </cell>
          <cell r="CD3">
            <v>44197</v>
          </cell>
          <cell r="CE3">
            <v>44228</v>
          </cell>
          <cell r="CF3">
            <v>44256</v>
          </cell>
          <cell r="CG3">
            <v>44287</v>
          </cell>
          <cell r="CH3">
            <v>44317</v>
          </cell>
          <cell r="CI3">
            <v>44348</v>
          </cell>
          <cell r="CJ3">
            <v>44378</v>
          </cell>
          <cell r="CK3">
            <v>44409</v>
          </cell>
          <cell r="CL3">
            <v>44440</v>
          </cell>
          <cell r="CM3">
            <v>44470</v>
          </cell>
          <cell r="CN3">
            <v>44501</v>
          </cell>
          <cell r="CO3">
            <v>44531</v>
          </cell>
          <cell r="CP3">
            <v>44562</v>
          </cell>
          <cell r="CQ3">
            <v>44593</v>
          </cell>
          <cell r="CR3">
            <v>44621</v>
          </cell>
          <cell r="CS3">
            <v>44652</v>
          </cell>
          <cell r="CT3">
            <v>44682</v>
          </cell>
          <cell r="CU3">
            <v>44713</v>
          </cell>
          <cell r="CV3">
            <v>44743</v>
          </cell>
          <cell r="CW3">
            <v>44774</v>
          </cell>
          <cell r="CX3">
            <v>44805</v>
          </cell>
          <cell r="CY3">
            <v>44835</v>
          </cell>
          <cell r="CZ3">
            <v>44866</v>
          </cell>
          <cell r="DA3">
            <v>44896</v>
          </cell>
          <cell r="DB3">
            <v>44927</v>
          </cell>
          <cell r="DC3">
            <v>44958</v>
          </cell>
          <cell r="DD3">
            <v>44986</v>
          </cell>
          <cell r="DE3">
            <v>45017</v>
          </cell>
          <cell r="DF3">
            <v>45047</v>
          </cell>
          <cell r="DG3">
            <v>45078</v>
          </cell>
          <cell r="DH3">
            <v>45108</v>
          </cell>
          <cell r="DI3">
            <v>45139</v>
          </cell>
          <cell r="DJ3">
            <v>45170</v>
          </cell>
          <cell r="DK3">
            <v>45200</v>
          </cell>
          <cell r="DL3">
            <v>45231</v>
          </cell>
          <cell r="DM3">
            <v>45261</v>
          </cell>
          <cell r="DN3">
            <v>45292</v>
          </cell>
          <cell r="DO3">
            <v>45323</v>
          </cell>
          <cell r="DP3">
            <v>45352</v>
          </cell>
          <cell r="DQ3">
            <v>45383</v>
          </cell>
          <cell r="DR3">
            <v>45413</v>
          </cell>
          <cell r="DS3">
            <v>45444</v>
          </cell>
          <cell r="DT3">
            <v>45474</v>
          </cell>
          <cell r="DU3">
            <v>45505</v>
          </cell>
          <cell r="DV3">
            <v>45536</v>
          </cell>
        </row>
        <row r="28">
          <cell r="E28" t="str">
            <v>TOTAL généralistes</v>
          </cell>
          <cell r="BZ28">
            <v>69.795851356178105</v>
          </cell>
          <cell r="CA28">
            <v>67.561329521732688</v>
          </cell>
          <cell r="CB28">
            <v>73.099616163810026</v>
          </cell>
          <cell r="CC28">
            <v>68.051377821882269</v>
          </cell>
          <cell r="CD28">
            <v>73.163211790134284</v>
          </cell>
          <cell r="CE28">
            <v>72.494630883180378</v>
          </cell>
          <cell r="CF28">
            <v>74.230195636540913</v>
          </cell>
          <cell r="CG28">
            <v>72.799988917447891</v>
          </cell>
          <cell r="CH28">
            <v>70.33560873094072</v>
          </cell>
          <cell r="CI28">
            <v>68.152855337369232</v>
          </cell>
          <cell r="CJ28">
            <v>68.300881173673943</v>
          </cell>
          <cell r="CK28">
            <v>66.378868741382846</v>
          </cell>
          <cell r="CL28">
            <v>66.279808938537386</v>
          </cell>
          <cell r="CM28">
            <v>65.518370967789508</v>
          </cell>
          <cell r="CN28">
            <v>66.77306601180544</v>
          </cell>
          <cell r="CO28">
            <v>63.977530305217059</v>
          </cell>
          <cell r="CP28">
            <v>63.453121232727383</v>
          </cell>
          <cell r="CQ28">
            <v>61.301453102410278</v>
          </cell>
          <cell r="CR28">
            <v>60.795917208154769</v>
          </cell>
          <cell r="CS28">
            <v>63.080127405112705</v>
          </cell>
          <cell r="CT28">
            <v>63.610990650936053</v>
          </cell>
          <cell r="CU28">
            <v>63.495717232830771</v>
          </cell>
          <cell r="CV28">
            <v>64.441671069042371</v>
          </cell>
          <cell r="CW28">
            <v>65.756605371309291</v>
          </cell>
          <cell r="CX28">
            <v>63.379083587509868</v>
          </cell>
          <cell r="CY28">
            <v>64.067062317259555</v>
          </cell>
          <cell r="CZ28">
            <v>62.741154989522329</v>
          </cell>
          <cell r="DA28">
            <v>61.646583195273543</v>
          </cell>
          <cell r="DB28">
            <v>62.641919271238478</v>
          </cell>
          <cell r="DC28">
            <v>59.529954134708682</v>
          </cell>
          <cell r="DD28">
            <v>60.421316857143992</v>
          </cell>
          <cell r="DE28">
            <v>59.854417167180294</v>
          </cell>
          <cell r="DF28">
            <v>61.115325758493945</v>
          </cell>
          <cell r="DG28">
            <v>62.127113526085175</v>
          </cell>
          <cell r="DH28">
            <v>60.433606850205891</v>
          </cell>
          <cell r="DI28">
            <v>60.249779636381675</v>
          </cell>
          <cell r="DJ28">
            <v>59.167837217506595</v>
          </cell>
          <cell r="DK28">
            <v>59.093980233570228</v>
          </cell>
          <cell r="DL28">
            <v>60.194857012696744</v>
          </cell>
          <cell r="DM28">
            <v>64.256681193773218</v>
          </cell>
          <cell r="DN28">
            <v>60.153810523145303</v>
          </cell>
          <cell r="DO28">
            <v>61.407190529990331</v>
          </cell>
          <cell r="DP28">
            <v>57.576107868999294</v>
          </cell>
          <cell r="DQ28">
            <v>60.293911320862428</v>
          </cell>
          <cell r="DR28">
            <v>60.842313077461583</v>
          </cell>
          <cell r="DS28">
            <v>57.499544716284547</v>
          </cell>
          <cell r="DT28">
            <v>58.28204836953087</v>
          </cell>
          <cell r="DU28">
            <v>55.006076455662409</v>
          </cell>
          <cell r="DV28">
            <v>57.474962076074974</v>
          </cell>
        </row>
        <row r="51">
          <cell r="E51" t="str">
            <v>TOTAL spécialistes</v>
          </cell>
          <cell r="BZ51">
            <v>92.460355049212069</v>
          </cell>
          <cell r="CA51">
            <v>90.400031678948295</v>
          </cell>
          <cell r="CB51">
            <v>89.639828350730838</v>
          </cell>
          <cell r="CC51">
            <v>88.663228761012519</v>
          </cell>
          <cell r="CD51">
            <v>93.729461400160957</v>
          </cell>
          <cell r="CE51">
            <v>90.189136858570592</v>
          </cell>
          <cell r="CF51">
            <v>87.835733575693453</v>
          </cell>
          <cell r="CG51">
            <v>92.113504896757533</v>
          </cell>
          <cell r="CH51">
            <v>89.098530982413777</v>
          </cell>
          <cell r="CI51">
            <v>89.686146523733811</v>
          </cell>
          <cell r="CJ51">
            <v>89.16557789397298</v>
          </cell>
          <cell r="CK51">
            <v>89.604982396960793</v>
          </cell>
          <cell r="CL51">
            <v>90.532090023233579</v>
          </cell>
          <cell r="CM51">
            <v>90.113687956697902</v>
          </cell>
          <cell r="CN51">
            <v>89.5543911356758</v>
          </cell>
          <cell r="CO51">
            <v>90.84765176971618</v>
          </cell>
          <cell r="CP51">
            <v>90.863441962530388</v>
          </cell>
          <cell r="CQ51">
            <v>88.035946045974185</v>
          </cell>
          <cell r="CR51">
            <v>87.402882847980749</v>
          </cell>
          <cell r="CS51">
            <v>85.434821060251267</v>
          </cell>
          <cell r="CT51">
            <v>95.298021223281665</v>
          </cell>
          <cell r="CU51">
            <v>90.179079258374088</v>
          </cell>
          <cell r="CV51">
            <v>92.039239531618406</v>
          </cell>
          <cell r="CW51">
            <v>92.702454544653605</v>
          </cell>
          <cell r="CX51">
            <v>93.111989733262263</v>
          </cell>
          <cell r="CY51">
            <v>88.759133573925681</v>
          </cell>
          <cell r="CZ51">
            <v>92.889218973367093</v>
          </cell>
          <cell r="DA51">
            <v>90.697873736972156</v>
          </cell>
          <cell r="DB51">
            <v>92.532218499395441</v>
          </cell>
          <cell r="DC51">
            <v>91.968496971634238</v>
          </cell>
          <cell r="DD51">
            <v>92.320475922682803</v>
          </cell>
          <cell r="DE51">
            <v>91.628641063940094</v>
          </cell>
          <cell r="DF51">
            <v>92.509514924463886</v>
          </cell>
          <cell r="DG51">
            <v>95.82158943410515</v>
          </cell>
          <cell r="DH51">
            <v>93.085321918688223</v>
          </cell>
          <cell r="DI51">
            <v>93.440759689383484</v>
          </cell>
          <cell r="DJ51">
            <v>91.698108815922637</v>
          </cell>
          <cell r="DK51">
            <v>93.702059217374511</v>
          </cell>
          <cell r="DL51">
            <v>92.721344431575787</v>
          </cell>
          <cell r="DM51">
            <v>95.867434579693963</v>
          </cell>
          <cell r="DN51">
            <v>92.633945359993106</v>
          </cell>
          <cell r="DO51">
            <v>94.167032420565974</v>
          </cell>
          <cell r="DP51">
            <v>92.351747354764285</v>
          </cell>
          <cell r="DQ51">
            <v>66.207268667894041</v>
          </cell>
          <cell r="DR51">
            <v>104.71222073509256</v>
          </cell>
          <cell r="DS51">
            <v>97.224484452323992</v>
          </cell>
          <cell r="DT51">
            <v>96.630793739565874</v>
          </cell>
          <cell r="DU51">
            <v>91.101744838454763</v>
          </cell>
          <cell r="DV51">
            <v>92.540595243710854</v>
          </cell>
        </row>
        <row r="55">
          <cell r="E55" t="str">
            <v>Honoraires de dentistes</v>
          </cell>
          <cell r="BZ55">
            <v>99.719470937884225</v>
          </cell>
          <cell r="CA55">
            <v>96.223144732928873</v>
          </cell>
          <cell r="CB55">
            <v>101.08730991808146</v>
          </cell>
          <cell r="CC55">
            <v>99.301255021144527</v>
          </cell>
          <cell r="CD55">
            <v>100.57693548286079</v>
          </cell>
          <cell r="CE55">
            <v>99.983053112367386</v>
          </cell>
          <cell r="CF55">
            <v>96.339094816036493</v>
          </cell>
          <cell r="CG55">
            <v>100.33279748037475</v>
          </cell>
          <cell r="CH55">
            <v>96.562833797186826</v>
          </cell>
          <cell r="CI55">
            <v>100.81363487575936</v>
          </cell>
          <cell r="CJ55">
            <v>100.6972532264116</v>
          </cell>
          <cell r="CK55">
            <v>94.116449368652283</v>
          </cell>
          <cell r="CL55">
            <v>100.75522749603718</v>
          </cell>
          <cell r="CM55">
            <v>100.67003611739571</v>
          </cell>
          <cell r="CN55">
            <v>98.501192408147233</v>
          </cell>
          <cell r="CO55">
            <v>94.46285606557889</v>
          </cell>
          <cell r="CP55">
            <v>100.94301350109293</v>
          </cell>
          <cell r="CQ55">
            <v>99.219711101008428</v>
          </cell>
          <cell r="CR55">
            <v>102.25190859173794</v>
          </cell>
          <cell r="CS55">
            <v>97.773861587644717</v>
          </cell>
          <cell r="CT55">
            <v>103.88671532628699</v>
          </cell>
          <cell r="CU55">
            <v>100.81050165330336</v>
          </cell>
          <cell r="CV55">
            <v>99.504780407364692</v>
          </cell>
          <cell r="CW55">
            <v>98.227053805431368</v>
          </cell>
          <cell r="CX55">
            <v>100.96366584217895</v>
          </cell>
          <cell r="CY55">
            <v>104.77204930995849</v>
          </cell>
          <cell r="CZ55">
            <v>103.83275472400936</v>
          </cell>
          <cell r="DA55">
            <v>98.602176812886782</v>
          </cell>
          <cell r="DB55">
            <v>105.14244995800937</v>
          </cell>
          <cell r="DC55">
            <v>100.08139722074037</v>
          </cell>
          <cell r="DD55">
            <v>107.25182805796116</v>
          </cell>
          <cell r="DE55">
            <v>101.31391433483077</v>
          </cell>
          <cell r="DF55">
            <v>102.12744035098891</v>
          </cell>
          <cell r="DG55">
            <v>105.57278180334029</v>
          </cell>
          <cell r="DH55">
            <v>103.06499453662565</v>
          </cell>
          <cell r="DI55">
            <v>98.969839557104649</v>
          </cell>
          <cell r="DJ55">
            <v>102.38669857106338</v>
          </cell>
          <cell r="DK55">
            <v>97.468102277147935</v>
          </cell>
          <cell r="DL55">
            <v>92.603207129741989</v>
          </cell>
          <cell r="DM55">
            <v>95.405964588115154</v>
          </cell>
          <cell r="DN55">
            <v>87.717453028009785</v>
          </cell>
          <cell r="DO55">
            <v>90.361492312851581</v>
          </cell>
          <cell r="DP55">
            <v>86.072666630650673</v>
          </cell>
          <cell r="DQ55">
            <v>91.678407842787891</v>
          </cell>
          <cell r="DR55">
            <v>91.844665321848254</v>
          </cell>
          <cell r="DS55">
            <v>86.974005564247847</v>
          </cell>
          <cell r="DT55">
            <v>88.004058363820022</v>
          </cell>
          <cell r="DU55">
            <v>91.962287064071589</v>
          </cell>
          <cell r="DV55">
            <v>89.042058965237175</v>
          </cell>
        </row>
        <row r="69">
          <cell r="E69" t="str">
            <v>TOTAL Infirmiers</v>
          </cell>
          <cell r="BZ69">
            <v>102.21949142205651</v>
          </cell>
          <cell r="CA69">
            <v>98.479141000995085</v>
          </cell>
          <cell r="CB69">
            <v>106.36212508375702</v>
          </cell>
          <cell r="CC69">
            <v>101.71078036736661</v>
          </cell>
          <cell r="CD69">
            <v>100.78635924080908</v>
          </cell>
          <cell r="CE69">
            <v>101.47111007304738</v>
          </cell>
          <cell r="CF69">
            <v>99.780122647204124</v>
          </cell>
          <cell r="CG69">
            <v>100.88004051425241</v>
          </cell>
          <cell r="CH69">
            <v>99.936202175765118</v>
          </cell>
          <cell r="CI69">
            <v>98.133863350674872</v>
          </cell>
          <cell r="CJ69">
            <v>96.706198634239712</v>
          </cell>
          <cell r="CK69">
            <v>97.807356345048333</v>
          </cell>
          <cell r="CL69">
            <v>98.851265193663792</v>
          </cell>
          <cell r="CM69">
            <v>98.546311558982083</v>
          </cell>
          <cell r="CN69">
            <v>96.120997693897365</v>
          </cell>
          <cell r="CO69">
            <v>96.023459325962037</v>
          </cell>
          <cell r="CP69">
            <v>98.468411936465614</v>
          </cell>
          <cell r="CQ69">
            <v>98.135282794912939</v>
          </cell>
          <cell r="CR69">
            <v>97.778858945901092</v>
          </cell>
          <cell r="CS69">
            <v>93.737958844861936</v>
          </cell>
          <cell r="CT69">
            <v>97.445585146387998</v>
          </cell>
          <cell r="CU69">
            <v>96.919045387538404</v>
          </cell>
          <cell r="CV69">
            <v>98.716654349258931</v>
          </cell>
          <cell r="CW69">
            <v>97.399252867339115</v>
          </cell>
          <cell r="CX69">
            <v>95.835765392896462</v>
          </cell>
          <cell r="CY69">
            <v>96.435770234538381</v>
          </cell>
          <cell r="CZ69">
            <v>93.47261509989363</v>
          </cell>
          <cell r="DA69">
            <v>93.387933217222866</v>
          </cell>
          <cell r="DB69">
            <v>93.89072241582879</v>
          </cell>
          <cell r="DC69">
            <v>91.607457141136024</v>
          </cell>
          <cell r="DD69">
            <v>92.735293845605284</v>
          </cell>
          <cell r="DE69">
            <v>91.09006315940816</v>
          </cell>
          <cell r="DF69">
            <v>89.764283686747277</v>
          </cell>
          <cell r="DG69">
            <v>93.665235812337713</v>
          </cell>
          <cell r="DH69">
            <v>92.599850639825348</v>
          </cell>
          <cell r="DI69">
            <v>89.514010166333037</v>
          </cell>
          <cell r="DJ69">
            <v>91.435727485062372</v>
          </cell>
          <cell r="DK69">
            <v>92.298499261221238</v>
          </cell>
          <cell r="DL69">
            <v>91.86144930245537</v>
          </cell>
          <cell r="DM69">
            <v>96.874697923265899</v>
          </cell>
          <cell r="DN69">
            <v>83.25233632188106</v>
          </cell>
          <cell r="DO69">
            <v>92.316231861849388</v>
          </cell>
          <cell r="DP69">
            <v>88.828297290048766</v>
          </cell>
          <cell r="DQ69">
            <v>92.984687605635074</v>
          </cell>
          <cell r="DR69">
            <v>91.717456478069948</v>
          </cell>
          <cell r="DS69">
            <v>87.620625555583075</v>
          </cell>
          <cell r="DT69">
            <v>88.222433920691643</v>
          </cell>
          <cell r="DU69">
            <v>92.311647289279392</v>
          </cell>
          <cell r="DV69">
            <v>90.056980582105012</v>
          </cell>
        </row>
        <row r="74">
          <cell r="E74" t="str">
            <v>Montants masseurs-kiné</v>
          </cell>
          <cell r="BZ74">
            <v>91.75208179255047</v>
          </cell>
          <cell r="CA74">
            <v>91.369172659975746</v>
          </cell>
          <cell r="CB74">
            <v>92.494279078824889</v>
          </cell>
          <cell r="CC74">
            <v>93.593865640733171</v>
          </cell>
          <cell r="CD74">
            <v>87.863389997340605</v>
          </cell>
          <cell r="CE74">
            <v>90.80114045152699</v>
          </cell>
          <cell r="CF74">
            <v>89.920979149847696</v>
          </cell>
          <cell r="CG74">
            <v>91.808457350908014</v>
          </cell>
          <cell r="CH74">
            <v>91.725064572166673</v>
          </cell>
          <cell r="CI74">
            <v>91.250273571980216</v>
          </cell>
          <cell r="CJ74">
            <v>90.066939698547884</v>
          </cell>
          <cell r="CK74">
            <v>87.823265484877808</v>
          </cell>
          <cell r="CL74">
            <v>88.981403468301394</v>
          </cell>
          <cell r="CM74">
            <v>90.050143874457717</v>
          </cell>
          <cell r="CN74">
            <v>88.096548813285935</v>
          </cell>
          <cell r="CO74">
            <v>86.773149312715262</v>
          </cell>
          <cell r="CP74">
            <v>90.223144911144715</v>
          </cell>
          <cell r="CQ74">
            <v>86.849228970072218</v>
          </cell>
          <cell r="CR74">
            <v>88.126007481594598</v>
          </cell>
          <cell r="CS74">
            <v>85.019105258373557</v>
          </cell>
          <cell r="CT74">
            <v>88.400594895058333</v>
          </cell>
          <cell r="CU74">
            <v>89.486312003936263</v>
          </cell>
          <cell r="CV74">
            <v>90.248973712438101</v>
          </cell>
          <cell r="CW74">
            <v>90.144710376602006</v>
          </cell>
          <cell r="CX74">
            <v>89.339550127495713</v>
          </cell>
          <cell r="CY74">
            <v>88.963613937568681</v>
          </cell>
          <cell r="CZ74">
            <v>89.70031399795127</v>
          </cell>
          <cell r="DA74">
            <v>86.899999756670169</v>
          </cell>
          <cell r="DB74">
            <v>90.7792857381164</v>
          </cell>
          <cell r="DC74">
            <v>90.032540774628927</v>
          </cell>
          <cell r="DD74">
            <v>92.146257569311643</v>
          </cell>
          <cell r="DE74">
            <v>90.162999515491151</v>
          </cell>
          <cell r="DF74">
            <v>87.378277306877933</v>
          </cell>
          <cell r="DG74">
            <v>92.548626974237862</v>
          </cell>
          <cell r="DH74">
            <v>89.259117797467837</v>
          </cell>
          <cell r="DI74">
            <v>87.206630359329225</v>
          </cell>
          <cell r="DJ74">
            <v>89.386046228939236</v>
          </cell>
          <cell r="DK74">
            <v>88.59895690211026</v>
          </cell>
          <cell r="DL74">
            <v>88.30834811861115</v>
          </cell>
          <cell r="DM74">
            <v>93.244185175961775</v>
          </cell>
          <cell r="DN74">
            <v>86.277389321729743</v>
          </cell>
          <cell r="DO74">
            <v>88.841057516725925</v>
          </cell>
          <cell r="DP74">
            <v>87.029208060824232</v>
          </cell>
          <cell r="DQ74">
            <v>89.696749561554839</v>
          </cell>
          <cell r="DR74">
            <v>90.168571773767354</v>
          </cell>
          <cell r="DS74">
            <v>87.218743127278756</v>
          </cell>
          <cell r="DT74">
            <v>88.532881715722368</v>
          </cell>
          <cell r="DU74">
            <v>90.024295018983963</v>
          </cell>
          <cell r="DV74">
            <v>87.667682877817867</v>
          </cell>
        </row>
        <row r="83">
          <cell r="E83" t="str">
            <v>TOTAL Laboratoires</v>
          </cell>
          <cell r="BZ83">
            <v>102.54141895404328</v>
          </cell>
          <cell r="CA83">
            <v>118.40097065075416</v>
          </cell>
          <cell r="CB83">
            <v>150.49694837189168</v>
          </cell>
          <cell r="CC83">
            <v>127.85978076251372</v>
          </cell>
          <cell r="CD83">
            <v>129.23803842578911</v>
          </cell>
          <cell r="CE83">
            <v>128.08799253474808</v>
          </cell>
          <cell r="CF83">
            <v>120.95179386867983</v>
          </cell>
          <cell r="CG83">
            <v>122.8742942112542</v>
          </cell>
          <cell r="CH83">
            <v>110.43079927452584</v>
          </cell>
          <cell r="CI83">
            <v>98.944352485167656</v>
          </cell>
          <cell r="CJ83">
            <v>98.922937657808831</v>
          </cell>
          <cell r="CK83">
            <v>102.46456803950907</v>
          </cell>
          <cell r="CL83">
            <v>100.16959923669606</v>
          </cell>
          <cell r="CM83">
            <v>95.829452380866726</v>
          </cell>
          <cell r="CN83">
            <v>98.421764732323552</v>
          </cell>
          <cell r="CO83">
            <v>99.826883673799131</v>
          </cell>
          <cell r="CP83">
            <v>114.74394150051022</v>
          </cell>
          <cell r="CQ83">
            <v>106.93688214615203</v>
          </cell>
          <cell r="CR83">
            <v>99.346659530501228</v>
          </cell>
          <cell r="CS83">
            <v>98.767257391078374</v>
          </cell>
          <cell r="CT83">
            <v>95.857684964088747</v>
          </cell>
          <cell r="CU83">
            <v>89.913928205260362</v>
          </cell>
          <cell r="CV83">
            <v>95.113112000282115</v>
          </cell>
          <cell r="CW83">
            <v>90.430827313106491</v>
          </cell>
          <cell r="CX83">
            <v>85.209844136166808</v>
          </cell>
          <cell r="CY83">
            <v>87.827164987749356</v>
          </cell>
          <cell r="CZ83">
            <v>82.321665481852605</v>
          </cell>
          <cell r="DA83">
            <v>81.892020445447884</v>
          </cell>
          <cell r="DB83">
            <v>80.106042872253781</v>
          </cell>
          <cell r="DC83">
            <v>75.400229591130014</v>
          </cell>
          <cell r="DD83">
            <v>75.190380332934041</v>
          </cell>
          <cell r="DE83">
            <v>72.933653561916842</v>
          </cell>
          <cell r="DF83">
            <v>70.579366857981086</v>
          </cell>
          <cell r="DG83">
            <v>73.69379971168965</v>
          </cell>
          <cell r="DH83">
            <v>72.138912284615913</v>
          </cell>
          <cell r="DI83">
            <v>71.868936437739492</v>
          </cell>
          <cell r="DJ83">
            <v>71.342167615645053</v>
          </cell>
          <cell r="DK83">
            <v>69.837290089662062</v>
          </cell>
          <cell r="DL83">
            <v>68.741330899992647</v>
          </cell>
          <cell r="DM83">
            <v>68.694016226338022</v>
          </cell>
          <cell r="DN83">
            <v>66.890079469907633</v>
          </cell>
          <cell r="DO83">
            <v>67.964861861658392</v>
          </cell>
          <cell r="DP83">
            <v>65.326452288128905</v>
          </cell>
          <cell r="DQ83">
            <v>64.200501770198315</v>
          </cell>
          <cell r="DR83">
            <v>64.502106298629286</v>
          </cell>
          <cell r="DS83">
            <v>63.407101404824708</v>
          </cell>
          <cell r="DT83">
            <v>63.585841315290317</v>
          </cell>
          <cell r="DU83">
            <v>59.478540534265832</v>
          </cell>
          <cell r="DV83">
            <v>59.083774396562994</v>
          </cell>
        </row>
        <row r="89">
          <cell r="E89" t="str">
            <v>TOTAL transports</v>
          </cell>
          <cell r="BZ89">
            <v>82.819088016294586</v>
          </cell>
          <cell r="CA89">
            <v>78.533204674962789</v>
          </cell>
          <cell r="CB89">
            <v>85.000168408471652</v>
          </cell>
          <cell r="CC89">
            <v>80.618399166282884</v>
          </cell>
          <cell r="CD89">
            <v>81.787848165722664</v>
          </cell>
          <cell r="CE89">
            <v>83.341645045062165</v>
          </cell>
          <cell r="CF89">
            <v>86.138335533629231</v>
          </cell>
          <cell r="CG89">
            <v>87.029937530527022</v>
          </cell>
          <cell r="CH89">
            <v>89.295969818496573</v>
          </cell>
          <cell r="CI89">
            <v>85.018660892685588</v>
          </cell>
          <cell r="CJ89">
            <v>88.097149965035754</v>
          </cell>
          <cell r="CK89">
            <v>87.548931451162161</v>
          </cell>
          <cell r="CL89">
            <v>86.601601963173152</v>
          </cell>
          <cell r="CM89">
            <v>90.058987014713921</v>
          </cell>
          <cell r="CN89">
            <v>87.504755855769972</v>
          </cell>
          <cell r="CO89">
            <v>86.298554622934688</v>
          </cell>
          <cell r="CP89">
            <v>87.599728851374039</v>
          </cell>
          <cell r="CQ89">
            <v>86.812200351638296</v>
          </cell>
          <cell r="CR89">
            <v>87.319792299518639</v>
          </cell>
          <cell r="CS89">
            <v>86.726088574570483</v>
          </cell>
          <cell r="CT89">
            <v>88.096792451540693</v>
          </cell>
          <cell r="CU89">
            <v>86.417897107646809</v>
          </cell>
          <cell r="CV89">
            <v>86.639114233623289</v>
          </cell>
          <cell r="CW89">
            <v>90.441355617292601</v>
          </cell>
          <cell r="CX89">
            <v>91.793907171968783</v>
          </cell>
          <cell r="CY89">
            <v>90.346410327395859</v>
          </cell>
          <cell r="CZ89">
            <v>90.87818524185414</v>
          </cell>
          <cell r="DA89">
            <v>93.749311935337744</v>
          </cell>
          <cell r="DB89">
            <v>89.444309361343983</v>
          </cell>
          <cell r="DC89">
            <v>90.399870288478695</v>
          </cell>
          <cell r="DD89">
            <v>91.741641983014716</v>
          </cell>
          <cell r="DE89">
            <v>92.088736955307695</v>
          </cell>
          <cell r="DF89">
            <v>89.560341067173326</v>
          </cell>
          <cell r="DG89">
            <v>89.636175464276064</v>
          </cell>
          <cell r="DH89">
            <v>90.472668864344257</v>
          </cell>
          <cell r="DI89">
            <v>89.928639213779533</v>
          </cell>
          <cell r="DJ89">
            <v>89.906113446533993</v>
          </cell>
          <cell r="DK89">
            <v>91.662467372149337</v>
          </cell>
          <cell r="DL89">
            <v>90.446597560848858</v>
          </cell>
          <cell r="DM89">
            <v>92.564280875649018</v>
          </cell>
          <cell r="DN89">
            <v>89.424426230491534</v>
          </cell>
          <cell r="DO89">
            <v>91.531323943777309</v>
          </cell>
          <cell r="DP89">
            <v>89.943219879159457</v>
          </cell>
          <cell r="DQ89">
            <v>91.803698827624899</v>
          </cell>
          <cell r="DR89">
            <v>91.635772194179339</v>
          </cell>
          <cell r="DS89">
            <v>93.549566050444653</v>
          </cell>
          <cell r="DT89">
            <v>93.727445875434441</v>
          </cell>
          <cell r="DU89">
            <v>89.25730441320556</v>
          </cell>
          <cell r="DV89">
            <v>91.789075755055833</v>
          </cell>
        </row>
        <row r="90">
          <cell r="E90" t="str">
            <v>IJ maladie</v>
          </cell>
          <cell r="BZ90">
            <v>102.25307608668699</v>
          </cell>
          <cell r="CA90">
            <v>102.6600127829937</v>
          </cell>
          <cell r="CB90">
            <v>103.09246564764669</v>
          </cell>
          <cell r="CC90">
            <v>100.94326619149628</v>
          </cell>
          <cell r="CD90">
            <v>96.546832953629576</v>
          </cell>
          <cell r="CE90">
            <v>101.44580541545326</v>
          </cell>
          <cell r="CF90">
            <v>97.843436417230095</v>
          </cell>
          <cell r="CG90">
            <v>106.07449150461883</v>
          </cell>
          <cell r="CH90">
            <v>101.06419383029142</v>
          </cell>
          <cell r="CI90">
            <v>100.04393718948741</v>
          </cell>
          <cell r="CJ90">
            <v>97.580152445519587</v>
          </cell>
          <cell r="CK90">
            <v>92.094217452926443</v>
          </cell>
          <cell r="CL90">
            <v>98.872024730137667</v>
          </cell>
          <cell r="CM90">
            <v>98.347690347481475</v>
          </cell>
          <cell r="CN90">
            <v>100.91287069392689</v>
          </cell>
          <cell r="CO90">
            <v>97.498368031043597</v>
          </cell>
          <cell r="CP90">
            <v>100.92518592868396</v>
          </cell>
          <cell r="CQ90">
            <v>106.93036316150612</v>
          </cell>
          <cell r="CR90">
            <v>102.80942181720675</v>
          </cell>
          <cell r="CS90">
            <v>102.34655883139749</v>
          </cell>
          <cell r="CT90">
            <v>101.61409890071653</v>
          </cell>
          <cell r="CU90">
            <v>105.89710155298224</v>
          </cell>
          <cell r="CV90">
            <v>98.190503594871075</v>
          </cell>
          <cell r="CW90">
            <v>105.00155138332694</v>
          </cell>
          <cell r="CX90">
            <v>106.90470202222053</v>
          </cell>
          <cell r="CY90">
            <v>110.98423040500398</v>
          </cell>
          <cell r="CZ90">
            <v>105.22234661382835</v>
          </cell>
          <cell r="DA90">
            <v>106.71434396008269</v>
          </cell>
          <cell r="DB90">
            <v>104.48162129261944</v>
          </cell>
          <cell r="DC90">
            <v>105.42008741469718</v>
          </cell>
          <cell r="DD90">
            <v>102.96490800473575</v>
          </cell>
          <cell r="DE90">
            <v>101.14252033592788</v>
          </cell>
          <cell r="DF90">
            <v>110.33759289688967</v>
          </cell>
          <cell r="DG90">
            <v>104.49922417415665</v>
          </cell>
          <cell r="DH90">
            <v>110.68923466057656</v>
          </cell>
          <cell r="DI90">
            <v>107.53508876795202</v>
          </cell>
          <cell r="DJ90">
            <v>107.34136673745662</v>
          </cell>
          <cell r="DK90">
            <v>107.77887461473917</v>
          </cell>
          <cell r="DL90">
            <v>106.80361854678311</v>
          </cell>
          <cell r="DM90">
            <v>113.37976549120334</v>
          </cell>
          <cell r="DN90">
            <v>115.2282046260643</v>
          </cell>
          <cell r="DO90">
            <v>108.54332953190202</v>
          </cell>
          <cell r="DP90">
            <v>112.45891899167728</v>
          </cell>
          <cell r="DQ90">
            <v>113.9189417969764</v>
          </cell>
          <cell r="DR90">
            <v>112.67942242506486</v>
          </cell>
          <cell r="DS90">
            <v>108.76920701609151</v>
          </cell>
          <cell r="DT90">
            <v>112.11045288331671</v>
          </cell>
          <cell r="DU90">
            <v>113.29350578421271</v>
          </cell>
          <cell r="DV90">
            <v>115.78871352542946</v>
          </cell>
        </row>
        <row r="91">
          <cell r="E91" t="str">
            <v>IJ AT</v>
          </cell>
          <cell r="BZ91">
            <v>97.891751603704876</v>
          </cell>
          <cell r="CA91">
            <v>94.245711598783345</v>
          </cell>
          <cell r="CB91">
            <v>102.88351248751815</v>
          </cell>
          <cell r="CC91">
            <v>100.48811249379494</v>
          </cell>
          <cell r="CD91">
            <v>102.708624773051</v>
          </cell>
          <cell r="CE91">
            <v>99.282318989476408</v>
          </cell>
          <cell r="CF91">
            <v>98.03751684966231</v>
          </cell>
          <cell r="CG91">
            <v>99.654267508790255</v>
          </cell>
          <cell r="CH91">
            <v>99.93883096836656</v>
          </cell>
          <cell r="CI91">
            <v>96.502854484278217</v>
          </cell>
          <cell r="CJ91">
            <v>97.597947310958943</v>
          </cell>
          <cell r="CK91">
            <v>96.091610825048136</v>
          </cell>
          <cell r="CL91">
            <v>93.522562380656026</v>
          </cell>
          <cell r="CM91">
            <v>88.40164963531187</v>
          </cell>
          <cell r="CN91">
            <v>94.859791626150084</v>
          </cell>
          <cell r="CO91">
            <v>95.078685267431425</v>
          </cell>
          <cell r="CP91">
            <v>95.278395433776964</v>
          </cell>
          <cell r="CQ91">
            <v>95.180187928424516</v>
          </cell>
          <cell r="CR91">
            <v>93.734089002565952</v>
          </cell>
          <cell r="CS91">
            <v>93.475744758464543</v>
          </cell>
          <cell r="CT91">
            <v>91.252754988697291</v>
          </cell>
          <cell r="CU91">
            <v>95.399141636237133</v>
          </cell>
          <cell r="CV91">
            <v>94.665526519551108</v>
          </cell>
          <cell r="CW91">
            <v>97.194630251359513</v>
          </cell>
          <cell r="CX91">
            <v>98.064060803683859</v>
          </cell>
          <cell r="CY91">
            <v>101.35948122013905</v>
          </cell>
          <cell r="CZ91">
            <v>96.035726669301042</v>
          </cell>
          <cell r="DA91">
            <v>86.886415868852737</v>
          </cell>
          <cell r="DB91">
            <v>92.413333961092022</v>
          </cell>
          <cell r="DC91">
            <v>91.366635256646006</v>
          </cell>
          <cell r="DD91">
            <v>96.025812652298242</v>
          </cell>
          <cell r="DE91">
            <v>97.710141555307146</v>
          </cell>
          <cell r="DF91">
            <v>98.007980885601441</v>
          </cell>
          <cell r="DG91">
            <v>101.55379692312336</v>
          </cell>
          <cell r="DH91">
            <v>97.008381353387747</v>
          </cell>
          <cell r="DI91">
            <v>95.713611681222162</v>
          </cell>
          <cell r="DJ91">
            <v>97.413354168691441</v>
          </cell>
          <cell r="DK91">
            <v>98.509257966423718</v>
          </cell>
          <cell r="DL91">
            <v>96.313686075394457</v>
          </cell>
          <cell r="DM91">
            <v>98.393551623443258</v>
          </cell>
          <cell r="DN91">
            <v>94.043348061825512</v>
          </cell>
          <cell r="DO91">
            <v>95.733203998622045</v>
          </cell>
          <cell r="DP91">
            <v>97.347861361080291</v>
          </cell>
          <cell r="DQ91">
            <v>97.306455117748456</v>
          </cell>
          <cell r="DR91">
            <v>103.44118426859194</v>
          </cell>
          <cell r="DS91">
            <v>97.894063885654319</v>
          </cell>
          <cell r="DT91">
            <v>100.4384107770685</v>
          </cell>
          <cell r="DU91">
            <v>97.378676665476021</v>
          </cell>
          <cell r="DV91">
            <v>97.872935156104575</v>
          </cell>
        </row>
        <row r="107">
          <cell r="E107" t="str">
            <v>Médicaments de ville</v>
          </cell>
          <cell r="BZ107">
            <v>96.674647963454419</v>
          </cell>
          <cell r="CA107">
            <v>100.21118418436818</v>
          </cell>
          <cell r="CB107">
            <v>96.709259725482298</v>
          </cell>
          <cell r="CC107">
            <v>96.110727117803307</v>
          </cell>
          <cell r="CD107">
            <v>97.237189595349136</v>
          </cell>
          <cell r="CE107">
            <v>98.049193420420877</v>
          </cell>
          <cell r="CF107">
            <v>99.0980979367271</v>
          </cell>
          <cell r="CG107">
            <v>99.288946486944781</v>
          </cell>
          <cell r="CH107">
            <v>100.87667098745356</v>
          </cell>
          <cell r="CI107">
            <v>100.8311507542692</v>
          </cell>
          <cell r="CJ107">
            <v>101.7349540796985</v>
          </cell>
          <cell r="CK107">
            <v>103.48317615544464</v>
          </cell>
          <cell r="CL107">
            <v>104.38571557926761</v>
          </cell>
          <cell r="CM107">
            <v>103.63866176650254</v>
          </cell>
          <cell r="CN107">
            <v>103.82484550703121</v>
          </cell>
          <cell r="CO107">
            <v>105.00596794712015</v>
          </cell>
          <cell r="CP107">
            <v>112.41694111877092</v>
          </cell>
          <cell r="CQ107">
            <v>109.79819677057827</v>
          </cell>
          <cell r="CR107">
            <v>107.59489434060241</v>
          </cell>
          <cell r="CS107">
            <v>108.14634958776823</v>
          </cell>
          <cell r="CT107">
            <v>108.80696329441236</v>
          </cell>
          <cell r="CU107">
            <v>106.43807732550812</v>
          </cell>
          <cell r="CV107">
            <v>106.22012650427126</v>
          </cell>
          <cell r="CW107">
            <v>106.78789503278627</v>
          </cell>
          <cell r="CX107">
            <v>105.25712660730046</v>
          </cell>
          <cell r="CY107">
            <v>106.48971761000806</v>
          </cell>
          <cell r="CZ107">
            <v>105.60364901243071</v>
          </cell>
          <cell r="DA107">
            <v>106.29732426590148</v>
          </cell>
          <cell r="DB107">
            <v>108.2421456425172</v>
          </cell>
          <cell r="DC107">
            <v>107.00777550961958</v>
          </cell>
          <cell r="DD107">
            <v>108.62271164276001</v>
          </cell>
          <cell r="DE107">
            <v>107.88352510690807</v>
          </cell>
          <cell r="DF107">
            <v>106.69447258955583</v>
          </cell>
          <cell r="DG107">
            <v>114.2545523733574</v>
          </cell>
          <cell r="DH107">
            <v>109.84358234034505</v>
          </cell>
          <cell r="DI107">
            <v>109.33029741948471</v>
          </cell>
          <cell r="DJ107">
            <v>110.48951716032416</v>
          </cell>
          <cell r="DK107">
            <v>109.64389790563054</v>
          </cell>
          <cell r="DL107">
            <v>110.64535442505104</v>
          </cell>
          <cell r="DM107">
            <v>112.89835958963255</v>
          </cell>
          <cell r="DN107">
            <v>109.55503454121092</v>
          </cell>
          <cell r="DO107">
            <v>112.05689316269374</v>
          </cell>
          <cell r="DP107">
            <v>111.32905318333863</v>
          </cell>
          <cell r="DQ107">
            <v>112.2509859956828</v>
          </cell>
          <cell r="DR107">
            <v>110.60117875214901</v>
          </cell>
          <cell r="DS107">
            <v>112.1018369465109</v>
          </cell>
          <cell r="DT107">
            <v>112.87991287460066</v>
          </cell>
          <cell r="DU107">
            <v>112.6526771714141</v>
          </cell>
          <cell r="DV107">
            <v>112.37817175039035</v>
          </cell>
        </row>
        <row r="108">
          <cell r="E108" t="str">
            <v>Médicaments rétrocédés</v>
          </cell>
          <cell r="BZ108">
            <v>97.776639677369943</v>
          </cell>
          <cell r="CA108">
            <v>103.23018118809333</v>
          </cell>
          <cell r="CB108">
            <v>102.37624058006425</v>
          </cell>
          <cell r="CC108">
            <v>103.20891923081142</v>
          </cell>
          <cell r="CD108">
            <v>107.46695371925641</v>
          </cell>
          <cell r="CE108">
            <v>105.90721344322431</v>
          </cell>
          <cell r="CF108">
            <v>103.33957090364538</v>
          </cell>
          <cell r="CG108">
            <v>110.63897958358821</v>
          </cell>
          <cell r="CH108">
            <v>113.55470748563086</v>
          </cell>
          <cell r="CI108">
            <v>113.3922357340105</v>
          </cell>
          <cell r="CJ108">
            <v>109.65531721423973</v>
          </cell>
          <cell r="CK108">
            <v>96.548124523164432</v>
          </cell>
          <cell r="CL108">
            <v>89.460254666034004</v>
          </cell>
          <cell r="CM108">
            <v>96.412331121345161</v>
          </cell>
          <cell r="CN108">
            <v>82.019441915407597</v>
          </cell>
          <cell r="CO108">
            <v>97.016108860935503</v>
          </cell>
          <cell r="CP108">
            <v>84.570965580411467</v>
          </cell>
          <cell r="CQ108">
            <v>73.739770200178199</v>
          </cell>
          <cell r="CR108">
            <v>85.005786572187489</v>
          </cell>
          <cell r="CS108">
            <v>86.389334021001673</v>
          </cell>
          <cell r="CT108">
            <v>73.905951488064815</v>
          </cell>
          <cell r="CU108">
            <v>78.660702032598422</v>
          </cell>
          <cell r="CV108">
            <v>77.236172920731121</v>
          </cell>
          <cell r="CW108">
            <v>77.138346697796962</v>
          </cell>
          <cell r="CX108">
            <v>75.605402509021175</v>
          </cell>
          <cell r="CY108">
            <v>72.788613151942499</v>
          </cell>
          <cell r="CZ108">
            <v>79.588164126974775</v>
          </cell>
          <cell r="DA108">
            <v>68.84572623312603</v>
          </cell>
          <cell r="DB108">
            <v>79.390165019892848</v>
          </cell>
          <cell r="DC108">
            <v>77.640523515373246</v>
          </cell>
          <cell r="DD108">
            <v>72.666787421327015</v>
          </cell>
          <cell r="DE108">
            <v>66.478755881230356</v>
          </cell>
          <cell r="DF108">
            <v>67.125353163690761</v>
          </cell>
          <cell r="DG108">
            <v>68.902714066947013</v>
          </cell>
          <cell r="DH108">
            <v>72.440382019940614</v>
          </cell>
          <cell r="DI108">
            <v>74.274201704733741</v>
          </cell>
          <cell r="DJ108">
            <v>72.000421608529294</v>
          </cell>
          <cell r="DK108">
            <v>68.247888251692558</v>
          </cell>
          <cell r="DL108">
            <v>71.667742114007694</v>
          </cell>
          <cell r="DM108">
            <v>57.001769241781183</v>
          </cell>
          <cell r="DN108">
            <v>60.281461800971606</v>
          </cell>
          <cell r="DO108">
            <v>70.902545357650638</v>
          </cell>
          <cell r="DP108">
            <v>63.298166109342326</v>
          </cell>
          <cell r="DQ108">
            <v>59.517031019625101</v>
          </cell>
          <cell r="DR108">
            <v>65.766466259956601</v>
          </cell>
          <cell r="DS108">
            <v>61.741685974195107</v>
          </cell>
          <cell r="DT108">
            <v>62.169497425624741</v>
          </cell>
          <cell r="DU108">
            <v>58.657233057403033</v>
          </cell>
          <cell r="DV108">
            <v>62.602698843628666</v>
          </cell>
        </row>
        <row r="118">
          <cell r="E118" t="str">
            <v>TOTAL médicaments</v>
          </cell>
          <cell r="BZ118">
            <v>96.761915734147536</v>
          </cell>
          <cell r="CA118">
            <v>100.4502614250746</v>
          </cell>
          <cell r="CB118">
            <v>97.158033322865094</v>
          </cell>
          <cell r="CC118">
            <v>96.67283969436042</v>
          </cell>
          <cell r="CD118">
            <v>98.047294334374584</v>
          </cell>
          <cell r="CE118">
            <v>98.671477490974652</v>
          </cell>
          <cell r="CF118">
            <v>99.433984210284336</v>
          </cell>
          <cell r="CG118">
            <v>100.18776639015235</v>
          </cell>
          <cell r="CH118">
            <v>101.88065674160292</v>
          </cell>
          <cell r="CI118">
            <v>101.8258750065722</v>
          </cell>
          <cell r="CJ118">
            <v>102.36217516049537</v>
          </cell>
          <cell r="CK118">
            <v>102.9339828285363</v>
          </cell>
          <cell r="CL118">
            <v>103.20375415068568</v>
          </cell>
          <cell r="CM118">
            <v>103.0664017778557</v>
          </cell>
          <cell r="CN118">
            <v>102.09805488195181</v>
          </cell>
          <cell r="CO118">
            <v>104.373243415893</v>
          </cell>
          <cell r="CP118">
            <v>110.21179186281765</v>
          </cell>
          <cell r="CQ118">
            <v>106.94269571574799</v>
          </cell>
          <cell r="CR118">
            <v>105.80604143726097</v>
          </cell>
          <cell r="CS118">
            <v>106.4233908563448</v>
          </cell>
          <cell r="CT118">
            <v>106.04311901426622</v>
          </cell>
          <cell r="CU118">
            <v>104.23836058816075</v>
          </cell>
          <cell r="CV118">
            <v>103.92485968586575</v>
          </cell>
          <cell r="CW118">
            <v>104.439919133713</v>
          </cell>
          <cell r="CX118">
            <v>102.90897840746531</v>
          </cell>
          <cell r="CY118">
            <v>103.82089513265824</v>
          </cell>
          <cell r="CZ118">
            <v>103.54345805020712</v>
          </cell>
          <cell r="DA118">
            <v>103.33149663948313</v>
          </cell>
          <cell r="DB118">
            <v>105.95732988825806</v>
          </cell>
          <cell r="DC118">
            <v>104.68215492594508</v>
          </cell>
          <cell r="DD118">
            <v>105.77532784631943</v>
          </cell>
          <cell r="DE118">
            <v>104.60464209829723</v>
          </cell>
          <cell r="DF118">
            <v>103.56095643241947</v>
          </cell>
          <cell r="DG118">
            <v>110.66309721461363</v>
          </cell>
          <cell r="DH118">
            <v>106.88158737474613</v>
          </cell>
          <cell r="DI118">
            <v>106.55417189730576</v>
          </cell>
          <cell r="DJ118">
            <v>107.4415291197746</v>
          </cell>
          <cell r="DK118">
            <v>106.36570857582714</v>
          </cell>
          <cell r="DL118">
            <v>107.55868027825632</v>
          </cell>
          <cell r="DM118">
            <v>108.47185549944216</v>
          </cell>
          <cell r="DN118">
            <v>105.6530135070899</v>
          </cell>
          <cell r="DO118">
            <v>108.79784126427785</v>
          </cell>
          <cell r="DP118">
            <v>107.52544160765171</v>
          </cell>
          <cell r="DQ118">
            <v>108.07493400501951</v>
          </cell>
          <cell r="DR118">
            <v>107.0506752778914</v>
          </cell>
          <cell r="DS118">
            <v>108.11376874996606</v>
          </cell>
          <cell r="DT118">
            <v>108.86410690140549</v>
          </cell>
          <cell r="DU118">
            <v>108.37672665752906</v>
          </cell>
          <cell r="DV118">
            <v>108.43640476528817</v>
          </cell>
        </row>
        <row r="126">
          <cell r="E126" t="str">
            <v>Produits de LPP</v>
          </cell>
          <cell r="BZ126">
            <v>95.316811897261687</v>
          </cell>
          <cell r="CA126">
            <v>95.708656592841393</v>
          </cell>
          <cell r="CB126">
            <v>96.590914953213769</v>
          </cell>
          <cell r="CC126">
            <v>97.774291391727047</v>
          </cell>
          <cell r="CD126">
            <v>99.069247668975891</v>
          </cell>
          <cell r="CE126">
            <v>98.947915909016743</v>
          </cell>
          <cell r="CF126">
            <v>98.469768163739317</v>
          </cell>
          <cell r="CG126">
            <v>100.56697011756977</v>
          </cell>
          <cell r="CH126">
            <v>101.88521850661716</v>
          </cell>
          <cell r="CI126">
            <v>98.44931266699993</v>
          </cell>
          <cell r="CJ126">
            <v>94.937977239243082</v>
          </cell>
          <cell r="CK126">
            <v>94.802125943919421</v>
          </cell>
          <cell r="CL126">
            <v>98.241518339761043</v>
          </cell>
          <cell r="CM126">
            <v>96.801402567134033</v>
          </cell>
          <cell r="CN126">
            <v>96.500124819505146</v>
          </cell>
          <cell r="CO126">
            <v>93.932231225230794</v>
          </cell>
          <cell r="CP126">
            <v>93.510410603689351</v>
          </cell>
          <cell r="CQ126">
            <v>98.479217031903644</v>
          </cell>
          <cell r="CR126">
            <v>96.208726186036657</v>
          </cell>
          <cell r="CS126">
            <v>96.230003777410616</v>
          </cell>
          <cell r="CT126">
            <v>97.37666198197941</v>
          </cell>
          <cell r="CU126">
            <v>96.586984296823289</v>
          </cell>
          <cell r="CV126">
            <v>96.385169035554526</v>
          </cell>
          <cell r="CW126">
            <v>97.218655439320884</v>
          </cell>
          <cell r="CX126">
            <v>95.628819384012601</v>
          </cell>
          <cell r="CY126">
            <v>94.749296104165964</v>
          </cell>
          <cell r="CZ126">
            <v>95.824948178573052</v>
          </cell>
          <cell r="DA126">
            <v>93.580073624691309</v>
          </cell>
          <cell r="DB126">
            <v>96.110308926454962</v>
          </cell>
          <cell r="DC126">
            <v>94.436193816225853</v>
          </cell>
          <cell r="DD126">
            <v>94.506909726544706</v>
          </cell>
          <cell r="DE126">
            <v>91.928296916906049</v>
          </cell>
          <cell r="DF126">
            <v>90.973830293620182</v>
          </cell>
          <cell r="DG126">
            <v>94.820463638258076</v>
          </cell>
          <cell r="DH126">
            <v>95.410468343569264</v>
          </cell>
          <cell r="DI126">
            <v>91.972519446833999</v>
          </cell>
          <cell r="DJ126">
            <v>91.792372443307485</v>
          </cell>
          <cell r="DK126">
            <v>92.676173480350002</v>
          </cell>
          <cell r="DL126">
            <v>91.738388184471447</v>
          </cell>
          <cell r="DM126">
            <v>97.837845290896084</v>
          </cell>
          <cell r="DN126">
            <v>88.983508732165433</v>
          </cell>
          <cell r="DO126">
            <v>96.439633687977576</v>
          </cell>
          <cell r="DP126">
            <v>92.327136482434867</v>
          </cell>
          <cell r="DQ126">
            <v>93.351084101950192</v>
          </cell>
          <cell r="DR126">
            <v>93.672278826083172</v>
          </cell>
          <cell r="DS126">
            <v>91.468429761374409</v>
          </cell>
          <cell r="DT126">
            <v>92.207134502202933</v>
          </cell>
          <cell r="DU126">
            <v>93.90524344411979</v>
          </cell>
          <cell r="DV126">
            <v>93.561241601601651</v>
          </cell>
        </row>
        <row r="134">
          <cell r="E134" t="str">
            <v xml:space="preserve">TOTAL SOINS DE VILLE </v>
          </cell>
          <cell r="BZ134">
            <v>94.293914346984025</v>
          </cell>
          <cell r="CA134">
            <v>94.423319228957794</v>
          </cell>
          <cell r="CB134">
            <v>97.597576501612366</v>
          </cell>
          <cell r="CC134">
            <v>94.821938503104519</v>
          </cell>
          <cell r="CD134">
            <v>95.977789120525074</v>
          </cell>
          <cell r="CE134">
            <v>96.072308906906272</v>
          </cell>
          <cell r="CF134">
            <v>95.448797426742615</v>
          </cell>
          <cell r="CG134">
            <v>97.015829320120758</v>
          </cell>
          <cell r="CH134">
            <v>96.292197349577378</v>
          </cell>
          <cell r="CI134">
            <v>94.653615572826183</v>
          </cell>
          <cell r="CJ134">
            <v>94.326323494726353</v>
          </cell>
          <cell r="CK134">
            <v>94.182588948007719</v>
          </cell>
          <cell r="CL134">
            <v>95.180818097715104</v>
          </cell>
          <cell r="CM134">
            <v>94.891897397974404</v>
          </cell>
          <cell r="CN134">
            <v>94.058781720623969</v>
          </cell>
          <cell r="CO134">
            <v>93.978377429603029</v>
          </cell>
          <cell r="CP134">
            <v>97.113900513565227</v>
          </cell>
          <cell r="CQ134">
            <v>95.738328973692944</v>
          </cell>
          <cell r="CR134">
            <v>94.776362365688385</v>
          </cell>
          <cell r="CS134">
            <v>93.73048179914295</v>
          </cell>
          <cell r="CT134">
            <v>95.90269685240257</v>
          </cell>
          <cell r="CU134">
            <v>94.482219765942688</v>
          </cell>
          <cell r="CV134">
            <v>95.000297908773163</v>
          </cell>
          <cell r="CW134">
            <v>95.486437332336337</v>
          </cell>
          <cell r="CX134">
            <v>94.411397853395414</v>
          </cell>
          <cell r="CY134">
            <v>94.451980792008285</v>
          </cell>
          <cell r="CZ134">
            <v>93.888489621759192</v>
          </cell>
          <cell r="DA134">
            <v>93.050821898296249</v>
          </cell>
          <cell r="DB134">
            <v>94.457506720983559</v>
          </cell>
          <cell r="DC134">
            <v>92.850245772400058</v>
          </cell>
          <cell r="DD134">
            <v>93.941622744439385</v>
          </cell>
          <cell r="DE134">
            <v>92.552111060190583</v>
          </cell>
          <cell r="DF134">
            <v>91.916487776967259</v>
          </cell>
          <cell r="DG134">
            <v>95.924079733809435</v>
          </cell>
          <cell r="DH134">
            <v>94.21612030016351</v>
          </cell>
          <cell r="DI134">
            <v>92.759246004810407</v>
          </cell>
          <cell r="DJ134">
            <v>93.279540994550985</v>
          </cell>
          <cell r="DK134">
            <v>93.373528898202935</v>
          </cell>
          <cell r="DL134">
            <v>93.16028313933738</v>
          </cell>
          <cell r="DM134">
            <v>96.403810101030658</v>
          </cell>
          <cell r="DN134">
            <v>90.517386555569175</v>
          </cell>
          <cell r="DO134">
            <v>94.466872681931946</v>
          </cell>
          <cell r="DP134">
            <v>92.165097118916904</v>
          </cell>
          <cell r="DQ134">
            <v>91.046701495422838</v>
          </cell>
          <cell r="DR134">
            <v>94.958264614601291</v>
          </cell>
          <cell r="DS134">
            <v>92.658615085813153</v>
          </cell>
          <cell r="DT134">
            <v>93.320473564502677</v>
          </cell>
          <cell r="DU134">
            <v>92.941629407587783</v>
          </cell>
          <cell r="DV134">
            <v>92.885119209563314</v>
          </cell>
        </row>
      </sheetData>
      <sheetData sheetId="5">
        <row r="3">
          <cell r="BZ3">
            <v>44075</v>
          </cell>
          <cell r="CA3">
            <v>44105</v>
          </cell>
          <cell r="CB3">
            <v>44136</v>
          </cell>
          <cell r="CC3">
            <v>44166</v>
          </cell>
          <cell r="CD3">
            <v>44197</v>
          </cell>
          <cell r="CE3">
            <v>44228</v>
          </cell>
          <cell r="CF3">
            <v>44256</v>
          </cell>
          <cell r="CG3">
            <v>44287</v>
          </cell>
          <cell r="CH3">
            <v>44317</v>
          </cell>
          <cell r="CI3">
            <v>44348</v>
          </cell>
          <cell r="CJ3">
            <v>44378</v>
          </cell>
          <cell r="CK3">
            <v>44409</v>
          </cell>
          <cell r="CL3">
            <v>44440</v>
          </cell>
          <cell r="CM3">
            <v>44470</v>
          </cell>
          <cell r="CN3">
            <v>44501</v>
          </cell>
          <cell r="CO3">
            <v>44531</v>
          </cell>
          <cell r="CP3">
            <v>44562</v>
          </cell>
          <cell r="CQ3">
            <v>44593</v>
          </cell>
          <cell r="CR3">
            <v>44621</v>
          </cell>
          <cell r="CS3">
            <v>44652</v>
          </cell>
          <cell r="CT3">
            <v>44682</v>
          </cell>
          <cell r="CU3">
            <v>44713</v>
          </cell>
          <cell r="CV3">
            <v>44743</v>
          </cell>
          <cell r="CW3">
            <v>44774</v>
          </cell>
          <cell r="CX3">
            <v>44805</v>
          </cell>
          <cell r="CY3">
            <v>44835</v>
          </cell>
          <cell r="CZ3">
            <v>44866</v>
          </cell>
          <cell r="DA3">
            <v>44896</v>
          </cell>
          <cell r="DB3">
            <v>44927</v>
          </cell>
          <cell r="DC3">
            <v>44958</v>
          </cell>
          <cell r="DD3">
            <v>44986</v>
          </cell>
          <cell r="DE3">
            <v>45017</v>
          </cell>
          <cell r="DF3">
            <v>45047</v>
          </cell>
          <cell r="DG3">
            <v>45078</v>
          </cell>
          <cell r="DH3">
            <v>45108</v>
          </cell>
          <cell r="DI3">
            <v>45139</v>
          </cell>
          <cell r="DJ3">
            <v>45170</v>
          </cell>
          <cell r="DK3">
            <v>45200</v>
          </cell>
          <cell r="DL3">
            <v>45231</v>
          </cell>
          <cell r="DM3">
            <v>45261</v>
          </cell>
          <cell r="DN3">
            <v>45292</v>
          </cell>
          <cell r="DO3">
            <v>45323</v>
          </cell>
          <cell r="DP3">
            <v>45352</v>
          </cell>
          <cell r="DQ3">
            <v>45383</v>
          </cell>
          <cell r="DR3">
            <v>45413</v>
          </cell>
          <cell r="DS3">
            <v>45444</v>
          </cell>
          <cell r="DT3">
            <v>45474</v>
          </cell>
          <cell r="DU3">
            <v>45505</v>
          </cell>
          <cell r="DV3">
            <v>45536</v>
          </cell>
        </row>
        <row r="28">
          <cell r="E28" t="str">
            <v>TOTAL généralistes</v>
          </cell>
          <cell r="BZ28">
            <v>94.769317006384824</v>
          </cell>
          <cell r="CA28">
            <v>91.290855400373133</v>
          </cell>
          <cell r="CB28">
            <v>95.38250512777482</v>
          </cell>
          <cell r="CC28">
            <v>84.648845409448171</v>
          </cell>
          <cell r="CD28">
            <v>91.365719953682913</v>
          </cell>
          <cell r="CE28">
            <v>92.390822869020013</v>
          </cell>
          <cell r="CF28">
            <v>99.559547580774989</v>
          </cell>
          <cell r="CG28">
            <v>98.584616121785601</v>
          </cell>
          <cell r="CH28">
            <v>97.163763786939342</v>
          </cell>
          <cell r="CI28">
            <v>96.055500000434677</v>
          </cell>
          <cell r="CJ28">
            <v>97.480317094772033</v>
          </cell>
          <cell r="CK28">
            <v>96.748492029634178</v>
          </cell>
          <cell r="CL28">
            <v>93.865197326617306</v>
          </cell>
          <cell r="CM28">
            <v>96.233518866639514</v>
          </cell>
          <cell r="CN28">
            <v>96.411613955267526</v>
          </cell>
          <cell r="CO28">
            <v>96.227276018787549</v>
          </cell>
          <cell r="CP28">
            <v>97.832035534361339</v>
          </cell>
          <cell r="CQ28">
            <v>89.816420065670982</v>
          </cell>
          <cell r="CR28">
            <v>93.203257254520224</v>
          </cell>
          <cell r="CS28">
            <v>94.398618073938749</v>
          </cell>
          <cell r="CT28">
            <v>94.169744812967281</v>
          </cell>
          <cell r="CU28">
            <v>95.652039857309106</v>
          </cell>
          <cell r="CV28">
            <v>95.791424193259388</v>
          </cell>
          <cell r="CW28">
            <v>95.779152793141918</v>
          </cell>
          <cell r="CX28">
            <v>94.274515471475283</v>
          </cell>
          <cell r="CY28">
            <v>96.000425670639203</v>
          </cell>
          <cell r="CZ28">
            <v>94.867022482930381</v>
          </cell>
          <cell r="DA28">
            <v>93.557094196840723</v>
          </cell>
          <cell r="DB28">
            <v>93.057597796746975</v>
          </cell>
          <cell r="DC28">
            <v>91.181802838994372</v>
          </cell>
          <cell r="DD28">
            <v>92.425614435695437</v>
          </cell>
          <cell r="DE28">
            <v>90.178198952976658</v>
          </cell>
          <cell r="DF28">
            <v>93.593541953009009</v>
          </cell>
          <cell r="DG28">
            <v>95.537313539415152</v>
          </cell>
          <cell r="DH28">
            <v>92.619270926366397</v>
          </cell>
          <cell r="DI28">
            <v>93.930705311083031</v>
          </cell>
          <cell r="DJ28">
            <v>91.20860549706066</v>
          </cell>
          <cell r="DK28">
            <v>91.059210952408705</v>
          </cell>
          <cell r="DL28">
            <v>96.199292117435974</v>
          </cell>
          <cell r="DM28">
            <v>101.64694536967751</v>
          </cell>
          <cell r="DN28">
            <v>95.29845198091698</v>
          </cell>
          <cell r="DO28">
            <v>96.926334035589193</v>
          </cell>
          <cell r="DP28">
            <v>92.140136684994403</v>
          </cell>
          <cell r="DQ28">
            <v>96.907010135531962</v>
          </cell>
          <cell r="DR28">
            <v>99.015489349694235</v>
          </cell>
          <cell r="DS28">
            <v>94.376413410671461</v>
          </cell>
          <cell r="DT28">
            <v>94.794699345491878</v>
          </cell>
          <cell r="DU28">
            <v>91.179088379689603</v>
          </cell>
          <cell r="DV28">
            <v>94.071353686408443</v>
          </cell>
        </row>
        <row r="51">
          <cell r="E51" t="str">
            <v>TOTAL spécialistes</v>
          </cell>
          <cell r="BZ51">
            <v>113.96162649620408</v>
          </cell>
          <cell r="CA51">
            <v>112.71699160348219</v>
          </cell>
          <cell r="CB51">
            <v>116.15125664808441</v>
          </cell>
          <cell r="CC51">
            <v>114.29953635009522</v>
          </cell>
          <cell r="CD51">
            <v>118.73169219223834</v>
          </cell>
          <cell r="CE51">
            <v>114.88926242212945</v>
          </cell>
          <cell r="CF51">
            <v>113.34196183780631</v>
          </cell>
          <cell r="CG51">
            <v>118.45537783193232</v>
          </cell>
          <cell r="CH51">
            <v>114.5962142653409</v>
          </cell>
          <cell r="CI51">
            <v>117.06190175601905</v>
          </cell>
          <cell r="CJ51">
            <v>114.29937021131246</v>
          </cell>
          <cell r="CK51">
            <v>116.46955642429317</v>
          </cell>
          <cell r="CL51">
            <v>116.99314689021527</v>
          </cell>
          <cell r="CM51">
            <v>119.128910411755</v>
          </cell>
          <cell r="CN51">
            <v>113.60846034342806</v>
          </cell>
          <cell r="CO51">
            <v>117.99889776382977</v>
          </cell>
          <cell r="CP51">
            <v>118.91065691232599</v>
          </cell>
          <cell r="CQ51">
            <v>114.70054258758515</v>
          </cell>
          <cell r="CR51">
            <v>117.11549384864006</v>
          </cell>
          <cell r="CS51">
            <v>113.50249393630408</v>
          </cell>
          <cell r="CT51">
            <v>124.87233381633951</v>
          </cell>
          <cell r="CU51">
            <v>119.18598466813594</v>
          </cell>
          <cell r="CV51">
            <v>120.92718755172633</v>
          </cell>
          <cell r="CW51">
            <v>124.03990983697872</v>
          </cell>
          <cell r="CX51">
            <v>122.20879569438763</v>
          </cell>
          <cell r="CY51">
            <v>118.93174085284141</v>
          </cell>
          <cell r="CZ51">
            <v>124.19778322557593</v>
          </cell>
          <cell r="DA51">
            <v>121.23604425633194</v>
          </cell>
          <cell r="DB51">
            <v>124.98944994316288</v>
          </cell>
          <cell r="DC51">
            <v>123.8987522717846</v>
          </cell>
          <cell r="DD51">
            <v>124.23362291163849</v>
          </cell>
          <cell r="DE51">
            <v>124.12848251517907</v>
          </cell>
          <cell r="DF51">
            <v>125.70892954766634</v>
          </cell>
          <cell r="DG51">
            <v>133.62538416042418</v>
          </cell>
          <cell r="DH51">
            <v>128.18912018600119</v>
          </cell>
          <cell r="DI51">
            <v>127.84444346983324</v>
          </cell>
          <cell r="DJ51">
            <v>127.5954987295044</v>
          </cell>
          <cell r="DK51">
            <v>129.30755903730122</v>
          </cell>
          <cell r="DL51">
            <v>129.28828698608439</v>
          </cell>
          <cell r="DM51">
            <v>133.31962174305599</v>
          </cell>
          <cell r="DN51">
            <v>128.20575635728022</v>
          </cell>
          <cell r="DO51">
            <v>132.59441819892464</v>
          </cell>
          <cell r="DP51">
            <v>130.64624243764118</v>
          </cell>
          <cell r="DQ51">
            <v>100.65479377483733</v>
          </cell>
          <cell r="DR51">
            <v>148.14812926124227</v>
          </cell>
          <cell r="DS51">
            <v>138.53318609014286</v>
          </cell>
          <cell r="DT51">
            <v>138.43817080365923</v>
          </cell>
          <cell r="DU51">
            <v>132.21509922701568</v>
          </cell>
          <cell r="DV51">
            <v>133.73195806255706</v>
          </cell>
        </row>
        <row r="55">
          <cell r="E55" t="str">
            <v>Honoraires de dentistes</v>
          </cell>
          <cell r="BZ55">
            <v>116.63435142440488</v>
          </cell>
          <cell r="CA55">
            <v>112.41545342731678</v>
          </cell>
          <cell r="CB55">
            <v>118.62746997781903</v>
          </cell>
          <cell r="CC55">
            <v>117.98106744353791</v>
          </cell>
          <cell r="CD55">
            <v>121.31960187003436</v>
          </cell>
          <cell r="CE55">
            <v>120.0478826809596</v>
          </cell>
          <cell r="CF55">
            <v>117.60249148979173</v>
          </cell>
          <cell r="CG55">
            <v>119.03990699929096</v>
          </cell>
          <cell r="CH55">
            <v>117.79070551483028</v>
          </cell>
          <cell r="CI55">
            <v>119.35802195192109</v>
          </cell>
          <cell r="CJ55">
            <v>120.10083291538673</v>
          </cell>
          <cell r="CK55">
            <v>112.11209928490926</v>
          </cell>
          <cell r="CL55">
            <v>118.13540876753692</v>
          </cell>
          <cell r="CM55">
            <v>122.41687167626991</v>
          </cell>
          <cell r="CN55">
            <v>118.73259493004893</v>
          </cell>
          <cell r="CO55">
            <v>112.12009976783293</v>
          </cell>
          <cell r="CP55">
            <v>120.39822869501178</v>
          </cell>
          <cell r="CQ55">
            <v>116.70231338702803</v>
          </cell>
          <cell r="CR55">
            <v>121.75761480957405</v>
          </cell>
          <cell r="CS55">
            <v>115.73043428684453</v>
          </cell>
          <cell r="CT55">
            <v>120.30727307099312</v>
          </cell>
          <cell r="CU55">
            <v>119.30799525329219</v>
          </cell>
          <cell r="CV55">
            <v>118.597186443216</v>
          </cell>
          <cell r="CW55">
            <v>120.12407469154405</v>
          </cell>
          <cell r="CX55">
            <v>126.16128496149288</v>
          </cell>
          <cell r="CY55">
            <v>125.54635904476572</v>
          </cell>
          <cell r="CZ55">
            <v>121.7497922768156</v>
          </cell>
          <cell r="DA55">
            <v>116.56796202342967</v>
          </cell>
          <cell r="DB55">
            <v>127.4762486796442</v>
          </cell>
          <cell r="DC55">
            <v>122.97290766008209</v>
          </cell>
          <cell r="DD55">
            <v>126.81011724827104</v>
          </cell>
          <cell r="DE55">
            <v>123.06245771120574</v>
          </cell>
          <cell r="DF55">
            <v>123.31245196069682</v>
          </cell>
          <cell r="DG55">
            <v>130.09045602391899</v>
          </cell>
          <cell r="DH55">
            <v>125.90396656281506</v>
          </cell>
          <cell r="DI55">
            <v>125.54229368838725</v>
          </cell>
          <cell r="DJ55">
            <v>129.99579187347717</v>
          </cell>
          <cell r="DK55">
            <v>123.47819798184223</v>
          </cell>
          <cell r="DL55">
            <v>114.31135773949066</v>
          </cell>
          <cell r="DM55">
            <v>117.69366208907657</v>
          </cell>
          <cell r="DN55">
            <v>111.02748831779883</v>
          </cell>
          <cell r="DO55">
            <v>116.02752442914542</v>
          </cell>
          <cell r="DP55">
            <v>112.62537325175079</v>
          </cell>
          <cell r="DQ55">
            <v>118.21998934275648</v>
          </cell>
          <cell r="DR55">
            <v>115.4834660990452</v>
          </cell>
          <cell r="DS55">
            <v>113.8113311893695</v>
          </cell>
          <cell r="DT55">
            <v>114.5900042928768</v>
          </cell>
          <cell r="DU55">
            <v>114.46704375122403</v>
          </cell>
          <cell r="DV55">
            <v>116.70158052650056</v>
          </cell>
        </row>
        <row r="69">
          <cell r="E69" t="str">
            <v>TOTAL Infirmiers</v>
          </cell>
          <cell r="BZ69">
            <v>117.04276688075959</v>
          </cell>
          <cell r="CA69">
            <v>120.38273247546385</v>
          </cell>
          <cell r="CB69">
            <v>129.26944638179819</v>
          </cell>
          <cell r="CC69">
            <v>118.09713512896212</v>
          </cell>
          <cell r="CD69">
            <v>116.06960682032417</v>
          </cell>
          <cell r="CE69">
            <v>121.65831271398177</v>
          </cell>
          <cell r="CF69">
            <v>124.02186476581963</v>
          </cell>
          <cell r="CG69">
            <v>127.48715184839958</v>
          </cell>
          <cell r="CH69">
            <v>115.78450392914739</v>
          </cell>
          <cell r="CI69">
            <v>117.71399923227139</v>
          </cell>
          <cell r="CJ69">
            <v>123.45501287929788</v>
          </cell>
          <cell r="CK69">
            <v>123.8304340351946</v>
          </cell>
          <cell r="CL69">
            <v>123.39506454770014</v>
          </cell>
          <cell r="CM69">
            <v>121.75597171836337</v>
          </cell>
          <cell r="CN69">
            <v>125.28813485769128</v>
          </cell>
          <cell r="CO69">
            <v>119.19725127108138</v>
          </cell>
          <cell r="CP69">
            <v>134.8227650157169</v>
          </cell>
          <cell r="CQ69">
            <v>131.08465391648119</v>
          </cell>
          <cell r="CR69">
            <v>125.6286167713349</v>
          </cell>
          <cell r="CS69">
            <v>123.26728291864626</v>
          </cell>
          <cell r="CT69">
            <v>120.08446747236835</v>
          </cell>
          <cell r="CU69">
            <v>127.15801068765704</v>
          </cell>
          <cell r="CV69">
            <v>121.45168798413684</v>
          </cell>
          <cell r="CW69">
            <v>129.94438349239005</v>
          </cell>
          <cell r="CX69">
            <v>124.98289117339876</v>
          </cell>
          <cell r="CY69">
            <v>126.48980774973342</v>
          </cell>
          <cell r="CZ69">
            <v>121.65601523856941</v>
          </cell>
          <cell r="DA69">
            <v>124.50329230020749</v>
          </cell>
          <cell r="DB69">
            <v>122.4239808036707</v>
          </cell>
          <cell r="DC69">
            <v>121.87855863111731</v>
          </cell>
          <cell r="DD69">
            <v>123.30215499761424</v>
          </cell>
          <cell r="DE69">
            <v>117.09863257770949</v>
          </cell>
          <cell r="DF69">
            <v>130.3223385016264</v>
          </cell>
          <cell r="DG69">
            <v>126.06765292214344</v>
          </cell>
          <cell r="DH69">
            <v>126.82876558659082</v>
          </cell>
          <cell r="DI69">
            <v>120.91807319397121</v>
          </cell>
          <cell r="DJ69">
            <v>124.57442868996087</v>
          </cell>
          <cell r="DK69">
            <v>125.58371204513806</v>
          </cell>
          <cell r="DL69">
            <v>121.7538459317818</v>
          </cell>
          <cell r="DM69">
            <v>136.60241122163777</v>
          </cell>
          <cell r="DN69">
            <v>124.34967552540617</v>
          </cell>
          <cell r="DO69">
            <v>128.70517833697787</v>
          </cell>
          <cell r="DP69">
            <v>123.26843637267164</v>
          </cell>
          <cell r="DQ69">
            <v>136.68586115918146</v>
          </cell>
          <cell r="DR69">
            <v>127.14246387067047</v>
          </cell>
          <cell r="DS69">
            <v>122.7600987698515</v>
          </cell>
          <cell r="DT69">
            <v>128.86311510874705</v>
          </cell>
          <cell r="DU69">
            <v>132.22916958041014</v>
          </cell>
          <cell r="DV69">
            <v>129.49320185724858</v>
          </cell>
        </row>
        <row r="74">
          <cell r="E74" t="str">
            <v>Montants masseurs-kiné</v>
          </cell>
          <cell r="BZ74">
            <v>112.43366121089929</v>
          </cell>
          <cell r="CA74">
            <v>110.39912592924222</v>
          </cell>
          <cell r="CB74">
            <v>114.37761526939975</v>
          </cell>
          <cell r="CC74">
            <v>115.76589211161684</v>
          </cell>
          <cell r="CD74">
            <v>108.00477231029552</v>
          </cell>
          <cell r="CE74">
            <v>110.02147806263932</v>
          </cell>
          <cell r="CF74">
            <v>111.24932979603636</v>
          </cell>
          <cell r="CG74">
            <v>112.25874931485747</v>
          </cell>
          <cell r="CH74">
            <v>114.85279135260305</v>
          </cell>
          <cell r="CI74">
            <v>113.36984065162589</v>
          </cell>
          <cell r="CJ74">
            <v>113.83443411068018</v>
          </cell>
          <cell r="CK74">
            <v>110.1643007811043</v>
          </cell>
          <cell r="CL74">
            <v>111.24215565035939</v>
          </cell>
          <cell r="CM74">
            <v>115.30370792842794</v>
          </cell>
          <cell r="CN74">
            <v>106.542789607532</v>
          </cell>
          <cell r="CO74">
            <v>110.6664011825703</v>
          </cell>
          <cell r="CP74">
            <v>113.41346819872649</v>
          </cell>
          <cell r="CQ74">
            <v>109.0667129190595</v>
          </cell>
          <cell r="CR74">
            <v>112.54288351393311</v>
          </cell>
          <cell r="CS74">
            <v>110.43467126885518</v>
          </cell>
          <cell r="CT74">
            <v>119.06240339628712</v>
          </cell>
          <cell r="CU74">
            <v>113.56647618029609</v>
          </cell>
          <cell r="CV74">
            <v>114.38190919760325</v>
          </cell>
          <cell r="CW74">
            <v>115.28078349212727</v>
          </cell>
          <cell r="CX74">
            <v>116.48495328665909</v>
          </cell>
          <cell r="CY74">
            <v>116.17524503043555</v>
          </cell>
          <cell r="CZ74">
            <v>116.8450530533953</v>
          </cell>
          <cell r="DA74">
            <v>115.94029636281344</v>
          </cell>
          <cell r="DB74">
            <v>121.66207292680096</v>
          </cell>
          <cell r="DC74">
            <v>117.32122453328873</v>
          </cell>
          <cell r="DD74">
            <v>121.38501343297092</v>
          </cell>
          <cell r="DE74">
            <v>120.03226680360729</v>
          </cell>
          <cell r="DF74">
            <v>111.9849817793811</v>
          </cell>
          <cell r="DG74">
            <v>122.62072797401827</v>
          </cell>
          <cell r="DH74">
            <v>118.81555385623055</v>
          </cell>
          <cell r="DI74">
            <v>119.58336263202747</v>
          </cell>
          <cell r="DJ74">
            <v>122.79262222368537</v>
          </cell>
          <cell r="DK74">
            <v>120.08785093986</v>
          </cell>
          <cell r="DL74">
            <v>123.86250961884309</v>
          </cell>
          <cell r="DM74">
            <v>127.47794685595524</v>
          </cell>
          <cell r="DN74">
            <v>116.70380756593512</v>
          </cell>
          <cell r="DO74">
            <v>126.0004192833545</v>
          </cell>
          <cell r="DP74">
            <v>122.15324275755297</v>
          </cell>
          <cell r="DQ74">
            <v>125.68951103085966</v>
          </cell>
          <cell r="DR74">
            <v>125.56545877241321</v>
          </cell>
          <cell r="DS74">
            <v>124.05578122864249</v>
          </cell>
          <cell r="DT74">
            <v>129.12410842101849</v>
          </cell>
          <cell r="DU74">
            <v>127.3482347724872</v>
          </cell>
          <cell r="DV74">
            <v>124.12725722945741</v>
          </cell>
        </row>
        <row r="83">
          <cell r="E83" t="str">
            <v>TOTAL Laboratoires</v>
          </cell>
          <cell r="BZ83">
            <v>171.81324621364021</v>
          </cell>
          <cell r="CA83">
            <v>189.12422124798596</v>
          </cell>
          <cell r="CB83">
            <v>239.33908360189702</v>
          </cell>
          <cell r="CC83">
            <v>196.432302745263</v>
          </cell>
          <cell r="CD83">
            <v>196.37611254590291</v>
          </cell>
          <cell r="CE83">
            <v>197.45288596107906</v>
          </cell>
          <cell r="CF83">
            <v>200.88456783442709</v>
          </cell>
          <cell r="CG83">
            <v>205.45021124898204</v>
          </cell>
          <cell r="CH83">
            <v>191.20750514499261</v>
          </cell>
          <cell r="CI83">
            <v>170.23168387016565</v>
          </cell>
          <cell r="CJ83">
            <v>159.12334934969573</v>
          </cell>
          <cell r="CK83">
            <v>192.14924484033813</v>
          </cell>
          <cell r="CL83">
            <v>162.60656418152635</v>
          </cell>
          <cell r="CM83">
            <v>152.48224307916365</v>
          </cell>
          <cell r="CN83">
            <v>151.5698295839951</v>
          </cell>
          <cell r="CO83">
            <v>182.26747120293106</v>
          </cell>
          <cell r="CP83">
            <v>214.88453289182817</v>
          </cell>
          <cell r="CQ83">
            <v>193.10033866070373</v>
          </cell>
          <cell r="CR83">
            <v>166.97643721463731</v>
          </cell>
          <cell r="CS83">
            <v>163.17778028789417</v>
          </cell>
          <cell r="CT83">
            <v>150.4506657693768</v>
          </cell>
          <cell r="CU83">
            <v>143.23845214251742</v>
          </cell>
          <cell r="CV83">
            <v>153.54686433923283</v>
          </cell>
          <cell r="CW83">
            <v>142.34503256622816</v>
          </cell>
          <cell r="CX83">
            <v>128.62159357740151</v>
          </cell>
          <cell r="CY83">
            <v>131.89982063387484</v>
          </cell>
          <cell r="CZ83">
            <v>124.40863306891899</v>
          </cell>
          <cell r="DA83">
            <v>123.73437532103704</v>
          </cell>
          <cell r="DB83">
            <v>121.27570745628597</v>
          </cell>
          <cell r="DC83">
            <v>114.96676323705523</v>
          </cell>
          <cell r="DD83">
            <v>112.25275578364588</v>
          </cell>
          <cell r="DE83">
            <v>105.11359665609899</v>
          </cell>
          <cell r="DF83">
            <v>107.21212495091217</v>
          </cell>
          <cell r="DG83">
            <v>111.6239155249533</v>
          </cell>
          <cell r="DH83">
            <v>108.05104489360897</v>
          </cell>
          <cell r="DI83">
            <v>108.91017939141967</v>
          </cell>
          <cell r="DJ83">
            <v>109.01796295232886</v>
          </cell>
          <cell r="DK83">
            <v>107.65754907273805</v>
          </cell>
          <cell r="DL83">
            <v>105.77047706844466</v>
          </cell>
          <cell r="DM83">
            <v>108.47029971561825</v>
          </cell>
          <cell r="DN83">
            <v>105.753470572083</v>
          </cell>
          <cell r="DO83">
            <v>107.15455934633557</v>
          </cell>
          <cell r="DP83">
            <v>101.53027533464758</v>
          </cell>
          <cell r="DQ83">
            <v>103.5477307686036</v>
          </cell>
          <cell r="DR83">
            <v>103.04019004157973</v>
          </cell>
          <cell r="DS83">
            <v>103.65438823077974</v>
          </cell>
          <cell r="DT83">
            <v>104.09417748884641</v>
          </cell>
          <cell r="DU83">
            <v>95.790037488080188</v>
          </cell>
          <cell r="DV83">
            <v>97.503689805279521</v>
          </cell>
        </row>
        <row r="89">
          <cell r="E89" t="str">
            <v>TOTAL transports</v>
          </cell>
          <cell r="BZ89">
            <v>101.74265518100974</v>
          </cell>
          <cell r="CA89">
            <v>100.42859622833748</v>
          </cell>
          <cell r="CB89">
            <v>107.29005308232497</v>
          </cell>
          <cell r="CC89">
            <v>105.06636266182738</v>
          </cell>
          <cell r="CD89">
            <v>105.65039591160411</v>
          </cell>
          <cell r="CE89">
            <v>106.20815444959089</v>
          </cell>
          <cell r="CF89">
            <v>110.45875760522227</v>
          </cell>
          <cell r="CG89">
            <v>111.99746776734587</v>
          </cell>
          <cell r="CH89">
            <v>116.49523280828001</v>
          </cell>
          <cell r="CI89">
            <v>114.96072204124835</v>
          </cell>
          <cell r="CJ89">
            <v>117.96393041554394</v>
          </cell>
          <cell r="CK89">
            <v>116.85235803652682</v>
          </cell>
          <cell r="CL89">
            <v>117.81308347775803</v>
          </cell>
          <cell r="CM89">
            <v>119.73247562250009</v>
          </cell>
          <cell r="CN89">
            <v>116.70010034558204</v>
          </cell>
          <cell r="CO89">
            <v>119.60193095460525</v>
          </cell>
          <cell r="CP89">
            <v>121.36889112892253</v>
          </cell>
          <cell r="CQ89">
            <v>119.68540993262151</v>
          </cell>
          <cell r="CR89">
            <v>121.81085686232598</v>
          </cell>
          <cell r="CS89">
            <v>120.50535097353283</v>
          </cell>
          <cell r="CT89">
            <v>127.2359062600145</v>
          </cell>
          <cell r="CU89">
            <v>121.51008568944526</v>
          </cell>
          <cell r="CV89">
            <v>122.65611927458555</v>
          </cell>
          <cell r="CW89">
            <v>125.74728683804948</v>
          </cell>
          <cell r="CX89">
            <v>128.73683761982184</v>
          </cell>
          <cell r="CY89">
            <v>130.21601645586972</v>
          </cell>
          <cell r="CZ89">
            <v>131.15936779564623</v>
          </cell>
          <cell r="DA89">
            <v>134.05281373982848</v>
          </cell>
          <cell r="DB89">
            <v>133.39804699353539</v>
          </cell>
          <cell r="DC89">
            <v>132.43058082276201</v>
          </cell>
          <cell r="DD89">
            <v>133.98607739635898</v>
          </cell>
          <cell r="DE89">
            <v>136.55761279756885</v>
          </cell>
          <cell r="DF89">
            <v>130.58270488743443</v>
          </cell>
          <cell r="DG89">
            <v>135.33437171218472</v>
          </cell>
          <cell r="DH89">
            <v>135.34717132045381</v>
          </cell>
          <cell r="DI89">
            <v>135.25001161857088</v>
          </cell>
          <cell r="DJ89">
            <v>138.40373415282261</v>
          </cell>
          <cell r="DK89">
            <v>136.62258119985319</v>
          </cell>
          <cell r="DL89">
            <v>138.24211619086967</v>
          </cell>
          <cell r="DM89">
            <v>140.12762614631208</v>
          </cell>
          <cell r="DN89">
            <v>135.82025944394036</v>
          </cell>
          <cell r="DO89">
            <v>141.25100650139296</v>
          </cell>
          <cell r="DP89">
            <v>140.49996435856971</v>
          </cell>
          <cell r="DQ89">
            <v>142.61210118669135</v>
          </cell>
          <cell r="DR89">
            <v>140.90293595095162</v>
          </cell>
          <cell r="DS89">
            <v>145.34245084999134</v>
          </cell>
          <cell r="DT89">
            <v>145.53484175804081</v>
          </cell>
          <cell r="DU89">
            <v>143.24723086876742</v>
          </cell>
          <cell r="DV89">
            <v>143.94665258278118</v>
          </cell>
        </row>
        <row r="90">
          <cell r="E90" t="str">
            <v>IJ maladie</v>
          </cell>
          <cell r="BZ90">
            <v>125.70370360134622</v>
          </cell>
          <cell r="CA90">
            <v>129.46536393534072</v>
          </cell>
          <cell r="CB90">
            <v>138.26837890207358</v>
          </cell>
          <cell r="CC90">
            <v>127.52197373278275</v>
          </cell>
          <cell r="CD90">
            <v>130.57572209533618</v>
          </cell>
          <cell r="CE90">
            <v>130.09423759821772</v>
          </cell>
          <cell r="CF90">
            <v>131.42333588689402</v>
          </cell>
          <cell r="CG90">
            <v>131.5952402699819</v>
          </cell>
          <cell r="CH90">
            <v>134.06734404515743</v>
          </cell>
          <cell r="CI90">
            <v>131.55212482774624</v>
          </cell>
          <cell r="CJ90">
            <v>133.74798538177112</v>
          </cell>
          <cell r="CK90">
            <v>129.30260562280503</v>
          </cell>
          <cell r="CL90">
            <v>131.9430886446255</v>
          </cell>
          <cell r="CM90">
            <v>136.53811065637984</v>
          </cell>
          <cell r="CN90">
            <v>136.92436308247781</v>
          </cell>
          <cell r="CO90">
            <v>136.68647005315466</v>
          </cell>
          <cell r="CP90">
            <v>141.19841872886886</v>
          </cell>
          <cell r="CQ90">
            <v>164.05424667793505</v>
          </cell>
          <cell r="CR90">
            <v>153.79961971147139</v>
          </cell>
          <cell r="CS90">
            <v>153.14232403278339</v>
          </cell>
          <cell r="CT90">
            <v>145.1679619252682</v>
          </cell>
          <cell r="CU90">
            <v>148.71817965145408</v>
          </cell>
          <cell r="CV90">
            <v>146.12720775955344</v>
          </cell>
          <cell r="CW90">
            <v>148.19545917844817</v>
          </cell>
          <cell r="CX90">
            <v>152.17704798732271</v>
          </cell>
          <cell r="CY90">
            <v>149.77766078060262</v>
          </cell>
          <cell r="CZ90">
            <v>146.63805713717821</v>
          </cell>
          <cell r="DA90">
            <v>145.55054718578506</v>
          </cell>
          <cell r="DB90">
            <v>140.61623635136257</v>
          </cell>
          <cell r="DC90">
            <v>141.65161370532172</v>
          </cell>
          <cell r="DD90">
            <v>142.53180210092597</v>
          </cell>
          <cell r="DE90">
            <v>135.25963553306687</v>
          </cell>
          <cell r="DF90">
            <v>143.53622001535084</v>
          </cell>
          <cell r="DG90">
            <v>141.49192437453891</v>
          </cell>
          <cell r="DH90">
            <v>141.13515358508707</v>
          </cell>
          <cell r="DI90">
            <v>147.23421942369913</v>
          </cell>
          <cell r="DJ90">
            <v>140.86422433248021</v>
          </cell>
          <cell r="DK90">
            <v>140.28740909715444</v>
          </cell>
          <cell r="DL90">
            <v>138.30229654864868</v>
          </cell>
          <cell r="DM90">
            <v>148.24361626028542</v>
          </cell>
          <cell r="DN90">
            <v>144.76702883413742</v>
          </cell>
          <cell r="DO90">
            <v>145.16133298618564</v>
          </cell>
          <cell r="DP90">
            <v>142.76264207816101</v>
          </cell>
          <cell r="DQ90">
            <v>147.2217744269598</v>
          </cell>
          <cell r="DR90">
            <v>147.21816934902225</v>
          </cell>
          <cell r="DS90">
            <v>144.9965369226249</v>
          </cell>
          <cell r="DT90">
            <v>148.5971130136777</v>
          </cell>
          <cell r="DU90">
            <v>150.63117092574362</v>
          </cell>
          <cell r="DV90">
            <v>149.65580712602369</v>
          </cell>
        </row>
        <row r="91">
          <cell r="E91" t="str">
            <v>IJ AT</v>
          </cell>
          <cell r="BZ91">
            <v>124.37031691109064</v>
          </cell>
          <cell r="CA91">
            <v>126.20464418867512</v>
          </cell>
          <cell r="CB91">
            <v>131.99147124276968</v>
          </cell>
          <cell r="CC91">
            <v>128.92310090229415</v>
          </cell>
          <cell r="CD91">
            <v>127.14951036832549</v>
          </cell>
          <cell r="CE91">
            <v>129.77111757565746</v>
          </cell>
          <cell r="CF91">
            <v>126.59308345708816</v>
          </cell>
          <cell r="CG91">
            <v>128.00905477268529</v>
          </cell>
          <cell r="CH91">
            <v>130.50566785655562</v>
          </cell>
          <cell r="CI91">
            <v>122.38753219932723</v>
          </cell>
          <cell r="CJ91">
            <v>131.32058843381807</v>
          </cell>
          <cell r="CK91">
            <v>126.5307118552131</v>
          </cell>
          <cell r="CL91">
            <v>123.98841416908124</v>
          </cell>
          <cell r="CM91">
            <v>129.55790508887827</v>
          </cell>
          <cell r="CN91">
            <v>133.44273901156188</v>
          </cell>
          <cell r="CO91">
            <v>126.2561526395365</v>
          </cell>
          <cell r="CP91">
            <v>130.96271416397639</v>
          </cell>
          <cell r="CQ91">
            <v>125.79644021546675</v>
          </cell>
          <cell r="CR91">
            <v>128.49419758318066</v>
          </cell>
          <cell r="CS91">
            <v>130.32934495409495</v>
          </cell>
          <cell r="CT91">
            <v>122.33878476129945</v>
          </cell>
          <cell r="CU91">
            <v>128.63005768252989</v>
          </cell>
          <cell r="CV91">
            <v>127.80484294652219</v>
          </cell>
          <cell r="CW91">
            <v>137.1593438488637</v>
          </cell>
          <cell r="CX91">
            <v>136.21860826551071</v>
          </cell>
          <cell r="CY91">
            <v>134.56409361440924</v>
          </cell>
          <cell r="CZ91">
            <v>127.79188712091094</v>
          </cell>
          <cell r="DA91">
            <v>131.85390831786981</v>
          </cell>
          <cell r="DB91">
            <v>126.98575177158571</v>
          </cell>
          <cell r="DC91">
            <v>125.39576121823708</v>
          </cell>
          <cell r="DD91">
            <v>132.18499167354472</v>
          </cell>
          <cell r="DE91">
            <v>133.16082977758086</v>
          </cell>
          <cell r="DF91">
            <v>134.12126550226284</v>
          </cell>
          <cell r="DG91">
            <v>136.62168610565976</v>
          </cell>
          <cell r="DH91">
            <v>142.01483905666555</v>
          </cell>
          <cell r="DI91">
            <v>132.88383388315202</v>
          </cell>
          <cell r="DJ91">
            <v>133.11071224291092</v>
          </cell>
          <cell r="DK91">
            <v>130.49200721793878</v>
          </cell>
          <cell r="DL91">
            <v>130.35409970601617</v>
          </cell>
          <cell r="DM91">
            <v>136.85667101768971</v>
          </cell>
          <cell r="DN91">
            <v>136.64845985609108</v>
          </cell>
          <cell r="DO91">
            <v>137.38397997123272</v>
          </cell>
          <cell r="DP91">
            <v>136.58463951459643</v>
          </cell>
          <cell r="DQ91">
            <v>145.20258332778511</v>
          </cell>
          <cell r="DR91">
            <v>140.3114317667268</v>
          </cell>
          <cell r="DS91">
            <v>138.17100908619318</v>
          </cell>
          <cell r="DT91">
            <v>138.35451087829875</v>
          </cell>
          <cell r="DU91">
            <v>132.52090047620572</v>
          </cell>
          <cell r="DV91">
            <v>131.74509239016066</v>
          </cell>
        </row>
        <row r="107">
          <cell r="E107" t="str">
            <v>Médicaments de ville</v>
          </cell>
          <cell r="BZ107">
            <v>114.82051236452189</v>
          </cell>
          <cell r="CA107">
            <v>117.84071721573443</v>
          </cell>
          <cell r="CB107">
            <v>118.82694850745628</v>
          </cell>
          <cell r="CC107">
            <v>115.11339113342063</v>
          </cell>
          <cell r="CD107">
            <v>116.84208974149035</v>
          </cell>
          <cell r="CE107">
            <v>119.25759219201055</v>
          </cell>
          <cell r="CF107">
            <v>123.65065439279901</v>
          </cell>
          <cell r="CG107">
            <v>123.54339921320816</v>
          </cell>
          <cell r="CH107">
            <v>121.36278022982377</v>
          </cell>
          <cell r="CI107">
            <v>122.87510912682293</v>
          </cell>
          <cell r="CJ107">
            <v>127.57151544361207</v>
          </cell>
          <cell r="CK107">
            <v>140.2372731388368</v>
          </cell>
          <cell r="CL107">
            <v>136.14722395936982</v>
          </cell>
          <cell r="CM107">
            <v>129.24881666718122</v>
          </cell>
          <cell r="CN107">
            <v>131.96926444109738</v>
          </cell>
          <cell r="CO107">
            <v>133.08137667025287</v>
          </cell>
          <cell r="CP107">
            <v>162.74435354259307</v>
          </cell>
          <cell r="CQ107">
            <v>148.09122345835576</v>
          </cell>
          <cell r="CR107">
            <v>137.11901097529724</v>
          </cell>
          <cell r="CS107">
            <v>136.93487382063435</v>
          </cell>
          <cell r="CT107">
            <v>135.10330032177902</v>
          </cell>
          <cell r="CU107">
            <v>135.24527146062348</v>
          </cell>
          <cell r="CV107">
            <v>135.02683858920147</v>
          </cell>
          <cell r="CW107">
            <v>138.84785871178977</v>
          </cell>
          <cell r="CX107">
            <v>134.57522995346096</v>
          </cell>
          <cell r="CY107">
            <v>137.29290384127501</v>
          </cell>
          <cell r="CZ107">
            <v>135.72187134794166</v>
          </cell>
          <cell r="DA107">
            <v>134.2330788003193</v>
          </cell>
          <cell r="DB107">
            <v>137.90668625729577</v>
          </cell>
          <cell r="DC107">
            <v>137.80142598981882</v>
          </cell>
          <cell r="DD107">
            <v>140.47212054494199</v>
          </cell>
          <cell r="DE107">
            <v>137.57501773447953</v>
          </cell>
          <cell r="DF107">
            <v>141.2048141524977</v>
          </cell>
          <cell r="DG107">
            <v>148.27648074190648</v>
          </cell>
          <cell r="DH107">
            <v>142.34596185060587</v>
          </cell>
          <cell r="DI107">
            <v>142.4790423193638</v>
          </cell>
          <cell r="DJ107">
            <v>142.98462571348313</v>
          </cell>
          <cell r="DK107">
            <v>143.1361717620116</v>
          </cell>
          <cell r="DL107">
            <v>143.19817713747696</v>
          </cell>
          <cell r="DM107">
            <v>147.84321811946319</v>
          </cell>
          <cell r="DN107">
            <v>143.40525284022706</v>
          </cell>
          <cell r="DO107">
            <v>147.62155484296466</v>
          </cell>
          <cell r="DP107">
            <v>145.04209752641211</v>
          </cell>
          <cell r="DQ107">
            <v>149.54336336378981</v>
          </cell>
          <cell r="DR107">
            <v>149.1346340541111</v>
          </cell>
          <cell r="DS107">
            <v>146.39494361127433</v>
          </cell>
          <cell r="DT107">
            <v>149.18024587320514</v>
          </cell>
          <cell r="DU107">
            <v>148.62604488619718</v>
          </cell>
          <cell r="DV107">
            <v>151.80399366393783</v>
          </cell>
        </row>
        <row r="108">
          <cell r="E108" t="str">
            <v>Médicaments rétrocédés</v>
          </cell>
          <cell r="BZ108">
            <v>96.5650979749134</v>
          </cell>
          <cell r="CA108">
            <v>89.198430324268571</v>
          </cell>
          <cell r="CB108">
            <v>99.337546046226706</v>
          </cell>
          <cell r="CC108">
            <v>95.372892193008994</v>
          </cell>
          <cell r="CD108">
            <v>101.24511559954649</v>
          </cell>
          <cell r="CE108">
            <v>93.927243641087117</v>
          </cell>
          <cell r="CF108">
            <v>97.855075182934399</v>
          </cell>
          <cell r="CG108">
            <v>99.327430024576628</v>
          </cell>
          <cell r="CH108">
            <v>108.525975825207</v>
          </cell>
          <cell r="CI108">
            <v>97.173872592695957</v>
          </cell>
          <cell r="CJ108">
            <v>96.893638679123072</v>
          </cell>
          <cell r="CK108">
            <v>97.882435565122677</v>
          </cell>
          <cell r="CL108">
            <v>95.944719909291436</v>
          </cell>
          <cell r="CM108">
            <v>106.77266908088075</v>
          </cell>
          <cell r="CN108">
            <v>96.57814437555902</v>
          </cell>
          <cell r="CO108">
            <v>107.39019684697656</v>
          </cell>
          <cell r="CP108">
            <v>96.813672061814032</v>
          </cell>
          <cell r="CQ108">
            <v>77.364633327696183</v>
          </cell>
          <cell r="CR108">
            <v>106.34597330923057</v>
          </cell>
          <cell r="CS108">
            <v>111.33462058033186</v>
          </cell>
          <cell r="CT108">
            <v>93.297855083043984</v>
          </cell>
          <cell r="CU108">
            <v>95.459998148565944</v>
          </cell>
          <cell r="CV108">
            <v>86.959719428763734</v>
          </cell>
          <cell r="CW108">
            <v>87.105642721175158</v>
          </cell>
          <cell r="CX108">
            <v>93.87868622456395</v>
          </cell>
          <cell r="CY108">
            <v>91.58480283667356</v>
          </cell>
          <cell r="CZ108">
            <v>96.156366653807368</v>
          </cell>
          <cell r="DA108">
            <v>84.608909191139531</v>
          </cell>
          <cell r="DB108">
            <v>89.66409384529419</v>
          </cell>
          <cell r="DC108">
            <v>87.103346348266399</v>
          </cell>
          <cell r="DD108">
            <v>94.195868725945004</v>
          </cell>
          <cell r="DE108">
            <v>78.946831291715355</v>
          </cell>
          <cell r="DF108">
            <v>80.452368209807659</v>
          </cell>
          <cell r="DG108">
            <v>95.241657856461856</v>
          </cell>
          <cell r="DH108">
            <v>88.655589024447195</v>
          </cell>
          <cell r="DI108">
            <v>94.054987830744778</v>
          </cell>
          <cell r="DJ108">
            <v>92.761682754993913</v>
          </cell>
          <cell r="DK108">
            <v>78.634224647764043</v>
          </cell>
          <cell r="DL108">
            <v>91.737561507227539</v>
          </cell>
          <cell r="DM108">
            <v>91.15706201525343</v>
          </cell>
          <cell r="DN108">
            <v>89.27697140078736</v>
          </cell>
          <cell r="DO108">
            <v>99.844626359005844</v>
          </cell>
          <cell r="DP108">
            <v>83.354466725902938</v>
          </cell>
          <cell r="DQ108">
            <v>91.599593109556295</v>
          </cell>
          <cell r="DR108">
            <v>93.230032982647899</v>
          </cell>
          <cell r="DS108">
            <v>89.399992905241319</v>
          </cell>
          <cell r="DT108">
            <v>95.08141414269754</v>
          </cell>
          <cell r="DU108">
            <v>89.676620119959807</v>
          </cell>
          <cell r="DV108">
            <v>91.674183172644717</v>
          </cell>
        </row>
        <row r="118">
          <cell r="E118" t="str">
            <v>TOTAL médicaments</v>
          </cell>
          <cell r="BZ118">
            <v>112.76640648820597</v>
          </cell>
          <cell r="CA118">
            <v>114.61787666228329</v>
          </cell>
          <cell r="CB118">
            <v>116.63399384386423</v>
          </cell>
          <cell r="CC118">
            <v>112.89218300253377</v>
          </cell>
          <cell r="CD118">
            <v>115.08711253012937</v>
          </cell>
          <cell r="CE118">
            <v>116.40741214694954</v>
          </cell>
          <cell r="CF118">
            <v>120.74812642454226</v>
          </cell>
          <cell r="CG118">
            <v>120.81860953988431</v>
          </cell>
          <cell r="CH118">
            <v>119.91837832264763</v>
          </cell>
          <cell r="CI118">
            <v>119.98319663080277</v>
          </cell>
          <cell r="CJ118">
            <v>124.11962957622238</v>
          </cell>
          <cell r="CK118">
            <v>135.47149138807603</v>
          </cell>
          <cell r="CL118">
            <v>131.62362356063625</v>
          </cell>
          <cell r="CM118">
            <v>126.71979235424951</v>
          </cell>
          <cell r="CN118">
            <v>127.98704272076189</v>
          </cell>
          <cell r="CO118">
            <v>130.19059575900056</v>
          </cell>
          <cell r="CP118">
            <v>155.32580924834411</v>
          </cell>
          <cell r="CQ118">
            <v>140.13304177600116</v>
          </cell>
          <cell r="CR118">
            <v>133.65641756860143</v>
          </cell>
          <cell r="CS118">
            <v>134.05432400161661</v>
          </cell>
          <cell r="CT118">
            <v>130.39933639665608</v>
          </cell>
          <cell r="CU118">
            <v>130.7686180165006</v>
          </cell>
          <cell r="CV118">
            <v>129.61830883370962</v>
          </cell>
          <cell r="CW118">
            <v>133.02580572238031</v>
          </cell>
          <cell r="CX118">
            <v>129.99604003012186</v>
          </cell>
          <cell r="CY118">
            <v>132.14981166790659</v>
          </cell>
          <cell r="CZ118">
            <v>131.26994634875413</v>
          </cell>
          <cell r="DA118">
            <v>128.64934916120814</v>
          </cell>
          <cell r="DB118">
            <v>132.47841218762505</v>
          </cell>
          <cell r="DC118">
            <v>132.09685960271321</v>
          </cell>
          <cell r="DD118">
            <v>135.26509983499935</v>
          </cell>
          <cell r="DE118">
            <v>130.97815284170679</v>
          </cell>
          <cell r="DF118">
            <v>134.36892680707106</v>
          </cell>
          <cell r="DG118">
            <v>142.30898315388259</v>
          </cell>
          <cell r="DH118">
            <v>136.30470154448088</v>
          </cell>
          <cell r="DI118">
            <v>137.03035007073788</v>
          </cell>
          <cell r="DJ118">
            <v>137.33352187901554</v>
          </cell>
          <cell r="DK118">
            <v>135.87838917907484</v>
          </cell>
          <cell r="DL118">
            <v>137.40780992318352</v>
          </cell>
          <cell r="DM118">
            <v>141.46487118773322</v>
          </cell>
          <cell r="DN118">
            <v>137.3147188974356</v>
          </cell>
          <cell r="DO118">
            <v>142.24567744808675</v>
          </cell>
          <cell r="DP118">
            <v>138.10098284015987</v>
          </cell>
          <cell r="DQ118">
            <v>143.02350922983646</v>
          </cell>
          <cell r="DR118">
            <v>142.84422797933277</v>
          </cell>
          <cell r="DS118">
            <v>139.9818509984745</v>
          </cell>
          <cell r="DT118">
            <v>143.09302562238921</v>
          </cell>
          <cell r="DU118">
            <v>141.99303414026213</v>
          </cell>
          <cell r="DV118">
            <v>145.03816548628583</v>
          </cell>
        </row>
        <row r="126">
          <cell r="E126" t="str">
            <v>Produits de LPP</v>
          </cell>
          <cell r="BZ126">
            <v>115.53745075106366</v>
          </cell>
          <cell r="CA126">
            <v>117.12131046390462</v>
          </cell>
          <cell r="CB126">
            <v>118.20914731723833</v>
          </cell>
          <cell r="CC126">
            <v>119.77656073433083</v>
          </cell>
          <cell r="CD126">
            <v>121.90045321931942</v>
          </cell>
          <cell r="CE126">
            <v>121.73171040911078</v>
          </cell>
          <cell r="CF126">
            <v>124.23540753573559</v>
          </cell>
          <cell r="CG126">
            <v>122.60898124321263</v>
          </cell>
          <cell r="CH126">
            <v>122.60026257710031</v>
          </cell>
          <cell r="CI126">
            <v>122.71067831742506</v>
          </cell>
          <cell r="CJ126">
            <v>121.94797763079805</v>
          </cell>
          <cell r="CK126">
            <v>118.98816142359748</v>
          </cell>
          <cell r="CL126">
            <v>124.51470180505974</v>
          </cell>
          <cell r="CM126">
            <v>122.6670694063186</v>
          </cell>
          <cell r="CN126">
            <v>121.95735908534675</v>
          </cell>
          <cell r="CO126">
            <v>118.70188107573441</v>
          </cell>
          <cell r="CP126">
            <v>119.88425104225111</v>
          </cell>
          <cell r="CQ126">
            <v>126.71756634239661</v>
          </cell>
          <cell r="CR126">
            <v>120.7710209876639</v>
          </cell>
          <cell r="CS126">
            <v>127.63525895064265</v>
          </cell>
          <cell r="CT126">
            <v>125.07869553946446</v>
          </cell>
          <cell r="CU126">
            <v>125.69534354777944</v>
          </cell>
          <cell r="CV126">
            <v>126.39620763434971</v>
          </cell>
          <cell r="CW126">
            <v>131.73010226691358</v>
          </cell>
          <cell r="CX126">
            <v>127.97593059354544</v>
          </cell>
          <cell r="CY126">
            <v>125.19400318227736</v>
          </cell>
          <cell r="CZ126">
            <v>129.70791039519364</v>
          </cell>
          <cell r="DA126">
            <v>129.66754110803012</v>
          </cell>
          <cell r="DB126">
            <v>132.61198250632995</v>
          </cell>
          <cell r="DC126">
            <v>131.92009072182219</v>
          </cell>
          <cell r="DD126">
            <v>132.27653768649665</v>
          </cell>
          <cell r="DE126">
            <v>126.92349496548863</v>
          </cell>
          <cell r="DF126">
            <v>128.49985181356769</v>
          </cell>
          <cell r="DG126">
            <v>132.21714626880444</v>
          </cell>
          <cell r="DH126">
            <v>135.58357385862834</v>
          </cell>
          <cell r="DI126">
            <v>129.85389092362567</v>
          </cell>
          <cell r="DJ126">
            <v>131.49336860859623</v>
          </cell>
          <cell r="DK126">
            <v>132.69669752963708</v>
          </cell>
          <cell r="DL126">
            <v>127.29576407668672</v>
          </cell>
          <cell r="DM126">
            <v>140.35151156803803</v>
          </cell>
          <cell r="DN126">
            <v>131.46760844972925</v>
          </cell>
          <cell r="DO126">
            <v>138.4587662855071</v>
          </cell>
          <cell r="DP126">
            <v>136.45872505269887</v>
          </cell>
          <cell r="DQ126">
            <v>139.27751878670657</v>
          </cell>
          <cell r="DR126">
            <v>141.55477386889598</v>
          </cell>
          <cell r="DS126">
            <v>137.24343882945925</v>
          </cell>
          <cell r="DT126">
            <v>142.03806939411081</v>
          </cell>
          <cell r="DU126">
            <v>141.91444845419085</v>
          </cell>
          <cell r="DV126">
            <v>142.09012939319331</v>
          </cell>
        </row>
        <row r="134">
          <cell r="E134" t="str">
            <v xml:space="preserve">TOTAL SOINS DE VILLE </v>
          </cell>
          <cell r="BZ134">
            <v>116.79341863759301</v>
          </cell>
          <cell r="CA134">
            <v>118.16667337869755</v>
          </cell>
          <cell r="CB134">
            <v>124.65211761228119</v>
          </cell>
          <cell r="CC134">
            <v>118.33061130276286</v>
          </cell>
          <cell r="CD134">
            <v>120.06989923458123</v>
          </cell>
          <cell r="CE134">
            <v>120.80485218421902</v>
          </cell>
          <cell r="CF134">
            <v>122.85298596656304</v>
          </cell>
          <cell r="CG134">
            <v>124.10164728342923</v>
          </cell>
          <cell r="CH134">
            <v>122.50950019824667</v>
          </cell>
          <cell r="CI134">
            <v>121.02595774330362</v>
          </cell>
          <cell r="CJ134">
            <v>123.20428640320955</v>
          </cell>
          <cell r="CK134">
            <v>125.82854231195154</v>
          </cell>
          <cell r="CL134">
            <v>124.54546289182066</v>
          </cell>
          <cell r="CM134">
            <v>124.70881914709477</v>
          </cell>
          <cell r="CN134">
            <v>124.11731581449217</v>
          </cell>
          <cell r="CO134">
            <v>124.98317572921415</v>
          </cell>
          <cell r="CP134">
            <v>135.78170691615745</v>
          </cell>
          <cell r="CQ134">
            <v>132.21416016934458</v>
          </cell>
          <cell r="CR134">
            <v>128.65918197416084</v>
          </cell>
          <cell r="CS134">
            <v>128.25055601691307</v>
          </cell>
          <cell r="CT134">
            <v>127.0806034326317</v>
          </cell>
          <cell r="CU134">
            <v>127.42533360417427</v>
          </cell>
          <cell r="CV134">
            <v>126.92712231398716</v>
          </cell>
          <cell r="CW134">
            <v>130.21127115037245</v>
          </cell>
          <cell r="CX134">
            <v>128.75503413060437</v>
          </cell>
          <cell r="CY134">
            <v>128.70545152184593</v>
          </cell>
          <cell r="CZ134">
            <v>127.79314124477806</v>
          </cell>
          <cell r="DA134">
            <v>126.84892132012817</v>
          </cell>
          <cell r="DB134">
            <v>127.90284310442598</v>
          </cell>
          <cell r="DC134">
            <v>126.80971892482596</v>
          </cell>
          <cell r="DD134">
            <v>128.88574762558375</v>
          </cell>
          <cell r="DE134">
            <v>125.49779535417971</v>
          </cell>
          <cell r="DF134">
            <v>128.64925855092793</v>
          </cell>
          <cell r="DG134">
            <v>132.73445421686628</v>
          </cell>
          <cell r="DH134">
            <v>130.74434340427504</v>
          </cell>
          <cell r="DI134">
            <v>130.02002202941753</v>
          </cell>
          <cell r="DJ134">
            <v>129.99737136285324</v>
          </cell>
          <cell r="DK134">
            <v>129.266627733137</v>
          </cell>
          <cell r="DL134">
            <v>128.82275688698439</v>
          </cell>
          <cell r="DM134">
            <v>135.41695182134441</v>
          </cell>
          <cell r="DN134">
            <v>129.99547551504759</v>
          </cell>
          <cell r="DO134">
            <v>133.95768528076533</v>
          </cell>
          <cell r="DP134">
            <v>130.65054654224588</v>
          </cell>
          <cell r="DQ134">
            <v>131.94242395631326</v>
          </cell>
          <cell r="DR134">
            <v>136.55168291607924</v>
          </cell>
          <cell r="DS134">
            <v>133.23756106035563</v>
          </cell>
          <cell r="DT134">
            <v>135.75460688741933</v>
          </cell>
          <cell r="DU134">
            <v>133.97675481502404</v>
          </cell>
          <cell r="DV134">
            <v>134.80905254176932</v>
          </cell>
        </row>
      </sheetData>
      <sheetData sheetId="6">
        <row r="3">
          <cell r="BZ3">
            <v>44075</v>
          </cell>
          <cell r="CA3">
            <v>44105</v>
          </cell>
          <cell r="CB3">
            <v>44136</v>
          </cell>
          <cell r="CC3">
            <v>44166</v>
          </cell>
          <cell r="CD3">
            <v>44197</v>
          </cell>
          <cell r="CE3">
            <v>44228</v>
          </cell>
          <cell r="CF3">
            <v>44256</v>
          </cell>
          <cell r="CG3">
            <v>44287</v>
          </cell>
          <cell r="CH3">
            <v>44317</v>
          </cell>
          <cell r="CI3">
            <v>44348</v>
          </cell>
          <cell r="CJ3">
            <v>44378</v>
          </cell>
          <cell r="CK3">
            <v>44409</v>
          </cell>
          <cell r="CL3">
            <v>44440</v>
          </cell>
          <cell r="CM3">
            <v>44470</v>
          </cell>
          <cell r="CN3">
            <v>44501</v>
          </cell>
          <cell r="CO3">
            <v>44531</v>
          </cell>
          <cell r="CP3">
            <v>44562</v>
          </cell>
          <cell r="CQ3">
            <v>44593</v>
          </cell>
          <cell r="CR3">
            <v>44621</v>
          </cell>
          <cell r="CS3">
            <v>44652</v>
          </cell>
          <cell r="CT3">
            <v>44682</v>
          </cell>
          <cell r="CU3">
            <v>44713</v>
          </cell>
          <cell r="CV3">
            <v>44743</v>
          </cell>
          <cell r="CW3">
            <v>44774</v>
          </cell>
          <cell r="CX3">
            <v>44805</v>
          </cell>
          <cell r="CY3">
            <v>44835</v>
          </cell>
          <cell r="CZ3">
            <v>44866</v>
          </cell>
          <cell r="DA3">
            <v>44896</v>
          </cell>
          <cell r="DB3">
            <v>44927</v>
          </cell>
          <cell r="DC3">
            <v>44958</v>
          </cell>
          <cell r="DD3">
            <v>44986</v>
          </cell>
          <cell r="DE3">
            <v>45017</v>
          </cell>
          <cell r="DF3">
            <v>45047</v>
          </cell>
          <cell r="DG3">
            <v>45078</v>
          </cell>
          <cell r="DH3">
            <v>45108</v>
          </cell>
          <cell r="DI3">
            <v>45139</v>
          </cell>
          <cell r="DJ3">
            <v>45170</v>
          </cell>
          <cell r="DK3">
            <v>45200</v>
          </cell>
          <cell r="DL3">
            <v>45231</v>
          </cell>
          <cell r="DM3">
            <v>45261</v>
          </cell>
          <cell r="DN3">
            <v>45292</v>
          </cell>
          <cell r="DO3">
            <v>45323</v>
          </cell>
          <cell r="DP3">
            <v>45352</v>
          </cell>
          <cell r="DQ3">
            <v>45383</v>
          </cell>
          <cell r="DR3">
            <v>45413</v>
          </cell>
          <cell r="DS3">
            <v>45444</v>
          </cell>
          <cell r="DT3">
            <v>45474</v>
          </cell>
          <cell r="DU3">
            <v>45505</v>
          </cell>
          <cell r="DV3">
            <v>45536</v>
          </cell>
        </row>
        <row r="28">
          <cell r="E28" t="str">
            <v>TOTAL généralistes</v>
          </cell>
          <cell r="BZ28">
            <v>80.59374829642266</v>
          </cell>
          <cell r="CA28">
            <v>77.821378265760515</v>
          </cell>
          <cell r="CB28">
            <v>82.734175577145322</v>
          </cell>
          <cell r="CC28">
            <v>75.227704367417317</v>
          </cell>
          <cell r="CD28">
            <v>81.033517415990872</v>
          </cell>
          <cell r="CE28">
            <v>81.097242694274257</v>
          </cell>
          <cell r="CF28">
            <v>85.181968838061223</v>
          </cell>
          <cell r="CG28">
            <v>83.94861166347674</v>
          </cell>
          <cell r="CH28">
            <v>81.935426611611035</v>
          </cell>
          <cell r="CI28">
            <v>80.217255435140657</v>
          </cell>
          <cell r="CJ28">
            <v>80.917333622190185</v>
          </cell>
          <cell r="CK28">
            <v>79.50992820160134</v>
          </cell>
          <cell r="CL28">
            <v>78.207035421363969</v>
          </cell>
          <cell r="CM28">
            <v>78.79882655859798</v>
          </cell>
          <cell r="CN28">
            <v>79.588026924102834</v>
          </cell>
          <cell r="CO28">
            <v>77.921507302312165</v>
          </cell>
          <cell r="CP28">
            <v>78.317697048758347</v>
          </cell>
          <cell r="CQ28">
            <v>73.630605925507481</v>
          </cell>
          <cell r="CR28">
            <v>74.808034021634256</v>
          </cell>
          <cell r="CS28">
            <v>76.621453198763419</v>
          </cell>
          <cell r="CT28">
            <v>76.823825532791986</v>
          </cell>
          <cell r="CU28">
            <v>77.399300441495171</v>
          </cell>
          <cell r="CV28">
            <v>77.996513960245295</v>
          </cell>
          <cell r="CW28">
            <v>78.737597977029992</v>
          </cell>
          <cell r="CX28">
            <v>76.737489428336474</v>
          </cell>
          <cell r="CY28">
            <v>77.874243558134751</v>
          </cell>
          <cell r="CZ28">
            <v>76.631570167317292</v>
          </cell>
          <cell r="DA28">
            <v>75.443883655356458</v>
          </cell>
          <cell r="DB28">
            <v>75.792891854946788</v>
          </cell>
          <cell r="DC28">
            <v>73.215415538591202</v>
          </cell>
          <cell r="DD28">
            <v>74.259168268658286</v>
          </cell>
          <cell r="DE28">
            <v>72.96565591744897</v>
          </cell>
          <cell r="DF28">
            <v>75.158087631572286</v>
          </cell>
          <cell r="DG28">
            <v>76.572841706142867</v>
          </cell>
          <cell r="DH28">
            <v>74.349876562849317</v>
          </cell>
          <cell r="DI28">
            <v>74.812562767142367</v>
          </cell>
          <cell r="DJ28">
            <v>73.021457640670306</v>
          </cell>
          <cell r="DK28">
            <v>72.914940119860589</v>
          </cell>
          <cell r="DL28">
            <v>75.762267042929338</v>
          </cell>
          <cell r="DM28">
            <v>80.423288776193004</v>
          </cell>
          <cell r="DN28">
            <v>75.34946745671644</v>
          </cell>
          <cell r="DO28">
            <v>76.76477270745788</v>
          </cell>
          <cell r="DP28">
            <v>72.520722534111599</v>
          </cell>
          <cell r="DQ28">
            <v>76.124492194227074</v>
          </cell>
          <cell r="DR28">
            <v>77.34743211230986</v>
          </cell>
          <cell r="DS28">
            <v>73.444173035727445</v>
          </cell>
          <cell r="DT28">
            <v>74.069198129831875</v>
          </cell>
          <cell r="DU28">
            <v>70.64637485255912</v>
          </cell>
          <cell r="DV28">
            <v>73.298319175490604</v>
          </cell>
        </row>
        <row r="51">
          <cell r="E51" t="str">
            <v>TOTAL spécialistes</v>
          </cell>
          <cell r="BZ51">
            <v>102.63034625323341</v>
          </cell>
          <cell r="CA51">
            <v>100.9558393525805</v>
          </cell>
          <cell r="CB51">
            <v>102.17959806876063</v>
          </cell>
          <cell r="CC51">
            <v>100.78907086887688</v>
          </cell>
          <cell r="CD51">
            <v>105.55538843257889</v>
          </cell>
          <cell r="CE51">
            <v>101.87216966613786</v>
          </cell>
          <cell r="CF51">
            <v>99.900048828535787</v>
          </cell>
          <cell r="CG51">
            <v>104.57307579741952</v>
          </cell>
          <cell r="CH51">
            <v>101.15880450389285</v>
          </cell>
          <cell r="CI51">
            <v>102.63473845245588</v>
          </cell>
          <cell r="CJ51">
            <v>101.05373285360922</v>
          </cell>
          <cell r="CK51">
            <v>102.31178823545801</v>
          </cell>
          <cell r="CL51">
            <v>103.04803431284259</v>
          </cell>
          <cell r="CM51">
            <v>103.83773947979682</v>
          </cell>
          <cell r="CN51">
            <v>100.93184259787688</v>
          </cell>
          <cell r="CO51">
            <v>103.69005197935522</v>
          </cell>
          <cell r="CP51">
            <v>104.12963089651652</v>
          </cell>
          <cell r="CQ51">
            <v>100.64816355857621</v>
          </cell>
          <cell r="CR51">
            <v>101.45679557915032</v>
          </cell>
          <cell r="CS51">
            <v>98.710686488513645</v>
          </cell>
          <cell r="CT51">
            <v>109.28651951641186</v>
          </cell>
          <cell r="CU51">
            <v>103.89919686167181</v>
          </cell>
          <cell r="CV51">
            <v>105.70309089924648</v>
          </cell>
          <cell r="CW51">
            <v>107.52491029872692</v>
          </cell>
          <cell r="CX51">
            <v>106.87462983662972</v>
          </cell>
          <cell r="CY51">
            <v>103.03062218730685</v>
          </cell>
          <cell r="CZ51">
            <v>107.69800941352716</v>
          </cell>
          <cell r="DA51">
            <v>105.14227188963315</v>
          </cell>
          <cell r="DB51">
            <v>107.88432263443623</v>
          </cell>
          <cell r="DC51">
            <v>107.07134409140842</v>
          </cell>
          <cell r="DD51">
            <v>107.41523089893911</v>
          </cell>
          <cell r="DE51">
            <v>107.00089951414584</v>
          </cell>
          <cell r="DF51">
            <v>108.21266789981327</v>
          </cell>
          <cell r="DG51">
            <v>113.70259060155377</v>
          </cell>
          <cell r="DH51">
            <v>109.68923859805548</v>
          </cell>
          <cell r="DI51">
            <v>109.71352580443362</v>
          </cell>
          <cell r="DJ51">
            <v>108.67739027695109</v>
          </cell>
          <cell r="DK51">
            <v>110.54327815999183</v>
          </cell>
          <cell r="DL51">
            <v>110.01732086041778</v>
          </cell>
          <cell r="DM51">
            <v>113.58212717179363</v>
          </cell>
          <cell r="DN51">
            <v>109.45922966215147</v>
          </cell>
          <cell r="DO51">
            <v>112.34298895982995</v>
          </cell>
          <cell r="DP51">
            <v>110.46484727610786</v>
          </cell>
          <cell r="DQ51">
            <v>82.500771505696193</v>
          </cell>
          <cell r="DR51">
            <v>125.25718286622356</v>
          </cell>
          <cell r="DS51">
            <v>116.76328862685264</v>
          </cell>
          <cell r="DT51">
            <v>116.40546883509452</v>
          </cell>
          <cell r="DU51">
            <v>110.54815076520626</v>
          </cell>
          <cell r="DV51">
            <v>112.02389875820717</v>
          </cell>
        </row>
        <row r="55">
          <cell r="E55" t="str">
            <v>Honoraires de dentistes</v>
          </cell>
          <cell r="BZ55">
            <v>108.84001383437763</v>
          </cell>
          <cell r="CA55">
            <v>104.95407523865221</v>
          </cell>
          <cell r="CB55">
            <v>110.54500501463744</v>
          </cell>
          <cell r="CC55">
            <v>109.37345332208173</v>
          </cell>
          <cell r="CD55">
            <v>111.76142943909227</v>
          </cell>
          <cell r="CE55">
            <v>110.8020558796058</v>
          </cell>
          <cell r="CF55">
            <v>107.80436775383136</v>
          </cell>
          <cell r="CG55">
            <v>110.41971443924066</v>
          </cell>
          <cell r="CH55">
            <v>108.00895159602746</v>
          </cell>
          <cell r="CI55">
            <v>110.81281151505593</v>
          </cell>
          <cell r="CJ55">
            <v>111.15970852072199</v>
          </cell>
          <cell r="CK55">
            <v>103.81974565515534</v>
          </cell>
          <cell r="CL55">
            <v>110.12666165791998</v>
          </cell>
          <cell r="CM55">
            <v>112.39598042635832</v>
          </cell>
          <cell r="CN55">
            <v>109.41001169920119</v>
          </cell>
          <cell r="CO55">
            <v>103.98368293447579</v>
          </cell>
          <cell r="CP55">
            <v>111.43331077975532</v>
          </cell>
          <cell r="CQ55">
            <v>108.6463709121162</v>
          </cell>
          <cell r="CR55">
            <v>112.76943074792113</v>
          </cell>
          <cell r="CS55">
            <v>107.45608734783048</v>
          </cell>
          <cell r="CT55">
            <v>112.74071825077026</v>
          </cell>
          <cell r="CU55">
            <v>110.78439322118949</v>
          </cell>
          <cell r="CV55">
            <v>109.79945014422843</v>
          </cell>
          <cell r="CW55">
            <v>110.0339783921201</v>
          </cell>
          <cell r="CX55">
            <v>114.55028067225967</v>
          </cell>
          <cell r="CY55">
            <v>115.97360543282551</v>
          </cell>
          <cell r="CZ55">
            <v>113.49366304131465</v>
          </cell>
          <cell r="DA55">
            <v>108.28936998061384</v>
          </cell>
          <cell r="DB55">
            <v>117.18488616940581</v>
          </cell>
          <cell r="DC55">
            <v>112.4245528873689</v>
          </cell>
          <cell r="DD55">
            <v>117.79770307519203</v>
          </cell>
          <cell r="DE55">
            <v>113.04077950296161</v>
          </cell>
          <cell r="DF55">
            <v>113.55044787995287</v>
          </cell>
          <cell r="DG55">
            <v>118.79276876270633</v>
          </cell>
          <cell r="DH55">
            <v>115.37982136869631</v>
          </cell>
          <cell r="DI55">
            <v>113.29776862302958</v>
          </cell>
          <cell r="DJ55">
            <v>117.27358588892642</v>
          </cell>
          <cell r="DK55">
            <v>111.49280637160525</v>
          </cell>
          <cell r="DL55">
            <v>104.30829242416833</v>
          </cell>
          <cell r="DM55">
            <v>107.42354291410901</v>
          </cell>
          <cell r="DN55">
            <v>100.28627826734358</v>
          </cell>
          <cell r="DO55">
            <v>104.20067652027048</v>
          </cell>
          <cell r="DP55">
            <v>100.38994779315932</v>
          </cell>
          <cell r="DQ55">
            <v>105.98969031410925</v>
          </cell>
          <cell r="DR55">
            <v>104.59076167658719</v>
          </cell>
          <cell r="DS55">
            <v>101.44475395565027</v>
          </cell>
          <cell r="DT55">
            <v>102.33926223848204</v>
          </cell>
          <cell r="DU55">
            <v>104.09690420806423</v>
          </cell>
          <cell r="DV55">
            <v>103.95613731755058</v>
          </cell>
        </row>
        <row r="69">
          <cell r="E69" t="str">
            <v>TOTAL Infirmiers</v>
          </cell>
          <cell r="BZ69">
            <v>106.29609233727398</v>
          </cell>
          <cell r="CA69">
            <v>104.50292442862768</v>
          </cell>
          <cell r="CB69">
            <v>112.66194776660052</v>
          </cell>
          <cell r="CC69">
            <v>106.2172491977072</v>
          </cell>
          <cell r="CD69">
            <v>104.98945870042051</v>
          </cell>
          <cell r="CE69">
            <v>107.02286339443603</v>
          </cell>
          <cell r="CF69">
            <v>106.44692907487475</v>
          </cell>
          <cell r="CG69">
            <v>108.19735541663415</v>
          </cell>
          <cell r="CH69">
            <v>104.29469916332184</v>
          </cell>
          <cell r="CI69">
            <v>103.51866511580259</v>
          </cell>
          <cell r="CJ69">
            <v>104.06248375058784</v>
          </cell>
          <cell r="CK69">
            <v>104.96405410891131</v>
          </cell>
          <cell r="CL69">
            <v>105.60114143986372</v>
          </cell>
          <cell r="CM69">
            <v>104.92928151128559</v>
          </cell>
          <cell r="CN69">
            <v>104.14235426839082</v>
          </cell>
          <cell r="CO69">
            <v>102.39656503500201</v>
          </cell>
          <cell r="CP69">
            <v>108.46634993929763</v>
          </cell>
          <cell r="CQ69">
            <v>107.19680478067363</v>
          </cell>
          <cell r="CR69">
            <v>105.43791841329369</v>
          </cell>
          <cell r="CS69">
            <v>101.85892171034419</v>
          </cell>
          <cell r="CT69">
            <v>103.67158348708581</v>
          </cell>
          <cell r="CU69">
            <v>105.23516917280591</v>
          </cell>
          <cell r="CV69">
            <v>104.96909559826963</v>
          </cell>
          <cell r="CW69">
            <v>106.34960325795124</v>
          </cell>
          <cell r="CX69">
            <v>103.85161856676375</v>
          </cell>
          <cell r="CY69">
            <v>104.70103638180484</v>
          </cell>
          <cell r="CZ69">
            <v>101.22343070872115</v>
          </cell>
          <cell r="DA69">
            <v>101.94507712704217</v>
          </cell>
          <cell r="DB69">
            <v>101.73775376744003</v>
          </cell>
          <cell r="DC69">
            <v>99.932418812562389</v>
          </cell>
          <cell r="DD69">
            <v>101.14159341783943</v>
          </cell>
          <cell r="DE69">
            <v>98.242770952603337</v>
          </cell>
          <cell r="DF69">
            <v>100.91829643098875</v>
          </cell>
          <cell r="DG69">
            <v>102.57633805914499</v>
          </cell>
          <cell r="DH69">
            <v>102.01326445566043</v>
          </cell>
          <cell r="DI69">
            <v>98.150551559406324</v>
          </cell>
          <cell r="DJ69">
            <v>100.54931780033178</v>
          </cell>
          <cell r="DK69">
            <v>101.45238223911977</v>
          </cell>
          <cell r="DL69">
            <v>100.08226202341235</v>
          </cell>
          <cell r="DM69">
            <v>107.80035553806471</v>
          </cell>
          <cell r="DN69">
            <v>94.554659555153236</v>
          </cell>
          <cell r="DO69">
            <v>102.32368351567483</v>
          </cell>
          <cell r="DP69">
            <v>98.299800595480889</v>
          </cell>
          <cell r="DQ69">
            <v>105.00310044568435</v>
          </cell>
          <cell r="DR69">
            <v>101.45981186778054</v>
          </cell>
          <cell r="DS69">
            <v>97.284455190580587</v>
          </cell>
          <cell r="DT69">
            <v>99.399170033290545</v>
          </cell>
          <cell r="DU69">
            <v>103.2895049401467</v>
          </cell>
          <cell r="DV69">
            <v>100.90247395439336</v>
          </cell>
        </row>
        <row r="74">
          <cell r="E74" t="str">
            <v>Montants masseurs-kiné</v>
          </cell>
          <cell r="BZ74">
            <v>99.7091138342238</v>
          </cell>
          <cell r="CA74">
            <v>98.690757963115459</v>
          </cell>
          <cell r="CB74">
            <v>100.91367508939398</v>
          </cell>
          <cell r="CC74">
            <v>102.12433236616742</v>
          </cell>
          <cell r="CD74">
            <v>95.612586573961167</v>
          </cell>
          <cell r="CE74">
            <v>98.195974237176515</v>
          </cell>
          <cell r="CF74">
            <v>98.126849990505022</v>
          </cell>
          <cell r="CG74">
            <v>99.67650384422133</v>
          </cell>
          <cell r="CH74">
            <v>100.62322748905336</v>
          </cell>
          <cell r="CI74">
            <v>99.760557068245973</v>
          </cell>
          <cell r="CJ74">
            <v>99.211246850439835</v>
          </cell>
          <cell r="CK74">
            <v>96.418756675386788</v>
          </cell>
          <cell r="CL74">
            <v>97.546006528899099</v>
          </cell>
          <cell r="CM74">
            <v>99.766201544870086</v>
          </cell>
          <cell r="CN74">
            <v>95.193556545587867</v>
          </cell>
          <cell r="CO74">
            <v>95.965840396043873</v>
          </cell>
          <cell r="CP74">
            <v>99.145391211750692</v>
          </cell>
          <cell r="CQ74">
            <v>95.397185008217434</v>
          </cell>
          <cell r="CR74">
            <v>97.520157754978044</v>
          </cell>
          <cell r="CS74">
            <v>94.797491570747937</v>
          </cell>
          <cell r="CT74">
            <v>100.19742084170102</v>
          </cell>
          <cell r="CU74">
            <v>98.750915738700101</v>
          </cell>
          <cell r="CV74">
            <v>99.533880683553051</v>
          </cell>
          <cell r="CW74">
            <v>99.815564576674802</v>
          </cell>
          <cell r="CX74">
            <v>99.783474082837813</v>
          </cell>
          <cell r="CY74">
            <v>99.433018431890574</v>
          </cell>
          <cell r="CZ74">
            <v>100.14398244599063</v>
          </cell>
          <cell r="DA74">
            <v>98.072965124574736</v>
          </cell>
          <cell r="DB74">
            <v>102.66113103753891</v>
          </cell>
          <cell r="DC74">
            <v>100.53159051597029</v>
          </cell>
          <cell r="DD74">
            <v>103.3955781632402</v>
          </cell>
          <cell r="DE74">
            <v>101.65490311072539</v>
          </cell>
          <cell r="DF74">
            <v>96.845462185126749</v>
          </cell>
          <cell r="DG74">
            <v>104.11856882323391</v>
          </cell>
          <cell r="DH74">
            <v>100.63066268772846</v>
          </cell>
          <cell r="DI74">
            <v>99.663256175342795</v>
          </cell>
          <cell r="DJ74">
            <v>102.23889417714554</v>
          </cell>
          <cell r="DK74">
            <v>100.71399578511424</v>
          </cell>
          <cell r="DL74">
            <v>101.98745823634124</v>
          </cell>
          <cell r="DM74">
            <v>106.41528459175602</v>
          </cell>
          <cell r="DN74">
            <v>97.98365120749753</v>
          </cell>
          <cell r="DO74">
            <v>103.13775247624469</v>
          </cell>
          <cell r="DP74">
            <v>100.54283116771119</v>
          </cell>
          <cell r="DQ74">
            <v>103.54460665633125</v>
          </cell>
          <cell r="DR74">
            <v>103.78717209081228</v>
          </cell>
          <cell r="DS74">
            <v>101.39142726149146</v>
          </cell>
          <cell r="DT74">
            <v>104.14995258693023</v>
          </cell>
          <cell r="DU74">
            <v>104.38430972253319</v>
          </cell>
          <cell r="DV74">
            <v>101.69514158749358</v>
          </cell>
        </row>
        <row r="83">
          <cell r="E83" t="str">
            <v>TOTAL Laboratoires</v>
          </cell>
          <cell r="BZ83">
            <v>132.0045476596521</v>
          </cell>
          <cell r="CA83">
            <v>148.48142784753736</v>
          </cell>
          <cell r="CB83">
            <v>188.28384339565636</v>
          </cell>
          <cell r="CC83">
            <v>157.02547655504142</v>
          </cell>
          <cell r="CD83">
            <v>157.79362584280173</v>
          </cell>
          <cell r="CE83">
            <v>157.59070472699349</v>
          </cell>
          <cell r="CF83">
            <v>154.94930339478915</v>
          </cell>
          <cell r="CG83">
            <v>157.99600195181608</v>
          </cell>
          <cell r="CH83">
            <v>144.78725521956449</v>
          </cell>
          <cell r="CI83">
            <v>129.26472806591428</v>
          </cell>
          <cell r="CJ83">
            <v>124.52775491146333</v>
          </cell>
          <cell r="CK83">
            <v>140.609818136657</v>
          </cell>
          <cell r="CL83">
            <v>126.72568136894937</v>
          </cell>
          <cell r="CM83">
            <v>119.925373188912</v>
          </cell>
          <cell r="CN83">
            <v>121.02703352811533</v>
          </cell>
          <cell r="CO83">
            <v>134.89103221768374</v>
          </cell>
          <cell r="CP83">
            <v>157.33636687080278</v>
          </cell>
          <cell r="CQ83">
            <v>143.58446471236275</v>
          </cell>
          <cell r="CR83">
            <v>128.11138139603219</v>
          </cell>
          <cell r="CS83">
            <v>126.16274558850475</v>
          </cell>
          <cell r="CT83">
            <v>119.07751448960764</v>
          </cell>
          <cell r="CU83">
            <v>112.59424968777272</v>
          </cell>
          <cell r="CV83">
            <v>119.96652260055842</v>
          </cell>
          <cell r="CW83">
            <v>112.51130319387248</v>
          </cell>
          <cell r="CX83">
            <v>103.6740021022834</v>
          </cell>
          <cell r="CY83">
            <v>106.57242373245606</v>
          </cell>
          <cell r="CZ83">
            <v>100.22235890804964</v>
          </cell>
          <cell r="DA83">
            <v>99.688673656648518</v>
          </cell>
          <cell r="DB83">
            <v>97.616583223100932</v>
          </cell>
          <cell r="DC83">
            <v>92.22891622120865</v>
          </cell>
          <cell r="DD83">
            <v>90.953982669389461</v>
          </cell>
          <cell r="DE83">
            <v>86.620629099171822</v>
          </cell>
          <cell r="DF83">
            <v>86.160241641155395</v>
          </cell>
          <cell r="DG83">
            <v>89.826474829914005</v>
          </cell>
          <cell r="DH83">
            <v>87.413286110305137</v>
          </cell>
          <cell r="DI83">
            <v>87.623550567812245</v>
          </cell>
          <cell r="DJ83">
            <v>87.3666735512396</v>
          </cell>
          <cell r="DK83">
            <v>85.92324021079807</v>
          </cell>
          <cell r="DL83">
            <v>84.490799949385405</v>
          </cell>
          <cell r="DM83">
            <v>85.611914977349926</v>
          </cell>
          <cell r="DN83">
            <v>83.419701096442267</v>
          </cell>
          <cell r="DO83">
            <v>84.633270168513803</v>
          </cell>
          <cell r="DP83">
            <v>80.724889722979285</v>
          </cell>
          <cell r="DQ83">
            <v>80.935912370017164</v>
          </cell>
          <cell r="DR83">
            <v>80.893366155698715</v>
          </cell>
          <cell r="DS83">
            <v>80.52533025362969</v>
          </cell>
          <cell r="DT83">
            <v>80.815101312415692</v>
          </cell>
          <cell r="DU83">
            <v>74.92277451172798</v>
          </cell>
          <cell r="DV83">
            <v>75.424774155433866</v>
          </cell>
        </row>
        <row r="89">
          <cell r="E89" t="str">
            <v>TOTAL transports</v>
          </cell>
          <cell r="BZ89">
            <v>90.015074779921306</v>
          </cell>
          <cell r="CA89">
            <v>86.859274830292307</v>
          </cell>
          <cell r="CB89">
            <v>93.476250834140941</v>
          </cell>
          <cell r="CC89">
            <v>89.915125316287032</v>
          </cell>
          <cell r="CD89">
            <v>90.861960685372352</v>
          </cell>
          <cell r="CE89">
            <v>92.036998176587431</v>
          </cell>
          <cell r="CF89">
            <v>95.386562032876228</v>
          </cell>
          <cell r="CG89">
            <v>96.524237180309939</v>
          </cell>
          <cell r="CH89">
            <v>99.638921268994409</v>
          </cell>
          <cell r="CI89">
            <v>96.404604875937906</v>
          </cell>
          <cell r="CJ89">
            <v>99.454467268019911</v>
          </cell>
          <cell r="CK89">
            <v>98.692024505540076</v>
          </cell>
          <cell r="CL89">
            <v>98.470263188468806</v>
          </cell>
          <cell r="CM89">
            <v>101.34280202663224</v>
          </cell>
          <cell r="CN89">
            <v>98.60674897786707</v>
          </cell>
          <cell r="CO89">
            <v>98.962692054361085</v>
          </cell>
          <cell r="CP89">
            <v>100.44098878153687</v>
          </cell>
          <cell r="CQ89">
            <v>99.31276004863679</v>
          </cell>
          <cell r="CR89">
            <v>100.43556703147006</v>
          </cell>
          <cell r="CS89">
            <v>99.571189236207061</v>
          </cell>
          <cell r="CT89">
            <v>102.9800616816154</v>
          </cell>
          <cell r="CU89">
            <v>99.762258788681663</v>
          </cell>
          <cell r="CV89">
            <v>100.33515205166768</v>
          </cell>
          <cell r="CW89">
            <v>103.86699632925117</v>
          </cell>
          <cell r="CX89">
            <v>105.84204282199671</v>
          </cell>
          <cell r="CY89">
            <v>105.50746085630797</v>
          </cell>
          <cell r="CZ89">
            <v>106.19574423891243</v>
          </cell>
          <cell r="DA89">
            <v>109.07535818171871</v>
          </cell>
          <cell r="DB89">
            <v>106.15841571666824</v>
          </cell>
          <cell r="DC89">
            <v>106.38271506810781</v>
          </cell>
          <cell r="DD89">
            <v>107.80575904008465</v>
          </cell>
          <cell r="DE89">
            <v>108.99873279113181</v>
          </cell>
          <cell r="DF89">
            <v>105.15974600461561</v>
          </cell>
          <cell r="DG89">
            <v>107.01363989575641</v>
          </cell>
          <cell r="DH89">
            <v>107.53691065806952</v>
          </cell>
          <cell r="DI89">
            <v>107.16281039807826</v>
          </cell>
          <cell r="DJ89">
            <v>108.34810345994779</v>
          </cell>
          <cell r="DK89">
            <v>108.75926424872159</v>
          </cell>
          <cell r="DL89">
            <v>108.62160211620593</v>
          </cell>
          <cell r="DM89">
            <v>110.65099782612364</v>
          </cell>
          <cell r="DN89">
            <v>107.06717819080546</v>
          </cell>
          <cell r="DO89">
            <v>110.43802237236133</v>
          </cell>
          <cell r="DP89">
            <v>109.16822438910437</v>
          </cell>
          <cell r="DQ89">
            <v>111.12440024054828</v>
          </cell>
          <cell r="DR89">
            <v>110.37039316649853</v>
          </cell>
          <cell r="DS89">
            <v>113.24463253677388</v>
          </cell>
          <cell r="DT89">
            <v>113.42803043141272</v>
          </cell>
          <cell r="DU89">
            <v>109.7878308600279</v>
          </cell>
          <cell r="DV89">
            <v>111.62282217338367</v>
          </cell>
        </row>
        <row r="90">
          <cell r="E90" t="str">
            <v>IJ maladie</v>
          </cell>
          <cell r="BZ90">
            <v>121.03180138993397</v>
          </cell>
          <cell r="CA90">
            <v>124.12512392478881</v>
          </cell>
          <cell r="CB90">
            <v>131.26053116669533</v>
          </cell>
          <cell r="CC90">
            <v>122.22688632153995</v>
          </cell>
          <cell r="CD90">
            <v>123.79638783941222</v>
          </cell>
          <cell r="CE90">
            <v>124.38681362483</v>
          </cell>
          <cell r="CF90">
            <v>124.73345065916371</v>
          </cell>
          <cell r="CG90">
            <v>126.51092248278133</v>
          </cell>
          <cell r="CH90">
            <v>127.49236048124131</v>
          </cell>
          <cell r="CI90">
            <v>125.27497205591716</v>
          </cell>
          <cell r="CJ90">
            <v>126.54252452272856</v>
          </cell>
          <cell r="CK90">
            <v>121.88984232402862</v>
          </cell>
          <cell r="CL90">
            <v>125.35457511596748</v>
          </cell>
          <cell r="CM90">
            <v>128.9297040589712</v>
          </cell>
          <cell r="CN90">
            <v>129.75004884200996</v>
          </cell>
          <cell r="CO90">
            <v>128.87930240343172</v>
          </cell>
          <cell r="CP90">
            <v>133.17506816981501</v>
          </cell>
          <cell r="CQ90">
            <v>152.67386047897159</v>
          </cell>
          <cell r="CR90">
            <v>143.64120419983317</v>
          </cell>
          <cell r="CS90">
            <v>143.02264396765992</v>
          </cell>
          <cell r="CT90">
            <v>136.49103467235128</v>
          </cell>
          <cell r="CU90">
            <v>140.18723994255927</v>
          </cell>
          <cell r="CV90">
            <v>136.57711814874031</v>
          </cell>
          <cell r="CW90">
            <v>139.59024325314215</v>
          </cell>
          <cell r="CX90">
            <v>143.1577595653832</v>
          </cell>
          <cell r="CY90">
            <v>142.04912076406222</v>
          </cell>
          <cell r="CZ90">
            <v>138.38709884361887</v>
          </cell>
          <cell r="DA90">
            <v>137.81348583765714</v>
          </cell>
          <cell r="DB90">
            <v>133.41739325447983</v>
          </cell>
          <cell r="DC90">
            <v>134.43346367099116</v>
          </cell>
          <cell r="DD90">
            <v>134.64917039262082</v>
          </cell>
          <cell r="DE90">
            <v>128.46272462580507</v>
          </cell>
          <cell r="DF90">
            <v>136.92229297422432</v>
          </cell>
          <cell r="DG90">
            <v>134.12213106029856</v>
          </cell>
          <cell r="DH90">
            <v>135.06962907564767</v>
          </cell>
          <cell r="DI90">
            <v>139.32524316343529</v>
          </cell>
          <cell r="DJ90">
            <v>134.18570315290205</v>
          </cell>
          <cell r="DK90">
            <v>133.8109643178739</v>
          </cell>
          <cell r="DL90">
            <v>132.02703831423733</v>
          </cell>
          <cell r="DM90">
            <v>141.29793852076207</v>
          </cell>
          <cell r="DN90">
            <v>138.88221837207416</v>
          </cell>
          <cell r="DO90">
            <v>137.8661878473774</v>
          </cell>
          <cell r="DP90">
            <v>136.72544623710016</v>
          </cell>
          <cell r="DQ90">
            <v>140.58708726078254</v>
          </cell>
          <cell r="DR90">
            <v>140.33725974297539</v>
          </cell>
          <cell r="DS90">
            <v>137.7792229041367</v>
          </cell>
          <cell r="DT90">
            <v>141.32813447382736</v>
          </cell>
          <cell r="DU90">
            <v>143.19265269271781</v>
          </cell>
          <cell r="DV90">
            <v>142.90870624832587</v>
          </cell>
        </row>
        <row r="91">
          <cell r="E91" t="str">
            <v>IJ AT</v>
          </cell>
          <cell r="BZ91">
            <v>119.02526888921754</v>
          </cell>
          <cell r="CA91">
            <v>119.75331166979697</v>
          </cell>
          <cell r="CB91">
            <v>126.1156454357678</v>
          </cell>
          <cell r="CC91">
            <v>123.18312304547125</v>
          </cell>
          <cell r="CD91">
            <v>122.21579490121862</v>
          </cell>
          <cell r="CE91">
            <v>123.6165510166114</v>
          </cell>
          <cell r="CF91">
            <v>120.82876529873563</v>
          </cell>
          <cell r="CG91">
            <v>122.28526657585124</v>
          </cell>
          <cell r="CH91">
            <v>124.33534823585622</v>
          </cell>
          <cell r="CI91">
            <v>117.16236822947069</v>
          </cell>
          <cell r="CJ91">
            <v>124.51322806011243</v>
          </cell>
          <cell r="CK91">
            <v>120.38617740403963</v>
          </cell>
          <cell r="CL91">
            <v>117.83847972414441</v>
          </cell>
          <cell r="CM91">
            <v>121.24997151143373</v>
          </cell>
          <cell r="CN91">
            <v>125.65426164481779</v>
          </cell>
          <cell r="CO91">
            <v>119.96256919308746</v>
          </cell>
          <cell r="CP91">
            <v>123.75936326386025</v>
          </cell>
          <cell r="CQ91">
            <v>119.6161454440436</v>
          </cell>
          <cell r="CR91">
            <v>121.47741070473583</v>
          </cell>
          <cell r="CS91">
            <v>122.88995915136</v>
          </cell>
          <cell r="CT91">
            <v>116.06365920162314</v>
          </cell>
          <cell r="CU91">
            <v>121.92195850811112</v>
          </cell>
          <cell r="CV91">
            <v>121.1152343647158</v>
          </cell>
          <cell r="CW91">
            <v>129.09193872780602</v>
          </cell>
          <cell r="CX91">
            <v>128.51660907979897</v>
          </cell>
          <cell r="CY91">
            <v>127.8613041794563</v>
          </cell>
          <cell r="CZ91">
            <v>121.381486835484</v>
          </cell>
          <cell r="DA91">
            <v>122.77662623052916</v>
          </cell>
          <cell r="DB91">
            <v>120.00685275329921</v>
          </cell>
          <cell r="DC91">
            <v>118.52653283310481</v>
          </cell>
          <cell r="DD91">
            <v>124.88578395377607</v>
          </cell>
          <cell r="DE91">
            <v>126.00464028027262</v>
          </cell>
          <cell r="DF91">
            <v>126.83132217403485</v>
          </cell>
          <cell r="DG91">
            <v>129.54276964887961</v>
          </cell>
          <cell r="DH91">
            <v>132.92969131826752</v>
          </cell>
          <cell r="DI91">
            <v>125.38053374786897</v>
          </cell>
          <cell r="DJ91">
            <v>125.90472917903696</v>
          </cell>
          <cell r="DK91">
            <v>124.03586699144434</v>
          </cell>
          <cell r="DL91">
            <v>123.48259275585127</v>
          </cell>
          <cell r="DM91">
            <v>129.09238251313315</v>
          </cell>
          <cell r="DN91">
            <v>128.04805549603685</v>
          </cell>
          <cell r="DO91">
            <v>128.97622089752701</v>
          </cell>
          <cell r="DP91">
            <v>128.66417777433642</v>
          </cell>
          <cell r="DQ91">
            <v>135.53411744330506</v>
          </cell>
          <cell r="DR91">
            <v>132.86868548617562</v>
          </cell>
          <cell r="DS91">
            <v>130.04057589345589</v>
          </cell>
          <cell r="DT91">
            <v>130.70064544070675</v>
          </cell>
          <cell r="DU91">
            <v>125.42697859323393</v>
          </cell>
          <cell r="DV91">
            <v>124.90755021524664</v>
          </cell>
        </row>
        <row r="107">
          <cell r="E107" t="str">
            <v>Médicaments de ville</v>
          </cell>
          <cell r="BZ107">
            <v>104.28617099830535</v>
          </cell>
          <cell r="CA107">
            <v>107.60612519109233</v>
          </cell>
          <cell r="CB107">
            <v>105.98681707523059</v>
          </cell>
          <cell r="CC107">
            <v>104.08164609314269</v>
          </cell>
          <cell r="CD107">
            <v>105.4607244879348</v>
          </cell>
          <cell r="CE107">
            <v>106.94533703828914</v>
          </cell>
          <cell r="CF107">
            <v>109.39699276473407</v>
          </cell>
          <cell r="CG107">
            <v>109.46279775923782</v>
          </cell>
          <cell r="CH107">
            <v>109.4698407007465</v>
          </cell>
          <cell r="CI107">
            <v>110.07778090775572</v>
          </cell>
          <cell r="CJ107">
            <v>112.57244176373516</v>
          </cell>
          <cell r="CK107">
            <v>118.90016867952508</v>
          </cell>
          <cell r="CL107">
            <v>117.70850072267127</v>
          </cell>
          <cell r="CM107">
            <v>114.38118026240562</v>
          </cell>
          <cell r="CN107">
            <v>115.63039459988885</v>
          </cell>
          <cell r="CO107">
            <v>116.78256979345647</v>
          </cell>
          <cell r="CP107">
            <v>133.52744048554842</v>
          </cell>
          <cell r="CQ107">
            <v>125.86071373124913</v>
          </cell>
          <cell r="CR107">
            <v>119.97917589818891</v>
          </cell>
          <cell r="CS107">
            <v>120.22207717476235</v>
          </cell>
          <cell r="CT107">
            <v>119.83730996691536</v>
          </cell>
          <cell r="CU107">
            <v>118.52163625014963</v>
          </cell>
          <cell r="CV107">
            <v>118.30348322658133</v>
          </cell>
          <cell r="CW107">
            <v>120.23587120221386</v>
          </cell>
          <cell r="CX107">
            <v>117.55499316384285</v>
          </cell>
          <cell r="CY107">
            <v>119.41052184197945</v>
          </cell>
          <cell r="CZ107">
            <v>118.23713607089333</v>
          </cell>
          <cell r="DA107">
            <v>118.01534631406328</v>
          </cell>
          <cell r="DB107">
            <v>120.68532989745826</v>
          </cell>
          <cell r="DC107">
            <v>119.92457984457299</v>
          </cell>
          <cell r="DD107">
            <v>121.98236782376199</v>
          </cell>
          <cell r="DE107">
            <v>120.33801474040122</v>
          </cell>
          <cell r="DF107">
            <v>121.17029220008115</v>
          </cell>
          <cell r="DG107">
            <v>128.52550060396504</v>
          </cell>
          <cell r="DH107">
            <v>123.47713568681797</v>
          </cell>
          <cell r="DI107">
            <v>123.23497728510655</v>
          </cell>
          <cell r="DJ107">
            <v>124.12002060758904</v>
          </cell>
          <cell r="DK107">
            <v>123.69267553963421</v>
          </cell>
          <cell r="DL107">
            <v>124.30006684043053</v>
          </cell>
          <cell r="DM107">
            <v>127.55644309398002</v>
          </cell>
          <cell r="DN107">
            <v>123.75395671008469</v>
          </cell>
          <cell r="DO107">
            <v>126.97496130334058</v>
          </cell>
          <cell r="DP107">
            <v>125.47043592050706</v>
          </cell>
          <cell r="DQ107">
            <v>127.89376735279477</v>
          </cell>
          <cell r="DR107">
            <v>126.76454667779214</v>
          </cell>
          <cell r="DS107">
            <v>126.48653450327714</v>
          </cell>
          <cell r="DT107">
            <v>128.10656808841253</v>
          </cell>
          <cell r="DU107">
            <v>127.74218246861706</v>
          </cell>
          <cell r="DV107">
            <v>128.91585466425826</v>
          </cell>
        </row>
        <row r="108">
          <cell r="E108" t="str">
            <v>Médicaments rétrocédés</v>
          </cell>
          <cell r="BZ108">
            <v>97.151744313949678</v>
          </cell>
          <cell r="CA108">
            <v>95.992810788301583</v>
          </cell>
          <cell r="CB108">
            <v>100.80892670123085</v>
          </cell>
          <cell r="CC108">
            <v>99.167211913902818</v>
          </cell>
          <cell r="CD108">
            <v>104.25782126836778</v>
          </cell>
          <cell r="CE108">
            <v>99.728121491134644</v>
          </cell>
          <cell r="CF108">
            <v>100.51074880068231</v>
          </cell>
          <cell r="CG108">
            <v>104.80464894668773</v>
          </cell>
          <cell r="CH108">
            <v>110.96096177129688</v>
          </cell>
          <cell r="CI108">
            <v>105.02704293154734</v>
          </cell>
          <cell r="CJ108">
            <v>103.07303141269897</v>
          </cell>
          <cell r="CK108">
            <v>97.236342503436603</v>
          </cell>
          <cell r="CL108">
            <v>92.804846318599658</v>
          </cell>
          <cell r="CM108">
            <v>101.75604082713041</v>
          </cell>
          <cell r="CN108">
            <v>89.528606186284193</v>
          </cell>
          <cell r="CO108">
            <v>102.36691062784648</v>
          </cell>
          <cell r="CP108">
            <v>90.885573241403605</v>
          </cell>
          <cell r="CQ108">
            <v>75.609421205031055</v>
          </cell>
          <cell r="CR108">
            <v>96.012740537916912</v>
          </cell>
          <cell r="CS108">
            <v>99.255745369870738</v>
          </cell>
          <cell r="CT108">
            <v>83.908009708450095</v>
          </cell>
          <cell r="CU108">
            <v>87.325531505910376</v>
          </cell>
          <cell r="CV108">
            <v>82.251434976135869</v>
          </cell>
          <cell r="CW108">
            <v>82.279331162646272</v>
          </cell>
          <cell r="CX108">
            <v>85.03049307350804</v>
          </cell>
          <cell r="CY108">
            <v>82.483410912630688</v>
          </cell>
          <cell r="CZ108">
            <v>88.13379893115254</v>
          </cell>
          <cell r="DA108">
            <v>76.976143802108652</v>
          </cell>
          <cell r="DB108">
            <v>84.689306167147961</v>
          </cell>
          <cell r="DC108">
            <v>82.521308139750914</v>
          </cell>
          <cell r="DD108">
            <v>83.771170422485852</v>
          </cell>
          <cell r="DE108">
            <v>72.909605516029146</v>
          </cell>
          <cell r="DF108">
            <v>73.999231209873102</v>
          </cell>
          <cell r="DG108">
            <v>82.487953285771937</v>
          </cell>
          <cell r="DH108">
            <v>80.803946933529915</v>
          </cell>
          <cell r="DI108">
            <v>84.476839806161664</v>
          </cell>
          <cell r="DJ108">
            <v>82.708774282545619</v>
          </cell>
          <cell r="DK108">
            <v>73.605007568071102</v>
          </cell>
          <cell r="DL108">
            <v>82.019459317035498</v>
          </cell>
          <cell r="DM108">
            <v>74.618566127210485</v>
          </cell>
          <cell r="DN108">
            <v>75.236918532005816</v>
          </cell>
          <cell r="DO108">
            <v>85.830444404632914</v>
          </cell>
          <cell r="DP108">
            <v>73.642910526508672</v>
          </cell>
          <cell r="DQ108">
            <v>76.064743951000281</v>
          </cell>
          <cell r="DR108">
            <v>79.931769421370618</v>
          </cell>
          <cell r="DS108">
            <v>76.007433266443186</v>
          </cell>
          <cell r="DT108">
            <v>79.144979256808398</v>
          </cell>
          <cell r="DU108">
            <v>74.656575970838773</v>
          </cell>
          <cell r="DV108">
            <v>77.597342220832886</v>
          </cell>
        </row>
        <row r="118">
          <cell r="E118" t="str">
            <v>TOTAL médicaments</v>
          </cell>
          <cell r="BZ118">
            <v>103.6193054998249</v>
          </cell>
          <cell r="CA118">
            <v>106.52061138026158</v>
          </cell>
          <cell r="CB118">
            <v>105.50283194256305</v>
          </cell>
          <cell r="CC118">
            <v>103.62228660377059</v>
          </cell>
          <cell r="CD118">
            <v>105.34828733066475</v>
          </cell>
          <cell r="CE118">
            <v>106.27073314137785</v>
          </cell>
          <cell r="CF118">
            <v>108.56638229343989</v>
          </cell>
          <cell r="CG118">
            <v>109.02739364517085</v>
          </cell>
          <cell r="CH118">
            <v>109.60921801023483</v>
          </cell>
          <cell r="CI118">
            <v>109.60568089927372</v>
          </cell>
          <cell r="CJ118">
            <v>111.68451771611613</v>
          </cell>
          <cell r="CK118">
            <v>116.87521854953214</v>
          </cell>
          <cell r="CL118">
            <v>115.38071901814094</v>
          </cell>
          <cell r="CM118">
            <v>113.2010896573186</v>
          </cell>
          <cell r="CN118">
            <v>113.19062152326049</v>
          </cell>
          <cell r="CO118">
            <v>115.43511663979538</v>
          </cell>
          <cell r="CP118">
            <v>129.54164158200666</v>
          </cell>
          <cell r="CQ118">
            <v>121.16365050215099</v>
          </cell>
          <cell r="CR118">
            <v>117.73899745492682</v>
          </cell>
          <cell r="CS118">
            <v>118.26232288349816</v>
          </cell>
          <cell r="CT118">
            <v>116.47894470689315</v>
          </cell>
          <cell r="CU118">
            <v>115.60568983128267</v>
          </cell>
          <cell r="CV118">
            <v>114.93364452875103</v>
          </cell>
          <cell r="CW118">
            <v>116.68801681756045</v>
          </cell>
          <cell r="CX118">
            <v>114.51487965155052</v>
          </cell>
          <cell r="CY118">
            <v>115.95888973097301</v>
          </cell>
          <cell r="CZ118">
            <v>115.42333226916131</v>
          </cell>
          <cell r="DA118">
            <v>114.17935087235713</v>
          </cell>
          <cell r="DB118">
            <v>117.32072789504866</v>
          </cell>
          <cell r="DC118">
            <v>116.42844027600319</v>
          </cell>
          <cell r="DD118">
            <v>118.4107102358561</v>
          </cell>
          <cell r="DE118">
            <v>115.90481062199596</v>
          </cell>
          <cell r="DF118">
            <v>116.76114280478842</v>
          </cell>
          <cell r="DG118">
            <v>124.22230242148389</v>
          </cell>
          <cell r="DH118">
            <v>119.4884091151212</v>
          </cell>
          <cell r="DI118">
            <v>119.61219639274043</v>
          </cell>
          <cell r="DJ118">
            <v>120.24924967601542</v>
          </cell>
          <cell r="DK118">
            <v>119.01090654159783</v>
          </cell>
          <cell r="DL118">
            <v>120.34803542156793</v>
          </cell>
          <cell r="DM118">
            <v>122.60826081195408</v>
          </cell>
          <cell r="DN118">
            <v>119.21899682040409</v>
          </cell>
          <cell r="DO118">
            <v>123.12912196889766</v>
          </cell>
          <cell r="DP118">
            <v>120.62603985534537</v>
          </cell>
          <cell r="DQ118">
            <v>123.04923126661109</v>
          </cell>
          <cell r="DR118">
            <v>122.38701716742359</v>
          </cell>
          <cell r="DS118">
            <v>121.76817765437124</v>
          </cell>
          <cell r="DT118">
            <v>123.53005538639275</v>
          </cell>
          <cell r="DU118">
            <v>122.78019168708654</v>
          </cell>
          <cell r="DV118">
            <v>124.11903679844384</v>
          </cell>
        </row>
        <row r="126">
          <cell r="E126" t="str">
            <v>Produits de LPP</v>
          </cell>
          <cell r="BZ126">
            <v>102.77383877754349</v>
          </cell>
          <cell r="CA126">
            <v>103.60527828957208</v>
          </cell>
          <cell r="CB126">
            <v>104.56335049336974</v>
          </cell>
          <cell r="CC126">
            <v>105.88835322237725</v>
          </cell>
          <cell r="CD126">
            <v>107.48900704102653</v>
          </cell>
          <cell r="CE126">
            <v>107.35019089401668</v>
          </cell>
          <cell r="CF126">
            <v>107.97169670189217</v>
          </cell>
          <cell r="CG126">
            <v>108.695688040272</v>
          </cell>
          <cell r="CH126">
            <v>109.52457360200624</v>
          </cell>
          <cell r="CI126">
            <v>107.39649070205736</v>
          </cell>
          <cell r="CJ126">
            <v>104.89880490707795</v>
          </cell>
          <cell r="CK126">
            <v>103.72152349626221</v>
          </cell>
          <cell r="CL126">
            <v>107.93062048672266</v>
          </cell>
          <cell r="CM126">
            <v>106.34021952988033</v>
          </cell>
          <cell r="CN126">
            <v>105.88831881231356</v>
          </cell>
          <cell r="CO126">
            <v>103.06685580785835</v>
          </cell>
          <cell r="CP126">
            <v>103.23663332635272</v>
          </cell>
          <cell r="CQ126">
            <v>108.8930388396919</v>
          </cell>
          <cell r="CR126">
            <v>105.26688176170491</v>
          </cell>
          <cell r="CS126">
            <v>107.81172647678355</v>
          </cell>
          <cell r="CT126">
            <v>107.59269968336953</v>
          </cell>
          <cell r="CU126">
            <v>107.3216509384001</v>
          </cell>
          <cell r="CV126">
            <v>107.45272843139983</v>
          </cell>
          <cell r="CW126">
            <v>109.94588866530704</v>
          </cell>
          <cell r="CX126">
            <v>107.55788253245994</v>
          </cell>
          <cell r="CY126">
            <v>105.97678504184096</v>
          </cell>
          <cell r="CZ126">
            <v>108.32040699467298</v>
          </cell>
          <cell r="DA126">
            <v>106.88851639992811</v>
          </cell>
          <cell r="DB126">
            <v>109.57150384855412</v>
          </cell>
          <cell r="DC126">
            <v>108.25961595554109</v>
          </cell>
          <cell r="DD126">
            <v>108.4357046074566</v>
          </cell>
          <cell r="DE126">
            <v>104.83392934602188</v>
          </cell>
          <cell r="DF126">
            <v>104.81278727255199</v>
          </cell>
          <cell r="DG126">
            <v>108.61172263979641</v>
          </cell>
          <cell r="DH126">
            <v>110.22562477142199</v>
          </cell>
          <cell r="DI126">
            <v>105.94252343171119</v>
          </cell>
          <cell r="DJ126">
            <v>106.43342299166136</v>
          </cell>
          <cell r="DK126">
            <v>107.43506046489182</v>
          </cell>
          <cell r="DL126">
            <v>104.85134221810124</v>
          </cell>
          <cell r="DM126">
            <v>113.5161606250513</v>
          </cell>
          <cell r="DN126">
            <v>104.65092042320998</v>
          </cell>
          <cell r="DO126">
            <v>111.93557343208651</v>
          </cell>
          <cell r="DP126">
            <v>108.60211397535021</v>
          </cell>
          <cell r="DQ126">
            <v>110.28797024268368</v>
          </cell>
          <cell r="DR126">
            <v>111.33052667922058</v>
          </cell>
          <cell r="DS126">
            <v>108.34947271623989</v>
          </cell>
          <cell r="DT126">
            <v>110.58393375395666</v>
          </cell>
          <cell r="DU126">
            <v>111.61021977298321</v>
          </cell>
          <cell r="DV126">
            <v>111.4578680805438</v>
          </cell>
        </row>
        <row r="134">
          <cell r="E134" t="str">
            <v xml:space="preserve">TOTAL SOINS DE VILLE </v>
          </cell>
          <cell r="BZ134">
            <v>104.36300585390872</v>
          </cell>
          <cell r="CA134">
            <v>105.04906469104051</v>
          </cell>
          <cell r="CB134">
            <v>109.70516103336946</v>
          </cell>
          <cell r="CC134">
            <v>105.34265818513376</v>
          </cell>
          <cell r="CD134">
            <v>106.75961160870271</v>
          </cell>
          <cell r="CE134">
            <v>107.14074127064421</v>
          </cell>
          <cell r="CF134">
            <v>107.71285793742864</v>
          </cell>
          <cell r="CG134">
            <v>109.137411026536</v>
          </cell>
          <cell r="CH134">
            <v>108.02509679653063</v>
          </cell>
          <cell r="CI134">
            <v>106.45589899812376</v>
          </cell>
          <cell r="CJ134">
            <v>107.24993493537751</v>
          </cell>
          <cell r="CK134">
            <v>108.34494542171991</v>
          </cell>
          <cell r="CL134">
            <v>108.3222318675998</v>
          </cell>
          <cell r="CM134">
            <v>108.2357164292238</v>
          </cell>
          <cell r="CN134">
            <v>107.51072832557659</v>
          </cell>
          <cell r="CO134">
            <v>107.85380095894858</v>
          </cell>
          <cell r="CP134">
            <v>114.41871203344654</v>
          </cell>
          <cell r="CQ134">
            <v>112.0621767063495</v>
          </cell>
          <cell r="CR134">
            <v>109.93977248991638</v>
          </cell>
          <cell r="CS134">
            <v>109.17907931645077</v>
          </cell>
          <cell r="CT134">
            <v>109.85559067156589</v>
          </cell>
          <cell r="CU134">
            <v>109.22508802987335</v>
          </cell>
          <cell r="CV134">
            <v>109.28835120583157</v>
          </cell>
          <cell r="CW134">
            <v>111.02666989748211</v>
          </cell>
          <cell r="CX134">
            <v>109.78103497469375</v>
          </cell>
          <cell r="CY134">
            <v>109.78126657331589</v>
          </cell>
          <cell r="CZ134">
            <v>109.06167011912116</v>
          </cell>
          <cell r="DA134">
            <v>108.17631761780004</v>
          </cell>
          <cell r="DB134">
            <v>109.42513214841667</v>
          </cell>
          <cell r="DC134">
            <v>108.04796027677916</v>
          </cell>
          <cell r="DD134">
            <v>109.57999355088006</v>
          </cell>
          <cell r="DE134">
            <v>107.29612966743116</v>
          </cell>
          <cell r="DF134">
            <v>108.35532240410505</v>
          </cell>
          <cell r="DG134">
            <v>112.39764396378975</v>
          </cell>
          <cell r="DH134">
            <v>110.56341472363118</v>
          </cell>
          <cell r="DI134">
            <v>109.43437620167393</v>
          </cell>
          <cell r="DJ134">
            <v>109.71168941608258</v>
          </cell>
          <cell r="DK134">
            <v>109.43658930913347</v>
          </cell>
          <cell r="DL134">
            <v>109.12013304937456</v>
          </cell>
          <cell r="DM134">
            <v>113.86316782201038</v>
          </cell>
          <cell r="DN134">
            <v>108.18481980730603</v>
          </cell>
          <cell r="DO134">
            <v>112.14000008085139</v>
          </cell>
          <cell r="DP134">
            <v>109.38829932477012</v>
          </cell>
          <cell r="DQ134">
            <v>109.34856123338932</v>
          </cell>
          <cell r="DR134">
            <v>113.57236070996206</v>
          </cell>
          <cell r="DS134">
            <v>110.81870941476966</v>
          </cell>
          <cell r="DT134">
            <v>112.31081068156652</v>
          </cell>
          <cell r="DU134">
            <v>111.3058754544691</v>
          </cell>
          <cell r="DV134">
            <v>111.64712905652632</v>
          </cell>
        </row>
      </sheetData>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row r="4">
          <cell r="DG4">
            <v>45323</v>
          </cell>
        </row>
      </sheetData>
      <sheetData sheetId="1"/>
      <sheetData sheetId="2"/>
      <sheetData sheetId="3">
        <row r="5">
          <cell r="DH5">
            <v>-0.13823313427651707</v>
          </cell>
          <cell r="DL5">
            <v>4.5885255293829807E-2</v>
          </cell>
        </row>
        <row r="6">
          <cell r="DL6">
            <v>4.6556998204134059E-2</v>
          </cell>
        </row>
        <row r="7">
          <cell r="DL7">
            <v>0.10771000076172843</v>
          </cell>
        </row>
        <row r="8">
          <cell r="DL8">
            <v>-3.8216487935554988E-2</v>
          </cell>
        </row>
      </sheetData>
      <sheetData sheetId="4">
        <row r="5">
          <cell r="DH5">
            <v>-0.15326948890833281</v>
          </cell>
          <cell r="DL5">
            <v>5.0635437896020097E-2</v>
          </cell>
        </row>
        <row r="6">
          <cell r="DL6">
            <v>5.4581764077547446E-2</v>
          </cell>
        </row>
        <row r="7">
          <cell r="DL7">
            <v>2.754087341568856E-2</v>
          </cell>
        </row>
        <row r="8">
          <cell r="DL8">
            <v>4.6129949439614792E-2</v>
          </cell>
        </row>
      </sheetData>
      <sheetData sheetId="5">
        <row r="5">
          <cell r="DH5">
            <v>9.3984755590377222E-3</v>
          </cell>
          <cell r="DL5">
            <v>5.7494209999933599E-2</v>
          </cell>
        </row>
        <row r="6">
          <cell r="DL6">
            <v>5.8454070461505747E-2</v>
          </cell>
        </row>
        <row r="7">
          <cell r="DL7">
            <v>8.0097233022010439E-2</v>
          </cell>
        </row>
        <row r="8">
          <cell r="DL8">
            <v>1.8170660850872489E-2</v>
          </cell>
        </row>
      </sheetData>
      <sheetData sheetId="6">
        <row r="5">
          <cell r="CV5">
            <v>5.75762717704289E-2</v>
          </cell>
          <cell r="CZ5">
            <v>8.6942837296998254E-2</v>
          </cell>
          <cell r="DL5">
            <v>7.2762716521170168E-2</v>
          </cell>
        </row>
        <row r="6">
          <cell r="CZ6">
            <v>6.6871498378200833E-2</v>
          </cell>
          <cell r="DL6">
            <v>7.3658218509309314E-2</v>
          </cell>
        </row>
        <row r="7">
          <cell r="CZ7">
            <v>0.25069827776694065</v>
          </cell>
          <cell r="DL7">
            <v>0.1060853374716193</v>
          </cell>
        </row>
        <row r="8">
          <cell r="CZ8">
            <v>9.6935696565361607E-2</v>
          </cell>
          <cell r="DL8">
            <v>2.1616561628741149E-2</v>
          </cell>
        </row>
      </sheetData>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J18">
            <v>66621676</v>
          </cell>
          <cell r="DN18">
            <v>42784005.700000003</v>
          </cell>
        </row>
        <row r="19">
          <cell r="DN19">
            <v>5464546.7699999996</v>
          </cell>
        </row>
        <row r="20">
          <cell r="DN20">
            <v>4589245.01</v>
          </cell>
        </row>
        <row r="25">
          <cell r="DN25">
            <v>53609575.340000004</v>
          </cell>
        </row>
      </sheetData>
      <sheetData sheetId="1"/>
      <sheetData sheetId="2">
        <row r="18">
          <cell r="DJ18">
            <v>524344898</v>
          </cell>
          <cell r="DN18">
            <v>539581339.05000007</v>
          </cell>
        </row>
        <row r="19">
          <cell r="DN19">
            <v>59012344.079999998</v>
          </cell>
        </row>
        <row r="20">
          <cell r="DN20">
            <v>66883282.030000001</v>
          </cell>
        </row>
        <row r="25">
          <cell r="DN25">
            <v>675126276.86000013</v>
          </cell>
        </row>
      </sheetData>
      <sheetData sheetId="3">
        <row r="18">
          <cell r="DJ18">
            <v>0.493000732273561</v>
          </cell>
          <cell r="DN18">
            <v>-1.336989918428455E-2</v>
          </cell>
        </row>
        <row r="19">
          <cell r="DN19">
            <v>0.19112785076992678</v>
          </cell>
        </row>
        <row r="20">
          <cell r="DN20">
            <v>-2.4695207490383009E-2</v>
          </cell>
        </row>
        <row r="25">
          <cell r="DN25">
            <v>9.5700051831348887E-4</v>
          </cell>
        </row>
      </sheetData>
      <sheetData sheetId="4"/>
      <sheetData sheetId="5">
        <row r="18">
          <cell r="DJ18">
            <v>-2.5442362745964009E-2</v>
          </cell>
          <cell r="DN18">
            <v>2.5709015516906408E-2</v>
          </cell>
        </row>
        <row r="19">
          <cell r="DN19">
            <v>0.12812113083694654</v>
          </cell>
        </row>
        <row r="20">
          <cell r="DN20">
            <v>-1.4485904893851265E-2</v>
          </cell>
        </row>
        <row r="25">
          <cell r="DN25">
            <v>2.9075511675490162E-2</v>
          </cell>
        </row>
      </sheetData>
      <sheetData sheetId="6">
        <row r="18">
          <cell r="DJ18">
            <v>3.1721483387870064E-2</v>
          </cell>
          <cell r="DN18">
            <v>3.9641538795214259E-2</v>
          </cell>
        </row>
        <row r="19">
          <cell r="DN19">
            <v>0.1277414716099543</v>
          </cell>
        </row>
        <row r="20">
          <cell r="DN20">
            <v>-1.9013975022733609E-3</v>
          </cell>
        </row>
        <row r="25">
          <cell r="DN25">
            <v>4.225935975463635E-2</v>
          </cell>
        </row>
      </sheetData>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row r="5">
          <cell r="AL5">
            <v>48362144.527009472</v>
          </cell>
        </row>
      </sheetData>
      <sheetData sheetId="1"/>
      <sheetData sheetId="2"/>
      <sheetData sheetId="3">
        <row r="5">
          <cell r="DI5">
            <v>-0.93109756519019249</v>
          </cell>
          <cell r="DN5">
            <v>1.28466194592467E-2</v>
          </cell>
        </row>
        <row r="6">
          <cell r="DN6">
            <v>-2.7044060443934814E-3</v>
          </cell>
        </row>
        <row r="7">
          <cell r="DN7">
            <v>0.13568306860582324</v>
          </cell>
        </row>
        <row r="8">
          <cell r="DN8">
            <v>2.120305015952928E-2</v>
          </cell>
        </row>
      </sheetData>
      <sheetData sheetId="4">
        <row r="5">
          <cell r="DI5">
            <v>-0.93282022937364362</v>
          </cell>
          <cell r="DN5">
            <v>-2.5367875100645865E-4</v>
          </cell>
        </row>
        <row r="6">
          <cell r="DN6">
            <v>2.0808926108752956E-3</v>
          </cell>
        </row>
        <row r="7">
          <cell r="DN7">
            <v>3.8479360341449498E-2</v>
          </cell>
        </row>
        <row r="8">
          <cell r="DN8">
            <v>-5.6221314089079821E-2</v>
          </cell>
        </row>
      </sheetData>
      <sheetData sheetId="5">
        <row r="5">
          <cell r="DI5">
            <v>-0.17940414000415228</v>
          </cell>
          <cell r="DN5">
            <v>1.8368797748094634E-2</v>
          </cell>
        </row>
        <row r="6">
          <cell r="DN6">
            <v>1.2898108653927487E-2</v>
          </cell>
        </row>
        <row r="7">
          <cell r="DN7">
            <v>0.10656738972942126</v>
          </cell>
        </row>
        <row r="8">
          <cell r="DN8">
            <v>-2.0909442310755533E-2</v>
          </cell>
        </row>
      </sheetData>
      <sheetData sheetId="6">
        <row r="5">
          <cell r="CW5">
            <v>5.1012541640281572E-2</v>
          </cell>
          <cell r="DB5">
            <v>4.109003469125283E-2</v>
          </cell>
          <cell r="DN5">
            <v>3.1971257111071516E-2</v>
          </cell>
        </row>
        <row r="6">
          <cell r="DB6">
            <v>3.0142594581226811E-2</v>
          </cell>
          <cell r="DN6">
            <v>2.7569897222604389E-2</v>
          </cell>
        </row>
        <row r="7">
          <cell r="DB7">
            <v>0.16327618564980928</v>
          </cell>
          <cell r="DN7">
            <v>0.11144006082499103</v>
          </cell>
        </row>
        <row r="8">
          <cell r="DB8">
            <v>2.739365394092963E-2</v>
          </cell>
          <cell r="DN8">
            <v>-6.4637544938148661E-3</v>
          </cell>
        </row>
      </sheetData>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J18">
            <v>31978365</v>
          </cell>
          <cell r="DN18">
            <v>21157059.18</v>
          </cell>
        </row>
        <row r="19">
          <cell r="DN19">
            <v>2492199.94</v>
          </cell>
        </row>
        <row r="20">
          <cell r="DN20">
            <v>2728083.42</v>
          </cell>
        </row>
        <row r="25">
          <cell r="DN25">
            <v>26703276.75</v>
          </cell>
        </row>
      </sheetData>
      <sheetData sheetId="1" refreshError="1"/>
      <sheetData sheetId="2">
        <row r="18">
          <cell r="DJ18">
            <v>261792768</v>
          </cell>
          <cell r="DN18">
            <v>267183855.07999998</v>
          </cell>
        </row>
        <row r="19">
          <cell r="DN19">
            <v>26099537.720000003</v>
          </cell>
        </row>
        <row r="20">
          <cell r="DN20">
            <v>38830654.789999999</v>
          </cell>
        </row>
        <row r="25">
          <cell r="DN25">
            <v>336079515.70999998</v>
          </cell>
        </row>
      </sheetData>
      <sheetData sheetId="3">
        <row r="18">
          <cell r="DJ18">
            <v>0.39971893012235338</v>
          </cell>
          <cell r="DN18">
            <v>-3.7104212685730831E-2</v>
          </cell>
        </row>
        <row r="19">
          <cell r="DN19">
            <v>0.25206920995847693</v>
          </cell>
        </row>
        <row r="20">
          <cell r="DN20">
            <v>-3.0597631788318536E-2</v>
          </cell>
        </row>
        <row r="25">
          <cell r="DN25">
            <v>-1.5077252359946836E-2</v>
          </cell>
        </row>
      </sheetData>
      <sheetData sheetId="4" refreshError="1"/>
      <sheetData sheetId="5">
        <row r="18">
          <cell r="DJ18">
            <v>-7.0776343660141183E-2</v>
          </cell>
          <cell r="DN18">
            <v>-1.0731034531763162E-2</v>
          </cell>
        </row>
        <row r="19">
          <cell r="DN19">
            <v>0.17654928619858756</v>
          </cell>
        </row>
        <row r="20">
          <cell r="DN20">
            <v>-4.626512214992351E-2</v>
          </cell>
        </row>
        <row r="25">
          <cell r="DN25">
            <v>-2.1525321707803746E-3</v>
          </cell>
        </row>
      </sheetData>
      <sheetData sheetId="6">
        <row r="18">
          <cell r="DJ18">
            <v>-6.0582423665147545E-3</v>
          </cell>
          <cell r="DN18">
            <v>4.383802812268689E-3</v>
          </cell>
        </row>
        <row r="19">
          <cell r="DN19">
            <v>0.1512661602476193</v>
          </cell>
        </row>
        <row r="20">
          <cell r="DN20">
            <v>-3.5321786804343835E-2</v>
          </cell>
        </row>
        <row r="25">
          <cell r="DN25">
            <v>9.8881489268645151E-3</v>
          </cell>
        </row>
      </sheetData>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J5">
            <v>0.44172207608998981</v>
          </cell>
          <cell r="DN5">
            <v>-1.8077679240410482E-2</v>
          </cell>
        </row>
        <row r="6">
          <cell r="DN6">
            <v>-4.5848412746833489E-2</v>
          </cell>
        </row>
        <row r="7">
          <cell r="DN7">
            <v>0.22801980939268929</v>
          </cell>
        </row>
        <row r="8">
          <cell r="DN8">
            <v>8.0892625422623876E-3</v>
          </cell>
        </row>
      </sheetData>
      <sheetData sheetId="4">
        <row r="5">
          <cell r="DJ5">
            <v>12.64954876494431</v>
          </cell>
          <cell r="DN5">
            <v>-1.9614431159302947E-2</v>
          </cell>
        </row>
        <row r="6">
          <cell r="DN6">
            <v>-1.8141645535021511E-2</v>
          </cell>
        </row>
        <row r="7">
          <cell r="DN7">
            <v>4.1724796691052113E-2</v>
          </cell>
        </row>
        <row r="8">
          <cell r="DN8">
            <v>-7.5347912596421707E-2</v>
          </cell>
        </row>
      </sheetData>
      <sheetData sheetId="5">
        <row r="5">
          <cell r="DJ5">
            <v>-7.7696659116040956E-2</v>
          </cell>
          <cell r="DN5">
            <v>-1.0044064892337889E-2</v>
          </cell>
        </row>
        <row r="6">
          <cell r="DN6">
            <v>-1.8582785206665009E-2</v>
          </cell>
        </row>
        <row r="7">
          <cell r="DN7">
            <v>0.13865480786111961</v>
          </cell>
        </row>
        <row r="8">
          <cell r="DN8">
            <v>-5.1158212675697201E-2</v>
          </cell>
        </row>
      </sheetData>
      <sheetData sheetId="6">
        <row r="5">
          <cell r="CX5">
            <v>4.8879588404260321E-3</v>
          </cell>
          <cell r="DB5">
            <v>1.1674256022093044E-2</v>
          </cell>
          <cell r="DN5">
            <v>9.0550781713916173E-4</v>
          </cell>
        </row>
        <row r="6">
          <cell r="DB6">
            <v>7.0714057340854897E-3</v>
          </cell>
          <cell r="DN6">
            <v>-5.6449922411776488E-3</v>
          </cell>
        </row>
        <row r="7">
          <cell r="DB7">
            <v>8.1090841835996574E-2</v>
          </cell>
          <cell r="DN7">
            <v>0.12394179354803359</v>
          </cell>
        </row>
        <row r="8">
          <cell r="DB8">
            <v>-1.7970707837489108E-5</v>
          </cell>
          <cell r="DN8">
            <v>-3.6185246124030623E-2</v>
          </cell>
        </row>
      </sheetData>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J18">
            <v>34643311</v>
          </cell>
          <cell r="DN18">
            <v>21626946.52</v>
          </cell>
        </row>
        <row r="19">
          <cell r="DN19">
            <v>2972346.83</v>
          </cell>
        </row>
        <row r="20">
          <cell r="DN20">
            <v>1861161.59</v>
          </cell>
        </row>
        <row r="25">
          <cell r="DN25">
            <v>26906298.59</v>
          </cell>
        </row>
      </sheetData>
      <sheetData sheetId="1" refreshError="1"/>
      <sheetData sheetId="2">
        <row r="18">
          <cell r="DJ18">
            <v>262552128</v>
          </cell>
          <cell r="DN18">
            <v>272397482.96999997</v>
          </cell>
        </row>
        <row r="19">
          <cell r="DN19">
            <v>32912806.359999999</v>
          </cell>
        </row>
        <row r="20">
          <cell r="DN20">
            <v>28052628.240000002</v>
          </cell>
        </row>
        <row r="25">
          <cell r="DN25">
            <v>339046765.14999998</v>
          </cell>
        </row>
      </sheetData>
      <sheetData sheetId="3">
        <row r="18">
          <cell r="DJ18">
            <v>0.59086543855081963</v>
          </cell>
          <cell r="DN18">
            <v>1.1008955961795852E-2</v>
          </cell>
        </row>
        <row r="19">
          <cell r="DN19">
            <v>0.14442384867338176</v>
          </cell>
        </row>
        <row r="20">
          <cell r="DN20">
            <v>-1.5912393668546132E-2</v>
          </cell>
        </row>
        <row r="25">
          <cell r="DN25">
            <v>1.7394876759364353E-2</v>
          </cell>
        </row>
      </sheetData>
      <sheetData sheetId="4" refreshError="1"/>
      <sheetData sheetId="5">
        <row r="18">
          <cell r="DJ18">
            <v>2.2808669760835176E-2</v>
          </cell>
          <cell r="DN18">
            <v>6.3840627947983508E-2</v>
          </cell>
        </row>
        <row r="19">
          <cell r="DN19">
            <v>9.2018706687365448E-2</v>
          </cell>
        </row>
        <row r="20">
          <cell r="DN20">
            <v>3.2852255940725161E-2</v>
          </cell>
        </row>
        <row r="25">
          <cell r="DN25">
            <v>6.1755991857970427E-2</v>
          </cell>
        </row>
      </sheetData>
      <sheetData sheetId="6">
        <row r="18">
          <cell r="DJ18">
            <v>7.2364134086867038E-2</v>
          </cell>
          <cell r="DN18">
            <v>7.6714940702163226E-2</v>
          </cell>
        </row>
        <row r="19">
          <cell r="DN19">
            <v>0.10975918997656287</v>
          </cell>
        </row>
        <row r="20">
          <cell r="DN20">
            <v>4.8373052796801153E-2</v>
          </cell>
        </row>
        <row r="25">
          <cell r="DN25">
            <v>7.6462593488715536E-2</v>
          </cell>
        </row>
      </sheetData>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I5">
            <v>-0.90470582493593099</v>
          </cell>
          <cell r="DN5">
            <v>4.407275178931247E-2</v>
          </cell>
        </row>
        <row r="6">
          <cell r="DN6">
            <v>4.0963422208372346E-2</v>
          </cell>
        </row>
        <row r="7">
          <cell r="DN7">
            <v>6.9835585736029548E-2</v>
          </cell>
        </row>
        <row r="8">
          <cell r="DN8">
            <v>3.944234817961223E-2</v>
          </cell>
        </row>
      </sheetData>
      <sheetData sheetId="4">
        <row r="5">
          <cell r="DJ5">
            <v>16.439171554044986</v>
          </cell>
          <cell r="DN5">
            <v>1.8853733306416487E-2</v>
          </cell>
        </row>
        <row r="6">
          <cell r="DN6">
            <v>2.1601410424428202E-2</v>
          </cell>
        </row>
        <row r="7">
          <cell r="DN7">
            <v>3.5837774013418811E-2</v>
          </cell>
        </row>
        <row r="8">
          <cell r="DN8">
            <v>-2.9131992206780866E-2</v>
          </cell>
        </row>
      </sheetData>
      <sheetData sheetId="5">
        <row r="5">
          <cell r="DI5">
            <v>-0.13869014966433235</v>
          </cell>
          <cell r="DN5">
            <v>4.8141091941602099E-2</v>
          </cell>
        </row>
        <row r="6">
          <cell r="DN6">
            <v>4.5802671785236893E-2</v>
          </cell>
        </row>
        <row r="7">
          <cell r="DN7">
            <v>8.2896088708579452E-2</v>
          </cell>
        </row>
        <row r="8">
          <cell r="DN8">
            <v>2.4082587292192814E-2</v>
          </cell>
        </row>
      </sheetData>
      <sheetData sheetId="6">
        <row r="5">
          <cell r="CW5">
            <v>7.9216410410545501E-2</v>
          </cell>
          <cell r="DB5">
            <v>7.411141762343898E-2</v>
          </cell>
          <cell r="DN5">
            <v>6.4817682046091729E-2</v>
          </cell>
        </row>
        <row r="6">
          <cell r="DB6">
            <v>5.5584286898795909E-2</v>
          </cell>
          <cell r="DN6">
            <v>6.2514184070757484E-2</v>
          </cell>
        </row>
        <row r="7">
          <cell r="DB7">
            <v>0.23408605850211117</v>
          </cell>
          <cell r="DN7">
            <v>0.1020040943266014</v>
          </cell>
        </row>
        <row r="8">
          <cell r="DB8">
            <v>7.151002854066979E-2</v>
          </cell>
          <cell r="DN8">
            <v>3.8177007197430113E-2</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A_hors_covid"/>
      <sheetName val="SA_hors_covid"/>
      <sheetName val="RA_hors_covid"/>
      <sheetName val="NSA_INDICES"/>
      <sheetName val="SA_INDICES"/>
      <sheetName val="RA_INDICES"/>
      <sheetName val="RA_INDICES_Prov"/>
    </sheetNames>
    <sheetDataSet>
      <sheetData sheetId="0"/>
      <sheetData sheetId="1"/>
      <sheetData sheetId="2"/>
      <sheetData sheetId="3">
        <row r="3">
          <cell r="BZ3">
            <v>44075</v>
          </cell>
          <cell r="CA3">
            <v>44105</v>
          </cell>
          <cell r="CB3">
            <v>44136</v>
          </cell>
          <cell r="CC3">
            <v>44166</v>
          </cell>
          <cell r="CD3">
            <v>44197</v>
          </cell>
          <cell r="CE3">
            <v>44228</v>
          </cell>
          <cell r="CF3">
            <v>44256</v>
          </cell>
          <cell r="CG3">
            <v>44287</v>
          </cell>
          <cell r="CH3">
            <v>44317</v>
          </cell>
          <cell r="CI3">
            <v>44348</v>
          </cell>
          <cell r="CJ3">
            <v>44378</v>
          </cell>
          <cell r="CK3">
            <v>44409</v>
          </cell>
          <cell r="CL3">
            <v>44440</v>
          </cell>
          <cell r="CM3">
            <v>44470</v>
          </cell>
          <cell r="CN3">
            <v>44501</v>
          </cell>
          <cell r="CO3">
            <v>44531</v>
          </cell>
          <cell r="CP3">
            <v>44562</v>
          </cell>
          <cell r="CQ3">
            <v>44593</v>
          </cell>
          <cell r="CR3">
            <v>44621</v>
          </cell>
          <cell r="CS3">
            <v>44652</v>
          </cell>
          <cell r="CT3">
            <v>44682</v>
          </cell>
          <cell r="CU3">
            <v>44713</v>
          </cell>
          <cell r="CV3">
            <v>44743</v>
          </cell>
          <cell r="CW3">
            <v>44774</v>
          </cell>
          <cell r="CX3">
            <v>44805</v>
          </cell>
          <cell r="CY3">
            <v>44835</v>
          </cell>
          <cell r="CZ3">
            <v>44866</v>
          </cell>
          <cell r="DA3">
            <v>44896</v>
          </cell>
          <cell r="DB3">
            <v>44927</v>
          </cell>
          <cell r="DC3">
            <v>44958</v>
          </cell>
          <cell r="DD3">
            <v>44986</v>
          </cell>
          <cell r="DE3">
            <v>45017</v>
          </cell>
          <cell r="DF3">
            <v>45047</v>
          </cell>
          <cell r="DG3">
            <v>45078</v>
          </cell>
          <cell r="DH3">
            <v>45108</v>
          </cell>
          <cell r="DI3">
            <v>45139</v>
          </cell>
          <cell r="DJ3">
            <v>45170</v>
          </cell>
          <cell r="DK3">
            <v>45200</v>
          </cell>
          <cell r="DL3">
            <v>45231</v>
          </cell>
          <cell r="DM3">
            <v>45261</v>
          </cell>
          <cell r="DN3">
            <v>45292</v>
          </cell>
          <cell r="DO3">
            <v>45323</v>
          </cell>
          <cell r="DP3">
            <v>45352</v>
          </cell>
          <cell r="DQ3">
            <v>45383</v>
          </cell>
          <cell r="DR3">
            <v>45413</v>
          </cell>
          <cell r="DS3">
            <v>45444</v>
          </cell>
          <cell r="DT3">
            <v>45474</v>
          </cell>
          <cell r="DU3">
            <v>45505</v>
          </cell>
          <cell r="DV3">
            <v>45536</v>
          </cell>
        </row>
        <row r="28">
          <cell r="BZ28">
            <v>68.953593700140203</v>
          </cell>
          <cell r="CA28">
            <v>66.793449132876148</v>
          </cell>
          <cell r="CB28">
            <v>71.641851881654489</v>
          </cell>
          <cell r="CC28">
            <v>67.812123334187419</v>
          </cell>
          <cell r="CD28">
            <v>66.165824817043884</v>
          </cell>
          <cell r="CE28">
            <v>66.148099273554024</v>
          </cell>
          <cell r="CF28">
            <v>66.069970108429629</v>
          </cell>
          <cell r="CG28">
            <v>66.640539097980664</v>
          </cell>
          <cell r="CH28">
            <v>66.768662847767573</v>
          </cell>
          <cell r="CI28">
            <v>64.783538798956144</v>
          </cell>
          <cell r="CJ28">
            <v>64.870156921059461</v>
          </cell>
          <cell r="CK28">
            <v>63.356189300609735</v>
          </cell>
          <cell r="CL28">
            <v>64.495599764649441</v>
          </cell>
          <cell r="CM28">
            <v>63.486204404890323</v>
          </cell>
          <cell r="CN28">
            <v>63.061551762923827</v>
          </cell>
          <cell r="CO28">
            <v>60.972886668285042</v>
          </cell>
          <cell r="CP28">
            <v>61.25597703802184</v>
          </cell>
          <cell r="CQ28">
            <v>60.560606110658952</v>
          </cell>
          <cell r="CR28">
            <v>60.727099490462535</v>
          </cell>
          <cell r="CS28">
            <v>63.065032203948654</v>
          </cell>
          <cell r="CT28">
            <v>63.157039378877123</v>
          </cell>
          <cell r="CU28">
            <v>63.176020405386389</v>
          </cell>
          <cell r="CV28">
            <v>63.308575180844699</v>
          </cell>
          <cell r="CW28">
            <v>64.86882218593351</v>
          </cell>
          <cell r="CX28">
            <v>62.663428553192212</v>
          </cell>
          <cell r="CY28">
            <v>63.306833130674001</v>
          </cell>
          <cell r="CZ28">
            <v>61.487319395832017</v>
          </cell>
          <cell r="DA28">
            <v>61.591155759350457</v>
          </cell>
          <cell r="DB28">
            <v>62.60892603031796</v>
          </cell>
          <cell r="DC28">
            <v>59.93742708936297</v>
          </cell>
          <cell r="DD28">
            <v>61.037486601782852</v>
          </cell>
          <cell r="DE28">
            <v>60.429350553535421</v>
          </cell>
          <cell r="DF28">
            <v>60.975462448659471</v>
          </cell>
          <cell r="DG28">
            <v>62.058777933417772</v>
          </cell>
          <cell r="DH28">
            <v>60.533936437648606</v>
          </cell>
          <cell r="DI28">
            <v>60.151895200434069</v>
          </cell>
          <cell r="DJ28">
            <v>58.765043108423086</v>
          </cell>
          <cell r="DK28">
            <v>58.420525054362649</v>
          </cell>
          <cell r="DL28">
            <v>59.220299533727996</v>
          </cell>
          <cell r="DM28">
            <v>64.492493061591489</v>
          </cell>
          <cell r="DN28">
            <v>60.39230524375229</v>
          </cell>
          <cell r="DO28">
            <v>60.894555823803387</v>
          </cell>
          <cell r="DP28">
            <v>58.483982201447958</v>
          </cell>
          <cell r="DQ28">
            <v>60.251336000012024</v>
          </cell>
          <cell r="DR28">
            <v>60.864938901236286</v>
          </cell>
          <cell r="DS28">
            <v>57.547770529273976</v>
          </cell>
          <cell r="DT28">
            <v>58.138533060105225</v>
          </cell>
          <cell r="DU28">
            <v>54.719538544204852</v>
          </cell>
          <cell r="DV28">
            <v>57.247565450338087</v>
          </cell>
        </row>
        <row r="69">
          <cell r="BZ69">
            <v>101.94184468623939</v>
          </cell>
          <cell r="CA69">
            <v>96.637590003033111</v>
          </cell>
          <cell r="CB69">
            <v>104.82550613352799</v>
          </cell>
          <cell r="CC69">
            <v>100.90477682459316</v>
          </cell>
          <cell r="CD69">
            <v>100.53214401213381</v>
          </cell>
          <cell r="CE69">
            <v>100.22503793851911</v>
          </cell>
          <cell r="CF69">
            <v>98.936035848566277</v>
          </cell>
          <cell r="CG69">
            <v>100.53188937083939</v>
          </cell>
          <cell r="CH69">
            <v>98.550759795649668</v>
          </cell>
          <cell r="CI69">
            <v>97.43574554084924</v>
          </cell>
          <cell r="CJ69">
            <v>94.625596892175651</v>
          </cell>
          <cell r="CK69">
            <v>96.351037113123468</v>
          </cell>
          <cell r="CL69">
            <v>96.029646066908285</v>
          </cell>
          <cell r="CM69">
            <v>96.368418199616499</v>
          </cell>
          <cell r="CN69">
            <v>94.736782684167594</v>
          </cell>
          <cell r="CO69">
            <v>94.235189367606168</v>
          </cell>
          <cell r="CP69">
            <v>95.01946918591392</v>
          </cell>
          <cell r="CQ69">
            <v>95.05589312668944</v>
          </cell>
          <cell r="CR69">
            <v>95.982634002871194</v>
          </cell>
          <cell r="CS69">
            <v>93.172770431748418</v>
          </cell>
          <cell r="CT69">
            <v>96.122391610786153</v>
          </cell>
          <cell r="CU69">
            <v>94.819352050698726</v>
          </cell>
          <cell r="CV69">
            <v>96.04228138397923</v>
          </cell>
          <cell r="CW69">
            <v>96.0285042456632</v>
          </cell>
          <cell r="CX69">
            <v>93.918451074758138</v>
          </cell>
          <cell r="CY69">
            <v>93.881011291096584</v>
          </cell>
          <cell r="CZ69">
            <v>94.796398313576788</v>
          </cell>
          <cell r="DA69">
            <v>92.514635359403584</v>
          </cell>
          <cell r="DB69">
            <v>94.696647162335779</v>
          </cell>
          <cell r="DC69">
            <v>91.361127183601496</v>
          </cell>
          <cell r="DD69">
            <v>92.54315184598795</v>
          </cell>
          <cell r="DE69">
            <v>91.298658735772946</v>
          </cell>
          <cell r="DF69">
            <v>88.675430508209445</v>
          </cell>
          <cell r="DG69">
            <v>93.263150005452957</v>
          </cell>
          <cell r="DH69">
            <v>91.69008882100762</v>
          </cell>
          <cell r="DI69">
            <v>89.514584287170905</v>
          </cell>
          <cell r="DJ69">
            <v>90.049503300179566</v>
          </cell>
          <cell r="DK69">
            <v>91.360903337301778</v>
          </cell>
          <cell r="DL69">
            <v>90.940232675384848</v>
          </cell>
          <cell r="DM69">
            <v>96.951491525329729</v>
          </cell>
          <cell r="DN69">
            <v>84.771172964849015</v>
          </cell>
          <cell r="DO69">
            <v>92.837115862913691</v>
          </cell>
          <cell r="DP69">
            <v>88.839709709239429</v>
          </cell>
          <cell r="DQ69">
            <v>93.802652621565912</v>
          </cell>
          <cell r="DR69">
            <v>89.717855085544471</v>
          </cell>
          <cell r="DS69">
            <v>86.726172849850187</v>
          </cell>
          <cell r="DT69">
            <v>87.699968315153157</v>
          </cell>
          <cell r="DU69">
            <v>90.432913144992185</v>
          </cell>
          <cell r="DV69">
            <v>87.963985471747819</v>
          </cell>
        </row>
        <row r="83">
          <cell r="BZ83">
            <v>77.416315277130479</v>
          </cell>
          <cell r="CA83">
            <v>80.90881883959868</v>
          </cell>
          <cell r="CB83">
            <v>81.989922886456483</v>
          </cell>
          <cell r="CC83">
            <v>81.599583499750494</v>
          </cell>
          <cell r="CD83">
            <v>79.799278140881142</v>
          </cell>
          <cell r="CE83">
            <v>79.972055140055275</v>
          </cell>
          <cell r="CF83">
            <v>76.464437793022682</v>
          </cell>
          <cell r="CG83">
            <v>76.554670352280624</v>
          </cell>
          <cell r="CH83">
            <v>76.072387198296255</v>
          </cell>
          <cell r="CI83">
            <v>75.003545782911999</v>
          </cell>
          <cell r="CJ83">
            <v>75.653749716062009</v>
          </cell>
          <cell r="CK83">
            <v>74.700403824815126</v>
          </cell>
          <cell r="CL83">
            <v>76.785618293234435</v>
          </cell>
          <cell r="CM83">
            <v>78.761833013555602</v>
          </cell>
          <cell r="CN83">
            <v>77.043622796484058</v>
          </cell>
          <cell r="CO83">
            <v>71.317322826189411</v>
          </cell>
          <cell r="CP83">
            <v>65.08954757882546</v>
          </cell>
          <cell r="CQ83">
            <v>69.7473328774728</v>
          </cell>
          <cell r="CR83">
            <v>70.446840072629769</v>
          </cell>
          <cell r="CS83">
            <v>70.492303060982593</v>
          </cell>
          <cell r="CT83">
            <v>74.286819635376006</v>
          </cell>
          <cell r="CU83">
            <v>73.261544032320813</v>
          </cell>
          <cell r="CV83">
            <v>73.364092854466904</v>
          </cell>
          <cell r="CW83">
            <v>76.570385175728532</v>
          </cell>
          <cell r="CX83">
            <v>73.336499944972203</v>
          </cell>
          <cell r="CY83">
            <v>73.046817707986534</v>
          </cell>
          <cell r="CZ83">
            <v>70.876431532538973</v>
          </cell>
          <cell r="DA83">
            <v>71.440856521619011</v>
          </cell>
          <cell r="DB83">
            <v>72.362199401796346</v>
          </cell>
          <cell r="DC83">
            <v>70.30494874809888</v>
          </cell>
          <cell r="DD83">
            <v>70.890791355937893</v>
          </cell>
          <cell r="DE83">
            <v>70.695962220778199</v>
          </cell>
          <cell r="DF83">
            <v>67.095536905115011</v>
          </cell>
          <cell r="DG83">
            <v>72.098308517245982</v>
          </cell>
          <cell r="DH83">
            <v>69.121392526587584</v>
          </cell>
          <cell r="DI83">
            <v>70.700548030186695</v>
          </cell>
          <cell r="DJ83">
            <v>69.521520136585565</v>
          </cell>
          <cell r="DK83">
            <v>68.679967611877785</v>
          </cell>
          <cell r="DL83">
            <v>67.088106686641851</v>
          </cell>
          <cell r="DM83">
            <v>70.571083545051124</v>
          </cell>
          <cell r="DN83">
            <v>66.948519466262184</v>
          </cell>
          <cell r="DO83">
            <v>66.21866296331612</v>
          </cell>
          <cell r="DP83">
            <v>64.66583796750291</v>
          </cell>
          <cell r="DQ83">
            <v>64.005575340056893</v>
          </cell>
          <cell r="DR83">
            <v>62.591748285033745</v>
          </cell>
          <cell r="DS83">
            <v>62.004799950274268</v>
          </cell>
          <cell r="DT83">
            <v>63.565764312655482</v>
          </cell>
          <cell r="DU83">
            <v>58.930594237683984</v>
          </cell>
          <cell r="DV83">
            <v>58.631024785334809</v>
          </cell>
        </row>
        <row r="90">
          <cell r="BZ90">
            <v>96.962644654856661</v>
          </cell>
          <cell r="CA90">
            <v>95.000469897330973</v>
          </cell>
          <cell r="CB90">
            <v>95.187765591530422</v>
          </cell>
          <cell r="CC90">
            <v>95.520413992549635</v>
          </cell>
          <cell r="CD90">
            <v>92.201336903542369</v>
          </cell>
          <cell r="CE90">
            <v>97.887685776799216</v>
          </cell>
          <cell r="CF90">
            <v>90.875809993032377</v>
          </cell>
          <cell r="CG90">
            <v>95.683777358149086</v>
          </cell>
          <cell r="CH90">
            <v>94.897876625285562</v>
          </cell>
          <cell r="CI90">
            <v>94.926661888627763</v>
          </cell>
          <cell r="CJ90">
            <v>93.404890598000549</v>
          </cell>
          <cell r="CK90">
            <v>90.424878056880729</v>
          </cell>
          <cell r="CL90">
            <v>94.611661895533828</v>
          </cell>
          <cell r="CM90">
            <v>97.830140004357176</v>
          </cell>
          <cell r="CN90">
            <v>95.60223976902202</v>
          </cell>
          <cell r="CO90">
            <v>96.716506376499439</v>
          </cell>
          <cell r="CP90">
            <v>95.901069221235048</v>
          </cell>
          <cell r="CQ90">
            <v>96.751593167812629</v>
          </cell>
          <cell r="CR90">
            <v>98.4041259767979</v>
          </cell>
          <cell r="CS90">
            <v>101.38916932633279</v>
          </cell>
          <cell r="CT90">
            <v>102.58025400714293</v>
          </cell>
          <cell r="CU90">
            <v>101.78120582257905</v>
          </cell>
          <cell r="CV90">
            <v>100.42903430656023</v>
          </cell>
          <cell r="CW90">
            <v>101.64473251849377</v>
          </cell>
          <cell r="CX90">
            <v>104.51100612784663</v>
          </cell>
          <cell r="CY90">
            <v>105.19570591168879</v>
          </cell>
          <cell r="CZ90">
            <v>103.73127195315975</v>
          </cell>
          <cell r="DA90">
            <v>102.53449642510721</v>
          </cell>
          <cell r="DB90">
            <v>102.79784792818201</v>
          </cell>
          <cell r="DC90">
            <v>106.85100625968771</v>
          </cell>
          <cell r="DD90">
            <v>103.02493512614721</v>
          </cell>
          <cell r="DE90">
            <v>103.38898360393189</v>
          </cell>
          <cell r="DF90">
            <v>106.81133848639841</v>
          </cell>
          <cell r="DG90">
            <v>105.17005998282951</v>
          </cell>
          <cell r="DH90">
            <v>107.71381292670716</v>
          </cell>
          <cell r="DI90">
            <v>108.08227331143543</v>
          </cell>
          <cell r="DJ90">
            <v>107.82161622628463</v>
          </cell>
          <cell r="DK90">
            <v>106.87524249504901</v>
          </cell>
          <cell r="DL90">
            <v>109.0607200609125</v>
          </cell>
          <cell r="DM90">
            <v>111.57169574847174</v>
          </cell>
          <cell r="DN90">
            <v>112.41857386851906</v>
          </cell>
          <cell r="DO90">
            <v>107.6343484791303</v>
          </cell>
          <cell r="DP90">
            <v>113.20337531107761</v>
          </cell>
          <cell r="DQ90">
            <v>112.80306306233602</v>
          </cell>
          <cell r="DR90">
            <v>112.13025750901228</v>
          </cell>
          <cell r="DS90">
            <v>111.01881950829673</v>
          </cell>
          <cell r="DT90">
            <v>113.92965767771091</v>
          </cell>
          <cell r="DU90">
            <v>113.25594914190582</v>
          </cell>
          <cell r="DV90">
            <v>112.81879159535725</v>
          </cell>
        </row>
        <row r="107">
          <cell r="BZ107">
            <v>96.684717140466347</v>
          </cell>
          <cell r="CA107">
            <v>98.852720838602409</v>
          </cell>
          <cell r="CB107">
            <v>95.937041029141241</v>
          </cell>
          <cell r="CC107">
            <v>95.484999516922571</v>
          </cell>
          <cell r="CD107">
            <v>96.220412566323404</v>
          </cell>
          <cell r="CE107">
            <v>96.411666192260242</v>
          </cell>
          <cell r="CF107">
            <v>96.934891873873227</v>
          </cell>
          <cell r="CG107">
            <v>97.361776402410811</v>
          </cell>
          <cell r="CH107">
            <v>99.783046947623404</v>
          </cell>
          <cell r="CI107">
            <v>99.420002053238605</v>
          </cell>
          <cell r="CJ107">
            <v>99.755384192655171</v>
          </cell>
          <cell r="CK107">
            <v>100.11114901725892</v>
          </cell>
          <cell r="CL107">
            <v>101.44053171455991</v>
          </cell>
          <cell r="CM107">
            <v>102.12478617098364</v>
          </cell>
          <cell r="CN107">
            <v>102.34548935138751</v>
          </cell>
          <cell r="CO107">
            <v>101.99485857244717</v>
          </cell>
          <cell r="CP107">
            <v>102.91783953599808</v>
          </cell>
          <cell r="CQ107">
            <v>104.53534215912164</v>
          </cell>
          <cell r="CR107">
            <v>104.54807095953072</v>
          </cell>
          <cell r="CS107">
            <v>105.4092941632218</v>
          </cell>
          <cell r="CT107">
            <v>106.61022370883035</v>
          </cell>
          <cell r="CU107">
            <v>105.52065857759372</v>
          </cell>
          <cell r="CV107">
            <v>105.91061802916049</v>
          </cell>
          <cell r="CW107">
            <v>106.00216655397701</v>
          </cell>
          <cell r="CX107">
            <v>104.93806170151461</v>
          </cell>
          <cell r="CY107">
            <v>105.38410432873255</v>
          </cell>
          <cell r="CZ107">
            <v>104.92753791177019</v>
          </cell>
          <cell r="DA107">
            <v>104.58078431948454</v>
          </cell>
          <cell r="DB107">
            <v>107.70590369400719</v>
          </cell>
          <cell r="DC107">
            <v>106.24540226399868</v>
          </cell>
          <cell r="DD107">
            <v>108.27477068231019</v>
          </cell>
          <cell r="DE107">
            <v>107.47283678084317</v>
          </cell>
          <cell r="DF107">
            <v>105.52370016654631</v>
          </cell>
          <cell r="DG107">
            <v>114.15027645822606</v>
          </cell>
          <cell r="DH107">
            <v>109.61365304201919</v>
          </cell>
          <cell r="DI107">
            <v>109.09043948566159</v>
          </cell>
          <cell r="DJ107">
            <v>109.69427348365126</v>
          </cell>
          <cell r="DK107">
            <v>110.0351988390925</v>
          </cell>
          <cell r="DL107">
            <v>110.68269563344106</v>
          </cell>
          <cell r="DM107">
            <v>113.68981388385571</v>
          </cell>
          <cell r="DN107">
            <v>109.282976951904</v>
          </cell>
          <cell r="DO107">
            <v>112.16258290388382</v>
          </cell>
          <cell r="DP107">
            <v>110.9027024581799</v>
          </cell>
          <cell r="DQ107">
            <v>112.03363063901971</v>
          </cell>
          <cell r="DR107">
            <v>112.10215628404538</v>
          </cell>
          <cell r="DS107">
            <v>111.39608009129344</v>
          </cell>
          <cell r="DT107">
            <v>111.84279881339785</v>
          </cell>
          <cell r="DU107">
            <v>112.98727243366025</v>
          </cell>
          <cell r="DV107">
            <v>112.73869637062141</v>
          </cell>
        </row>
        <row r="118">
          <cell r="BZ118">
            <v>96.771305707853543</v>
          </cell>
          <cell r="CA118">
            <v>99.199849877198446</v>
          </cell>
          <cell r="CB118">
            <v>96.447664306334332</v>
          </cell>
          <cell r="CC118">
            <v>96.097500056142053</v>
          </cell>
          <cell r="CD118">
            <v>97.112254115134306</v>
          </cell>
          <cell r="CE118">
            <v>97.164655351500414</v>
          </cell>
          <cell r="CF118">
            <v>97.442777701869261</v>
          </cell>
          <cell r="CG118">
            <v>98.414647795309264</v>
          </cell>
          <cell r="CH118">
            <v>100.87512840599354</v>
          </cell>
          <cell r="CI118">
            <v>100.52798879838629</v>
          </cell>
          <cell r="CJ118">
            <v>100.54044081397842</v>
          </cell>
          <cell r="CK118">
            <v>99.828604078325782</v>
          </cell>
          <cell r="CL118">
            <v>100.4905055071375</v>
          </cell>
          <cell r="CM118">
            <v>101.67179314053057</v>
          </cell>
          <cell r="CN118">
            <v>100.73365035306752</v>
          </cell>
          <cell r="CO118">
            <v>101.60004777742344</v>
          </cell>
          <cell r="CP118">
            <v>101.46294738187818</v>
          </cell>
          <cell r="CQ118">
            <v>102.09327839756952</v>
          </cell>
          <cell r="CR118">
            <v>102.99838373229228</v>
          </cell>
          <cell r="CS118">
            <v>103.90102682298843</v>
          </cell>
          <cell r="CT118">
            <v>104.01680157188342</v>
          </cell>
          <cell r="CU118">
            <v>103.39068591130109</v>
          </cell>
          <cell r="CV118">
            <v>103.63675789838366</v>
          </cell>
          <cell r="CW118">
            <v>103.71328916002184</v>
          </cell>
          <cell r="CX118">
            <v>102.61200573023905</v>
          </cell>
          <cell r="CY118">
            <v>102.79930843992904</v>
          </cell>
          <cell r="CZ118">
            <v>102.91814621926416</v>
          </cell>
          <cell r="DA118">
            <v>101.74702333313235</v>
          </cell>
          <cell r="DB118">
            <v>105.46048869116773</v>
          </cell>
          <cell r="DC118">
            <v>103.97705868886587</v>
          </cell>
          <cell r="DD118">
            <v>105.45108662605914</v>
          </cell>
          <cell r="DE118">
            <v>104.2220395708889</v>
          </cell>
          <cell r="DF118">
            <v>102.47874253938511</v>
          </cell>
          <cell r="DG118">
            <v>110.56218163207299</v>
          </cell>
          <cell r="DH118">
            <v>106.66584294183987</v>
          </cell>
          <cell r="DI118">
            <v>106.32954020079887</v>
          </cell>
          <cell r="DJ118">
            <v>106.70518174603814</v>
          </cell>
          <cell r="DK118">
            <v>106.72149916128619</v>
          </cell>
          <cell r="DL118">
            <v>107.58884161197749</v>
          </cell>
          <cell r="DM118">
            <v>109.19449813787053</v>
          </cell>
          <cell r="DN118">
            <v>105.39719673094319</v>
          </cell>
          <cell r="DO118">
            <v>108.89069554857613</v>
          </cell>
          <cell r="DP118">
            <v>107.12770151785074</v>
          </cell>
          <cell r="DQ118">
            <v>107.86910708409287</v>
          </cell>
          <cell r="DR118">
            <v>108.42777382330735</v>
          </cell>
          <cell r="DS118">
            <v>107.45852710033571</v>
          </cell>
          <cell r="DT118">
            <v>107.90374649128283</v>
          </cell>
          <cell r="DU118">
            <v>108.67894458375569</v>
          </cell>
          <cell r="DV118">
            <v>108.76295262170956</v>
          </cell>
        </row>
        <row r="134">
          <cell r="BZ134">
            <v>93.003740978708322</v>
          </cell>
          <cell r="CA134">
            <v>91.921739544605231</v>
          </cell>
          <cell r="CB134">
            <v>94.014559022562082</v>
          </cell>
          <cell r="CC134">
            <v>92.524260466498532</v>
          </cell>
          <cell r="CD134">
            <v>93.025884048404947</v>
          </cell>
          <cell r="CE134">
            <v>92.907567906314313</v>
          </cell>
          <cell r="CF134">
            <v>92.207118264254177</v>
          </cell>
          <cell r="CG134">
            <v>93.779502827205548</v>
          </cell>
          <cell r="CH134">
            <v>93.917808425671552</v>
          </cell>
          <cell r="CI134">
            <v>92.854897648860288</v>
          </cell>
          <cell r="CJ134">
            <v>92.046042941650967</v>
          </cell>
          <cell r="CK134">
            <v>91.632220656637841</v>
          </cell>
          <cell r="CL134">
            <v>92.639472302185126</v>
          </cell>
          <cell r="CM134">
            <v>93.228451613341591</v>
          </cell>
          <cell r="CN134">
            <v>92.185182735900028</v>
          </cell>
          <cell r="CO134">
            <v>91.41762262873155</v>
          </cell>
          <cell r="CP134">
            <v>91.748062304099548</v>
          </cell>
          <cell r="CQ134">
            <v>92.04563245736766</v>
          </cell>
          <cell r="CR134">
            <v>92.466291952433807</v>
          </cell>
          <cell r="CS134">
            <v>91.724063531957199</v>
          </cell>
          <cell r="CT134">
            <v>94.205030737046812</v>
          </cell>
          <cell r="CU134">
            <v>93.123489087626282</v>
          </cell>
          <cell r="CV134">
            <v>93.45241099489651</v>
          </cell>
          <cell r="CW134">
            <v>94.266499633114293</v>
          </cell>
          <cell r="CX134">
            <v>93.330997137699157</v>
          </cell>
          <cell r="CY134">
            <v>92.898800224443008</v>
          </cell>
          <cell r="CZ134">
            <v>93.355741558212713</v>
          </cell>
          <cell r="DA134">
            <v>91.950878982044344</v>
          </cell>
          <cell r="DB134">
            <v>94.140960777067832</v>
          </cell>
          <cell r="DC134">
            <v>92.522472075993065</v>
          </cell>
          <cell r="DD134">
            <v>93.701663027686024</v>
          </cell>
          <cell r="DE134">
            <v>92.515391882315782</v>
          </cell>
          <cell r="DF134">
            <v>91.227303598479722</v>
          </cell>
          <cell r="DG134">
            <v>95.837071569767943</v>
          </cell>
          <cell r="DH134">
            <v>93.812406652318586</v>
          </cell>
          <cell r="DI134">
            <v>92.571538064877046</v>
          </cell>
          <cell r="DJ134">
            <v>92.665377941275167</v>
          </cell>
          <cell r="DK134">
            <v>93.228076536356213</v>
          </cell>
          <cell r="DL134">
            <v>92.848589992147566</v>
          </cell>
          <cell r="DM134">
            <v>96.795210259024117</v>
          </cell>
          <cell r="DN134">
            <v>90.665863866748111</v>
          </cell>
          <cell r="DO134">
            <v>94.343824640419868</v>
          </cell>
          <cell r="DP134">
            <v>92.128676295638016</v>
          </cell>
          <cell r="DQ134">
            <v>91.198591225668082</v>
          </cell>
          <cell r="DR134">
            <v>94.947969782051544</v>
          </cell>
          <cell r="DS134">
            <v>92.417013935180222</v>
          </cell>
          <cell r="DT134">
            <v>92.920387978935508</v>
          </cell>
          <cell r="DU134">
            <v>92.582214437839667</v>
          </cell>
          <cell r="DV134">
            <v>92.45750261978678</v>
          </cell>
        </row>
      </sheetData>
      <sheetData sheetId="4">
        <row r="3">
          <cell r="BZ3">
            <v>44075</v>
          </cell>
          <cell r="CA3">
            <v>44105</v>
          </cell>
          <cell r="CB3">
            <v>44136</v>
          </cell>
          <cell r="CC3">
            <v>44166</v>
          </cell>
          <cell r="CD3">
            <v>44197</v>
          </cell>
          <cell r="CE3">
            <v>44228</v>
          </cell>
          <cell r="CF3">
            <v>44256</v>
          </cell>
          <cell r="CG3">
            <v>44287</v>
          </cell>
          <cell r="CH3">
            <v>44317</v>
          </cell>
          <cell r="CI3">
            <v>44348</v>
          </cell>
          <cell r="CJ3">
            <v>44378</v>
          </cell>
          <cell r="CK3">
            <v>44409</v>
          </cell>
          <cell r="CL3">
            <v>44440</v>
          </cell>
          <cell r="CM3">
            <v>44470</v>
          </cell>
          <cell r="CN3">
            <v>44501</v>
          </cell>
          <cell r="CO3">
            <v>44531</v>
          </cell>
          <cell r="CP3">
            <v>44562</v>
          </cell>
          <cell r="CQ3">
            <v>44593</v>
          </cell>
          <cell r="CR3">
            <v>44621</v>
          </cell>
          <cell r="CS3">
            <v>44652</v>
          </cell>
          <cell r="CT3">
            <v>44682</v>
          </cell>
          <cell r="CU3">
            <v>44713</v>
          </cell>
          <cell r="CV3">
            <v>44743</v>
          </cell>
          <cell r="CW3">
            <v>44774</v>
          </cell>
          <cell r="CX3">
            <v>44805</v>
          </cell>
          <cell r="CY3">
            <v>44835</v>
          </cell>
          <cell r="CZ3">
            <v>44866</v>
          </cell>
          <cell r="DA3">
            <v>44896</v>
          </cell>
          <cell r="DB3">
            <v>44927</v>
          </cell>
          <cell r="DC3">
            <v>44958</v>
          </cell>
          <cell r="DD3">
            <v>44986</v>
          </cell>
          <cell r="DE3">
            <v>45017</v>
          </cell>
          <cell r="DF3">
            <v>45047</v>
          </cell>
          <cell r="DG3">
            <v>45078</v>
          </cell>
          <cell r="DH3">
            <v>45108</v>
          </cell>
          <cell r="DI3">
            <v>45139</v>
          </cell>
          <cell r="DJ3">
            <v>45170</v>
          </cell>
          <cell r="DK3">
            <v>45200</v>
          </cell>
          <cell r="DL3">
            <v>45231</v>
          </cell>
          <cell r="DM3">
            <v>45261</v>
          </cell>
          <cell r="DN3">
            <v>45292</v>
          </cell>
          <cell r="DO3">
            <v>45323</v>
          </cell>
          <cell r="DP3">
            <v>45352</v>
          </cell>
          <cell r="DQ3">
            <v>45383</v>
          </cell>
          <cell r="DR3">
            <v>45413</v>
          </cell>
          <cell r="DS3">
            <v>45444</v>
          </cell>
          <cell r="DT3">
            <v>45474</v>
          </cell>
          <cell r="DU3">
            <v>45505</v>
          </cell>
          <cell r="DV3">
            <v>45536</v>
          </cell>
        </row>
        <row r="28">
          <cell r="BZ28">
            <v>93.604792219633595</v>
          </cell>
          <cell r="CA28">
            <v>90.831233228617748</v>
          </cell>
          <cell r="CB28">
            <v>95.348317850300276</v>
          </cell>
          <cell r="CC28">
            <v>82.831656095274582</v>
          </cell>
          <cell r="CD28">
            <v>84.578454573676623</v>
          </cell>
          <cell r="CE28">
            <v>85.700410076218645</v>
          </cell>
          <cell r="CF28">
            <v>89.070304878260785</v>
          </cell>
          <cell r="CG28">
            <v>90.248107931734083</v>
          </cell>
          <cell r="CH28">
            <v>90.656687774889818</v>
          </cell>
          <cell r="CI28">
            <v>90.539791432030981</v>
          </cell>
          <cell r="CJ28">
            <v>91.434784341898222</v>
          </cell>
          <cell r="CK28">
            <v>91.295871615183515</v>
          </cell>
          <cell r="CL28">
            <v>90.129687218444573</v>
          </cell>
          <cell r="CM28">
            <v>94.365676586615706</v>
          </cell>
          <cell r="CN28">
            <v>94.011504023836494</v>
          </cell>
          <cell r="CO28">
            <v>88.650593230759767</v>
          </cell>
          <cell r="CP28">
            <v>90.319165007162638</v>
          </cell>
          <cell r="CQ28">
            <v>86.082417803993678</v>
          </cell>
          <cell r="CR28">
            <v>91.579761854255779</v>
          </cell>
          <cell r="CS28">
            <v>94.081414117372915</v>
          </cell>
          <cell r="CT28">
            <v>93.40307205188023</v>
          </cell>
          <cell r="CU28">
            <v>94.849767893398649</v>
          </cell>
          <cell r="CV28">
            <v>94.937899442447687</v>
          </cell>
          <cell r="CW28">
            <v>95.412010711931117</v>
          </cell>
          <cell r="CX28">
            <v>92.8281826605281</v>
          </cell>
          <cell r="CY28">
            <v>96.059896002536348</v>
          </cell>
          <cell r="CZ28">
            <v>95.182718304617637</v>
          </cell>
          <cell r="DA28">
            <v>92.552680444826393</v>
          </cell>
          <cell r="DB28">
            <v>92.702394930363369</v>
          </cell>
          <cell r="DC28">
            <v>90.979742999864911</v>
          </cell>
          <cell r="DD28">
            <v>93.216336848648922</v>
          </cell>
          <cell r="DE28">
            <v>90.722431639369844</v>
          </cell>
          <cell r="DF28">
            <v>93.007801300593229</v>
          </cell>
          <cell r="DG28">
            <v>95.070777192036587</v>
          </cell>
          <cell r="DH28">
            <v>92.735575244269938</v>
          </cell>
          <cell r="DI28">
            <v>93.398930593645034</v>
          </cell>
          <cell r="DJ28">
            <v>90.222095185216205</v>
          </cell>
          <cell r="DK28">
            <v>91.175589766056746</v>
          </cell>
          <cell r="DL28">
            <v>95.880228501382348</v>
          </cell>
          <cell r="DM28">
            <v>101.44426159611018</v>
          </cell>
          <cell r="DN28">
            <v>95.553644185232727</v>
          </cell>
          <cell r="DO28">
            <v>96.299848916449477</v>
          </cell>
          <cell r="DP28">
            <v>93.139688240062483</v>
          </cell>
          <cell r="DQ28">
            <v>97.758585923696344</v>
          </cell>
          <cell r="DR28">
            <v>97.935413222239347</v>
          </cell>
          <cell r="DS28">
            <v>93.728317502707242</v>
          </cell>
          <cell r="DT28">
            <v>94.707757650916349</v>
          </cell>
          <cell r="DU28">
            <v>91.510661328761756</v>
          </cell>
          <cell r="DV28">
            <v>93.250314421678254</v>
          </cell>
        </row>
        <row r="69">
          <cell r="BZ69">
            <v>119.30690261827456</v>
          </cell>
          <cell r="CA69">
            <v>115.05235207827403</v>
          </cell>
          <cell r="CB69">
            <v>121.2962664479308</v>
          </cell>
          <cell r="CC69">
            <v>118.2049210020361</v>
          </cell>
          <cell r="CD69">
            <v>115.96608676259035</v>
          </cell>
          <cell r="CE69">
            <v>117.35983649833415</v>
          </cell>
          <cell r="CF69">
            <v>116.88209763668587</v>
          </cell>
          <cell r="CG69">
            <v>120.02223736892239</v>
          </cell>
          <cell r="CH69">
            <v>117.64253334295449</v>
          </cell>
          <cell r="CI69">
            <v>119.1601360546185</v>
          </cell>
          <cell r="CJ69">
            <v>115.80827203886754</v>
          </cell>
          <cell r="CK69">
            <v>117.52266858115226</v>
          </cell>
          <cell r="CL69">
            <v>117.57642571445415</v>
          </cell>
          <cell r="CM69">
            <v>119.40303384457403</v>
          </cell>
          <cell r="CN69">
            <v>115.41453313051697</v>
          </cell>
          <cell r="CO69">
            <v>115.80914328973925</v>
          </cell>
          <cell r="CP69">
            <v>120.23907182389759</v>
          </cell>
          <cell r="CQ69">
            <v>117.64852160488843</v>
          </cell>
          <cell r="CR69">
            <v>121.42194905550947</v>
          </cell>
          <cell r="CS69">
            <v>115.64606828874349</v>
          </cell>
          <cell r="CT69">
            <v>121.37766500405375</v>
          </cell>
          <cell r="CU69">
            <v>121.64997992250343</v>
          </cell>
          <cell r="CV69">
            <v>121.51307366742607</v>
          </cell>
          <cell r="CW69">
            <v>122.00096681604428</v>
          </cell>
          <cell r="CX69">
            <v>121.33222217555422</v>
          </cell>
          <cell r="CY69">
            <v>120.54578518032312</v>
          </cell>
          <cell r="CZ69">
            <v>120.69413577764591</v>
          </cell>
          <cell r="DA69">
            <v>119.24113430747192</v>
          </cell>
          <cell r="DB69">
            <v>123.40099993114519</v>
          </cell>
          <cell r="DC69">
            <v>121.20590744284263</v>
          </cell>
          <cell r="DD69">
            <v>123.01669127042531</v>
          </cell>
          <cell r="DE69">
            <v>120.18157640279617</v>
          </cell>
          <cell r="DF69">
            <v>120.46378610469768</v>
          </cell>
          <cell r="DG69">
            <v>125.35200964390498</v>
          </cell>
          <cell r="DH69">
            <v>124.16976251129014</v>
          </cell>
          <cell r="DI69">
            <v>120.8031954334437</v>
          </cell>
          <cell r="DJ69">
            <v>122.63953152493828</v>
          </cell>
          <cell r="DK69">
            <v>125.55398967304777</v>
          </cell>
          <cell r="DL69">
            <v>125.99389936666958</v>
          </cell>
          <cell r="DM69">
            <v>133.95657158976303</v>
          </cell>
          <cell r="DN69">
            <v>120.59146845116038</v>
          </cell>
          <cell r="DO69">
            <v>130.76080100661406</v>
          </cell>
          <cell r="DP69">
            <v>125.62479671616813</v>
          </cell>
          <cell r="DQ69">
            <v>133.38054622327377</v>
          </cell>
          <cell r="DR69">
            <v>126.23745475488064</v>
          </cell>
          <cell r="DS69">
            <v>126.62377388667177</v>
          </cell>
          <cell r="DT69">
            <v>127.39855051193723</v>
          </cell>
          <cell r="DU69">
            <v>131.57891770693143</v>
          </cell>
          <cell r="DV69">
            <v>127.29323233408149</v>
          </cell>
        </row>
        <row r="83">
          <cell r="BZ83">
            <v>99.423590677305569</v>
          </cell>
          <cell r="CA83">
            <v>102.45294251064432</v>
          </cell>
          <cell r="CB83">
            <v>106.65306772681893</v>
          </cell>
          <cell r="CC83">
            <v>106.91992299221317</v>
          </cell>
          <cell r="CD83">
            <v>104.12263876594965</v>
          </cell>
          <cell r="CE83">
            <v>105.51538585273661</v>
          </cell>
          <cell r="CF83">
            <v>100.7246496245811</v>
          </cell>
          <cell r="CG83">
            <v>103.11597847387135</v>
          </cell>
          <cell r="CH83">
            <v>102.20255346842006</v>
          </cell>
          <cell r="CI83">
            <v>102.71193017252691</v>
          </cell>
          <cell r="CJ83">
            <v>100.6769970664071</v>
          </cell>
          <cell r="CK83">
            <v>101.22433111857588</v>
          </cell>
          <cell r="CL83">
            <v>103.993500946097</v>
          </cell>
          <cell r="CM83">
            <v>109.62928184475977</v>
          </cell>
          <cell r="CN83">
            <v>103.32027107725825</v>
          </cell>
          <cell r="CO83">
            <v>99.468574418694573</v>
          </cell>
          <cell r="CP83">
            <v>88.017212311115685</v>
          </cell>
          <cell r="CQ83">
            <v>97.695798722459713</v>
          </cell>
          <cell r="CR83">
            <v>100.37464868849628</v>
          </cell>
          <cell r="CS83">
            <v>98.787981697794692</v>
          </cell>
          <cell r="CT83">
            <v>105.89163233307985</v>
          </cell>
          <cell r="CU83">
            <v>103.29201736464633</v>
          </cell>
          <cell r="CV83">
            <v>103.3151768773036</v>
          </cell>
          <cell r="CW83">
            <v>108.49649240121492</v>
          </cell>
          <cell r="CX83">
            <v>106.05414208307987</v>
          </cell>
          <cell r="CY83">
            <v>103.78932549537443</v>
          </cell>
          <cell r="CZ83">
            <v>103.73232921923885</v>
          </cell>
          <cell r="DA83">
            <v>103.45980141171908</v>
          </cell>
          <cell r="DB83">
            <v>106.51365119394688</v>
          </cell>
          <cell r="DC83">
            <v>105.15133043650945</v>
          </cell>
          <cell r="DD83">
            <v>104.16480781741538</v>
          </cell>
          <cell r="DE83">
            <v>103.57954180231359</v>
          </cell>
          <cell r="DF83">
            <v>101.73283821700861</v>
          </cell>
          <cell r="DG83">
            <v>109.01547271330953</v>
          </cell>
          <cell r="DH83">
            <v>106.54743320717344</v>
          </cell>
          <cell r="DI83">
            <v>105.04798091766486</v>
          </cell>
          <cell r="DJ83">
            <v>106.33036899704244</v>
          </cell>
          <cell r="DK83">
            <v>105.66694617404599</v>
          </cell>
          <cell r="DL83">
            <v>103.98112344211745</v>
          </cell>
          <cell r="DM83">
            <v>109.6575519202862</v>
          </cell>
          <cell r="DN83">
            <v>104.2065830141651</v>
          </cell>
          <cell r="DO83">
            <v>105.79333214287014</v>
          </cell>
          <cell r="DP83">
            <v>101.18117047826762</v>
          </cell>
          <cell r="DQ83">
            <v>102.27317183595804</v>
          </cell>
          <cell r="DR83">
            <v>102.58619929752923</v>
          </cell>
          <cell r="DS83">
            <v>100.18554768782997</v>
          </cell>
          <cell r="DT83">
            <v>104.17255225841498</v>
          </cell>
          <cell r="DU83">
            <v>95.911137647155599</v>
          </cell>
          <cell r="DV83">
            <v>95.282497915840096</v>
          </cell>
        </row>
        <row r="90">
          <cell r="BZ90">
            <v>118.44819352154865</v>
          </cell>
          <cell r="CA90">
            <v>125.50375014758986</v>
          </cell>
          <cell r="CB90">
            <v>133.06313201599636</v>
          </cell>
          <cell r="CC90">
            <v>123.73345913306129</v>
          </cell>
          <cell r="CD90">
            <v>126.65524208798307</v>
          </cell>
          <cell r="CE90">
            <v>125.22986745362208</v>
          </cell>
          <cell r="CF90">
            <v>128.59174367945357</v>
          </cell>
          <cell r="CG90">
            <v>124.92503183534569</v>
          </cell>
          <cell r="CH90">
            <v>123.28180676845389</v>
          </cell>
          <cell r="CI90">
            <v>123.45472090753142</v>
          </cell>
          <cell r="CJ90">
            <v>128.35276950044718</v>
          </cell>
          <cell r="CK90">
            <v>123.46622948289439</v>
          </cell>
          <cell r="CL90">
            <v>125.47992304034096</v>
          </cell>
          <cell r="CM90">
            <v>131.66671670060492</v>
          </cell>
          <cell r="CN90">
            <v>133.57639452685908</v>
          </cell>
          <cell r="CO90">
            <v>130.92337668060787</v>
          </cell>
          <cell r="CP90">
            <v>131.25369898233521</v>
          </cell>
          <cell r="CQ90">
            <v>127.42971060082692</v>
          </cell>
          <cell r="CR90">
            <v>126.95671186417891</v>
          </cell>
          <cell r="CS90">
            <v>130.96560016605667</v>
          </cell>
          <cell r="CT90">
            <v>130.88767401432054</v>
          </cell>
          <cell r="CU90">
            <v>134.20003117146109</v>
          </cell>
          <cell r="CV90">
            <v>126.40298784489137</v>
          </cell>
          <cell r="CW90">
            <v>131.74915594858371</v>
          </cell>
          <cell r="CX90">
            <v>139.99562418857866</v>
          </cell>
          <cell r="CY90">
            <v>137.76115223012749</v>
          </cell>
          <cell r="CZ90">
            <v>135.07423123913108</v>
          </cell>
          <cell r="DA90">
            <v>134.04389917109697</v>
          </cell>
          <cell r="DB90">
            <v>132.40882457272173</v>
          </cell>
          <cell r="DC90">
            <v>136.86275601613772</v>
          </cell>
          <cell r="DD90">
            <v>142.91198552020279</v>
          </cell>
          <cell r="DE90">
            <v>135.37582681566826</v>
          </cell>
          <cell r="DF90">
            <v>141.14910971230051</v>
          </cell>
          <cell r="DG90">
            <v>139.57296411748604</v>
          </cell>
          <cell r="DH90">
            <v>138.1746354940781</v>
          </cell>
          <cell r="DI90">
            <v>142.28710061147689</v>
          </cell>
          <cell r="DJ90">
            <v>138.07259716880296</v>
          </cell>
          <cell r="DK90">
            <v>139.62905761499357</v>
          </cell>
          <cell r="DL90">
            <v>137.34090431120043</v>
          </cell>
          <cell r="DM90">
            <v>144.27514643843892</v>
          </cell>
          <cell r="DN90">
            <v>145.48046504394679</v>
          </cell>
          <cell r="DO90">
            <v>144.04276394213343</v>
          </cell>
          <cell r="DP90">
            <v>142.88000891802787</v>
          </cell>
          <cell r="DQ90">
            <v>151.6746446118438</v>
          </cell>
          <cell r="DR90">
            <v>145.01944934793477</v>
          </cell>
          <cell r="DS90">
            <v>142.02079661700239</v>
          </cell>
          <cell r="DT90">
            <v>151.6451430309211</v>
          </cell>
          <cell r="DU90">
            <v>145.67765085411855</v>
          </cell>
          <cell r="DV90">
            <v>146.25443213724111</v>
          </cell>
        </row>
        <row r="107">
          <cell r="BZ107">
            <v>114.67909344630402</v>
          </cell>
          <cell r="CA107">
            <v>116.12043681159901</v>
          </cell>
          <cell r="CB107">
            <v>115.64515195254377</v>
          </cell>
          <cell r="CC107">
            <v>113.02840160627017</v>
          </cell>
          <cell r="CD107">
            <v>114.13525454483735</v>
          </cell>
          <cell r="CE107">
            <v>114.9658866690237</v>
          </cell>
          <cell r="CF107">
            <v>116.92565334534864</v>
          </cell>
          <cell r="CG107">
            <v>117.22601224631217</v>
          </cell>
          <cell r="CH107">
            <v>119.82780433357867</v>
          </cell>
          <cell r="CI107">
            <v>120.51169091326803</v>
          </cell>
          <cell r="CJ107">
            <v>120.11439937002729</v>
          </cell>
          <cell r="CK107">
            <v>122.48097730376637</v>
          </cell>
          <cell r="CL107">
            <v>122.54271307145581</v>
          </cell>
          <cell r="CM107">
            <v>123.60284923875282</v>
          </cell>
          <cell r="CN107">
            <v>124.40758661295878</v>
          </cell>
          <cell r="CO107">
            <v>123.58611270960935</v>
          </cell>
          <cell r="CP107">
            <v>125.25930069998243</v>
          </cell>
          <cell r="CQ107">
            <v>126.92550097244684</v>
          </cell>
          <cell r="CR107">
            <v>128.13290407523257</v>
          </cell>
          <cell r="CS107">
            <v>129.81804470646969</v>
          </cell>
          <cell r="CT107">
            <v>130.96586165453675</v>
          </cell>
          <cell r="CU107">
            <v>131.48547522983048</v>
          </cell>
          <cell r="CV107">
            <v>131.79067372982479</v>
          </cell>
          <cell r="CW107">
            <v>134.06505823958756</v>
          </cell>
          <cell r="CX107">
            <v>132.56118796929943</v>
          </cell>
          <cell r="CY107">
            <v>133.1923113199409</v>
          </cell>
          <cell r="CZ107">
            <v>133.2676570282089</v>
          </cell>
          <cell r="DA107">
            <v>132.03351347828658</v>
          </cell>
          <cell r="DB107">
            <v>137.56372944823303</v>
          </cell>
          <cell r="DC107">
            <v>136.01359824734999</v>
          </cell>
          <cell r="DD107">
            <v>139.45750784192822</v>
          </cell>
          <cell r="DE107">
            <v>137.88825414622724</v>
          </cell>
          <cell r="DF107">
            <v>135.22256824275576</v>
          </cell>
          <cell r="DG107">
            <v>149.07124173456228</v>
          </cell>
          <cell r="DH107">
            <v>140.95172211793826</v>
          </cell>
          <cell r="DI107">
            <v>141.42980075175032</v>
          </cell>
          <cell r="DJ107">
            <v>141.65285213585807</v>
          </cell>
          <cell r="DK107">
            <v>143.26204380742266</v>
          </cell>
          <cell r="DL107">
            <v>145.03717948398841</v>
          </cell>
          <cell r="DM107">
            <v>149.78040912632605</v>
          </cell>
          <cell r="DN107">
            <v>141.74402404358256</v>
          </cell>
          <cell r="DO107">
            <v>147.53453159248207</v>
          </cell>
          <cell r="DP107">
            <v>145.46605466840091</v>
          </cell>
          <cell r="DQ107">
            <v>146.97737795264388</v>
          </cell>
          <cell r="DR107">
            <v>146.09082442152854</v>
          </cell>
          <cell r="DS107">
            <v>146.40450753065502</v>
          </cell>
          <cell r="DT107">
            <v>148.54842546586309</v>
          </cell>
          <cell r="DU107">
            <v>147.04648200168822</v>
          </cell>
          <cell r="DV107">
            <v>150.76224887400133</v>
          </cell>
        </row>
        <row r="118">
          <cell r="BZ118">
            <v>112.63742565706028</v>
          </cell>
          <cell r="CA118">
            <v>113.08599896193702</v>
          </cell>
          <cell r="CB118">
            <v>113.80708625625968</v>
          </cell>
          <cell r="CC118">
            <v>111.03841077687655</v>
          </cell>
          <cell r="CD118">
            <v>112.68237897549966</v>
          </cell>
          <cell r="CE118">
            <v>112.59457549875333</v>
          </cell>
          <cell r="CF118">
            <v>114.77616704245364</v>
          </cell>
          <cell r="CG118">
            <v>115.20862415250568</v>
          </cell>
          <cell r="CH118">
            <v>118.55395068480507</v>
          </cell>
          <cell r="CI118">
            <v>117.88123469991687</v>
          </cell>
          <cell r="CJ118">
            <v>117.49713697646895</v>
          </cell>
          <cell r="CK118">
            <v>119.70842221455496</v>
          </cell>
          <cell r="CL118">
            <v>119.54479546771759</v>
          </cell>
          <cell r="CM118">
            <v>121.70588306308122</v>
          </cell>
          <cell r="CN118">
            <v>121.27086970815124</v>
          </cell>
          <cell r="CO118">
            <v>121.76063584083875</v>
          </cell>
          <cell r="CP118">
            <v>122.05313208704092</v>
          </cell>
          <cell r="CQ118">
            <v>121.33938789004742</v>
          </cell>
          <cell r="CR118">
            <v>125.67725176806022</v>
          </cell>
          <cell r="CS118">
            <v>127.73473781082272</v>
          </cell>
          <cell r="CT118">
            <v>126.72021878554615</v>
          </cell>
          <cell r="CU118">
            <v>127.42496542871429</v>
          </cell>
          <cell r="CV118">
            <v>126.7376794579593</v>
          </cell>
          <cell r="CW118">
            <v>128.77216047900893</v>
          </cell>
          <cell r="CX118">
            <v>128.20119914494936</v>
          </cell>
          <cell r="CY118">
            <v>128.50263863038208</v>
          </cell>
          <cell r="CZ118">
            <v>129.08476285147376</v>
          </cell>
          <cell r="DA118">
            <v>126.6881832807813</v>
          </cell>
          <cell r="DB118">
            <v>132.16485743893554</v>
          </cell>
          <cell r="DC118">
            <v>130.50081747935914</v>
          </cell>
          <cell r="DD118">
            <v>134.35597014874347</v>
          </cell>
          <cell r="DE118">
            <v>131.24483830325019</v>
          </cell>
          <cell r="DF118">
            <v>129.04929998759255</v>
          </cell>
          <cell r="DG118">
            <v>143.00399237006445</v>
          </cell>
          <cell r="DH118">
            <v>135.05731132338886</v>
          </cell>
          <cell r="DI118">
            <v>136.09008264731384</v>
          </cell>
          <cell r="DJ118">
            <v>136.14222219995986</v>
          </cell>
          <cell r="DK118">
            <v>135.97770188099656</v>
          </cell>
          <cell r="DL118">
            <v>139.0296637277865</v>
          </cell>
          <cell r="DM118">
            <v>143.17284429153463</v>
          </cell>
          <cell r="DN118">
            <v>135.83034853524222</v>
          </cell>
          <cell r="DO118">
            <v>142.15929874884705</v>
          </cell>
          <cell r="DP118">
            <v>138.4653226299468</v>
          </cell>
          <cell r="DQ118">
            <v>140.73562749331677</v>
          </cell>
          <cell r="DR118">
            <v>140.13276975793156</v>
          </cell>
          <cell r="DS118">
            <v>139.97940482286211</v>
          </cell>
          <cell r="DT118">
            <v>142.52204244186112</v>
          </cell>
          <cell r="DU118">
            <v>140.5802002107778</v>
          </cell>
          <cell r="DV118">
            <v>144.10230459711809</v>
          </cell>
        </row>
        <row r="134">
          <cell r="BZ134">
            <v>113.24255921533324</v>
          </cell>
          <cell r="CA134">
            <v>113.58162932907754</v>
          </cell>
          <cell r="CB134">
            <v>117.58925900083609</v>
          </cell>
          <cell r="CC134">
            <v>113.975682931008</v>
          </cell>
          <cell r="CD134">
            <v>114.83378682627561</v>
          </cell>
          <cell r="CE134">
            <v>115.04314168865544</v>
          </cell>
          <cell r="CF134">
            <v>115.75317994948635</v>
          </cell>
          <cell r="CG134">
            <v>117.21247271165952</v>
          </cell>
          <cell r="CH134">
            <v>117.31220743250293</v>
          </cell>
          <cell r="CI134">
            <v>116.4797603678514</v>
          </cell>
          <cell r="CJ134">
            <v>117.66655771799893</v>
          </cell>
          <cell r="CK134">
            <v>116.59333502088973</v>
          </cell>
          <cell r="CL134">
            <v>117.76226224467794</v>
          </cell>
          <cell r="CM134">
            <v>120.83754687602637</v>
          </cell>
          <cell r="CN134">
            <v>119.54706593314768</v>
          </cell>
          <cell r="CO134">
            <v>118.21954296932738</v>
          </cell>
          <cell r="CP134">
            <v>119.64188338725789</v>
          </cell>
          <cell r="CQ134">
            <v>117.95318864815656</v>
          </cell>
          <cell r="CR134">
            <v>120.47009365932435</v>
          </cell>
          <cell r="CS134">
            <v>120.84903183834987</v>
          </cell>
          <cell r="CT134">
            <v>122.12561398708577</v>
          </cell>
          <cell r="CU134">
            <v>122.84343156594319</v>
          </cell>
          <cell r="CV134">
            <v>121.88692390682078</v>
          </cell>
          <cell r="CW134">
            <v>125.10891703754928</v>
          </cell>
          <cell r="CX134">
            <v>125.6112481618392</v>
          </cell>
          <cell r="CY134">
            <v>124.79053063301522</v>
          </cell>
          <cell r="CZ134">
            <v>124.83426824662807</v>
          </cell>
          <cell r="DA134">
            <v>123.45805114657473</v>
          </cell>
          <cell r="DB134">
            <v>126.24624282963421</v>
          </cell>
          <cell r="DC134">
            <v>125.50989285223932</v>
          </cell>
          <cell r="DD134">
            <v>128.52066232803196</v>
          </cell>
          <cell r="DE134">
            <v>126.14843265120295</v>
          </cell>
          <cell r="DF134">
            <v>126.20833815314505</v>
          </cell>
          <cell r="DG134">
            <v>132.21240928390375</v>
          </cell>
          <cell r="DH134">
            <v>129.67093780504763</v>
          </cell>
          <cell r="DI134">
            <v>129.00976091673323</v>
          </cell>
          <cell r="DJ134">
            <v>128.91938545845068</v>
          </cell>
          <cell r="DK134">
            <v>129.34058022012141</v>
          </cell>
          <cell r="DL134">
            <v>129.51866365592767</v>
          </cell>
          <cell r="DM134">
            <v>135.27613664878493</v>
          </cell>
          <cell r="DN134">
            <v>129.57459316354104</v>
          </cell>
          <cell r="DO134">
            <v>133.99820062838725</v>
          </cell>
          <cell r="DP134">
            <v>130.90662681322937</v>
          </cell>
          <cell r="DQ134">
            <v>132.23361577352165</v>
          </cell>
          <cell r="DR134">
            <v>136.11885230613154</v>
          </cell>
          <cell r="DS134">
            <v>132.48612718221261</v>
          </cell>
          <cell r="DT134">
            <v>135.42105056923063</v>
          </cell>
          <cell r="DU134">
            <v>133.16965652265489</v>
          </cell>
          <cell r="DV134">
            <v>133.97880095473448</v>
          </cell>
        </row>
      </sheetData>
      <sheetData sheetId="5">
        <row r="3">
          <cell r="BZ3">
            <v>44075</v>
          </cell>
          <cell r="CA3">
            <v>44105</v>
          </cell>
          <cell r="CB3">
            <v>44136</v>
          </cell>
          <cell r="CC3">
            <v>44166</v>
          </cell>
          <cell r="CD3">
            <v>44197</v>
          </cell>
          <cell r="CE3">
            <v>44228</v>
          </cell>
          <cell r="CF3">
            <v>44256</v>
          </cell>
          <cell r="CG3">
            <v>44287</v>
          </cell>
          <cell r="CH3">
            <v>44317</v>
          </cell>
          <cell r="CI3">
            <v>44348</v>
          </cell>
          <cell r="CJ3">
            <v>44378</v>
          </cell>
          <cell r="CK3">
            <v>44409</v>
          </cell>
          <cell r="CL3">
            <v>44440</v>
          </cell>
          <cell r="CM3">
            <v>44470</v>
          </cell>
          <cell r="CN3">
            <v>44501</v>
          </cell>
          <cell r="CO3">
            <v>44531</v>
          </cell>
          <cell r="CP3">
            <v>44562</v>
          </cell>
          <cell r="CQ3">
            <v>44593</v>
          </cell>
          <cell r="CR3">
            <v>44621</v>
          </cell>
          <cell r="CS3">
            <v>44652</v>
          </cell>
          <cell r="CT3">
            <v>44682</v>
          </cell>
          <cell r="CU3">
            <v>44713</v>
          </cell>
          <cell r="CV3">
            <v>44743</v>
          </cell>
          <cell r="CW3">
            <v>44774</v>
          </cell>
          <cell r="CX3">
            <v>44805</v>
          </cell>
          <cell r="CY3">
            <v>44835</v>
          </cell>
          <cell r="CZ3">
            <v>44866</v>
          </cell>
          <cell r="DA3">
            <v>44896</v>
          </cell>
          <cell r="DB3">
            <v>44927</v>
          </cell>
          <cell r="DC3">
            <v>44958</v>
          </cell>
          <cell r="DD3">
            <v>44986</v>
          </cell>
          <cell r="DE3">
            <v>45017</v>
          </cell>
          <cell r="DF3">
            <v>45047</v>
          </cell>
          <cell r="DG3">
            <v>45078</v>
          </cell>
          <cell r="DH3">
            <v>45108</v>
          </cell>
          <cell r="DI3">
            <v>45139</v>
          </cell>
          <cell r="DJ3">
            <v>45170</v>
          </cell>
          <cell r="DK3">
            <v>45200</v>
          </cell>
          <cell r="DL3">
            <v>45231</v>
          </cell>
          <cell r="DM3">
            <v>45261</v>
          </cell>
          <cell r="DN3">
            <v>45292</v>
          </cell>
          <cell r="DO3">
            <v>45323</v>
          </cell>
          <cell r="DP3">
            <v>45352</v>
          </cell>
          <cell r="DQ3">
            <v>45383</v>
          </cell>
          <cell r="DR3">
            <v>45413</v>
          </cell>
          <cell r="DS3">
            <v>45444</v>
          </cell>
          <cell r="DT3">
            <v>45474</v>
          </cell>
          <cell r="DU3">
            <v>45505</v>
          </cell>
          <cell r="DV3">
            <v>45536</v>
          </cell>
        </row>
        <row r="28">
          <cell r="BZ28">
            <v>79.621621286637804</v>
          </cell>
          <cell r="CA28">
            <v>77.196016117554933</v>
          </cell>
          <cell r="CB28">
            <v>81.90103797079712</v>
          </cell>
          <cell r="CC28">
            <v>74.311961048158125</v>
          </cell>
          <cell r="CD28">
            <v>74.134055734027356</v>
          </cell>
          <cell r="CE28">
            <v>74.60953740029089</v>
          </cell>
          <cell r="CF28">
            <v>76.023571578524837</v>
          </cell>
          <cell r="CG28">
            <v>76.856926563663933</v>
          </cell>
          <cell r="CH28">
            <v>77.106420207027995</v>
          </cell>
          <cell r="CI28">
            <v>75.929788479155874</v>
          </cell>
          <cell r="CJ28">
            <v>76.3662380518183</v>
          </cell>
          <cell r="CK28">
            <v>75.447337787940086</v>
          </cell>
          <cell r="CL28">
            <v>75.588981366178089</v>
          </cell>
          <cell r="CM28">
            <v>76.849573363630171</v>
          </cell>
          <cell r="CN28">
            <v>76.455421609012973</v>
          </cell>
          <cell r="CO28">
            <v>72.950662795720717</v>
          </cell>
          <cell r="CP28">
            <v>73.833332689155142</v>
          </cell>
          <cell r="CQ28">
            <v>71.605399368341381</v>
          </cell>
          <cell r="CR28">
            <v>74.078866259675451</v>
          </cell>
          <cell r="CS28">
            <v>76.487650078860611</v>
          </cell>
          <cell r="CT28">
            <v>76.246281700403657</v>
          </cell>
          <cell r="CU28">
            <v>76.883119137428807</v>
          </cell>
          <cell r="CV28">
            <v>76.996449362630841</v>
          </cell>
          <cell r="CW28">
            <v>78.086661372019293</v>
          </cell>
          <cell r="CX28">
            <v>75.717496845348791</v>
          </cell>
          <cell r="CY28">
            <v>77.481015289931491</v>
          </cell>
          <cell r="CZ28">
            <v>76.069305939517264</v>
          </cell>
          <cell r="DA28">
            <v>74.990033676117633</v>
          </cell>
          <cell r="DB28">
            <v>75.632145008706601</v>
          </cell>
          <cell r="DC28">
            <v>73.371268134460081</v>
          </cell>
          <cell r="DD28">
            <v>74.963173089759621</v>
          </cell>
          <cell r="DE28">
            <v>73.538953498322854</v>
          </cell>
          <cell r="DF28">
            <v>74.837744814453771</v>
          </cell>
          <cell r="DG28">
            <v>76.345017139917061</v>
          </cell>
          <cell r="DH28">
            <v>74.469484879555665</v>
          </cell>
          <cell r="DI28">
            <v>74.53984840536917</v>
          </cell>
          <cell r="DJ28">
            <v>72.378364954813279</v>
          </cell>
          <cell r="DK28">
            <v>72.595573527788659</v>
          </cell>
          <cell r="DL28">
            <v>75.085213089014886</v>
          </cell>
          <cell r="DM28">
            <v>80.483702810861757</v>
          </cell>
          <cell r="DN28">
            <v>75.608690504261489</v>
          </cell>
          <cell r="DO28">
            <v>76.216514434525877</v>
          </cell>
          <cell r="DP28">
            <v>73.481550281439581</v>
          </cell>
          <cell r="DQ28">
            <v>76.48293531000563</v>
          </cell>
          <cell r="DR28">
            <v>76.907519645871773</v>
          </cell>
          <cell r="DS28">
            <v>73.205227220555798</v>
          </cell>
          <cell r="DT28">
            <v>73.964193481569254</v>
          </cell>
          <cell r="DU28">
            <v>70.641227402193053</v>
          </cell>
          <cell r="DV28">
            <v>72.828078459159457</v>
          </cell>
        </row>
        <row r="69">
          <cell r="E69" t="str">
            <v>TOTAL Infirmiers</v>
          </cell>
          <cell r="BZ69">
            <v>106.70239922554845</v>
          </cell>
          <cell r="CA69">
            <v>101.6859163334544</v>
          </cell>
          <cell r="CB69">
            <v>109.34089289972763</v>
          </cell>
          <cell r="CC69">
            <v>105.64753554252937</v>
          </cell>
          <cell r="CD69">
            <v>104.76329178645689</v>
          </cell>
          <cell r="CE69">
            <v>104.92246787991833</v>
          </cell>
          <cell r="CF69">
            <v>103.85587004909296</v>
          </cell>
          <cell r="CG69">
            <v>105.87508286884766</v>
          </cell>
          <cell r="CH69">
            <v>103.78468585450908</v>
          </cell>
          <cell r="CI69">
            <v>103.39139200507765</v>
          </cell>
          <cell r="CJ69">
            <v>100.43273446228768</v>
          </cell>
          <cell r="CK69">
            <v>102.15514710712281</v>
          </cell>
          <cell r="CL69">
            <v>101.93660129044291</v>
          </cell>
          <cell r="CM69">
            <v>102.68325714222348</v>
          </cell>
          <cell r="CN69">
            <v>100.40549736023382</v>
          </cell>
          <cell r="CO69">
            <v>100.14959429944265</v>
          </cell>
          <cell r="CP69">
            <v>101.93331273816246</v>
          </cell>
          <cell r="CQ69">
            <v>101.24956322429377</v>
          </cell>
          <cell r="CR69">
            <v>102.95671075082919</v>
          </cell>
          <cell r="CS69">
            <v>99.333726562450124</v>
          </cell>
          <cell r="CT69">
            <v>103.04601414428842</v>
          </cell>
          <cell r="CU69">
            <v>102.17485111137259</v>
          </cell>
          <cell r="CV69">
            <v>103.02498747683187</v>
          </cell>
          <cell r="CW69">
            <v>103.1487410493864</v>
          </cell>
          <cell r="CX69">
            <v>101.43381629635743</v>
          </cell>
          <cell r="CY69">
            <v>101.19104220920995</v>
          </cell>
          <cell r="CZ69">
            <v>101.89614955684598</v>
          </cell>
          <cell r="DA69">
            <v>99.841587931922518</v>
          </cell>
          <cell r="DB69">
            <v>102.56581969296083</v>
          </cell>
          <cell r="DC69">
            <v>99.542942913435922</v>
          </cell>
          <cell r="DD69">
            <v>100.89733914577177</v>
          </cell>
          <cell r="DE69">
            <v>99.21678405078147</v>
          </cell>
          <cell r="DF69">
            <v>97.390068900106613</v>
          </cell>
          <cell r="DG69">
            <v>102.06017026366183</v>
          </cell>
          <cell r="DH69">
            <v>100.59424903899945</v>
          </cell>
          <cell r="DI69">
            <v>98.092219927895059</v>
          </cell>
          <cell r="DJ69">
            <v>98.983916730230376</v>
          </cell>
          <cell r="DK69">
            <v>100.73478812396452</v>
          </cell>
          <cell r="DL69">
            <v>100.55004179550129</v>
          </cell>
          <cell r="DM69">
            <v>107.09627207070544</v>
          </cell>
          <cell r="DN69">
            <v>94.591150009795484</v>
          </cell>
          <cell r="DO69">
            <v>103.23372796549199</v>
          </cell>
          <cell r="DP69">
            <v>98.924180121898118</v>
          </cell>
          <cell r="DQ69">
            <v>104.65275872425366</v>
          </cell>
          <cell r="DR69">
            <v>99.729543307953534</v>
          </cell>
          <cell r="DS69">
            <v>97.663925344933418</v>
          </cell>
          <cell r="DT69">
            <v>98.583160667330048</v>
          </cell>
          <cell r="DU69">
            <v>101.71290999604872</v>
          </cell>
          <cell r="DV69">
            <v>98.745926160392884</v>
          </cell>
        </row>
        <row r="83">
          <cell r="E83" t="str">
            <v>TOTAL Laboratoires</v>
          </cell>
          <cell r="BZ83">
            <v>86.78650822369157</v>
          </cell>
          <cell r="CA83">
            <v>90.081812406111055</v>
          </cell>
          <cell r="CB83">
            <v>92.490924106323092</v>
          </cell>
          <cell r="CC83">
            <v>92.380403124287881</v>
          </cell>
          <cell r="CD83">
            <v>90.155607037636145</v>
          </cell>
          <cell r="CE83">
            <v>90.847819310014273</v>
          </cell>
          <cell r="CF83">
            <v>86.793879382340833</v>
          </cell>
          <cell r="CG83">
            <v>87.863865947223985</v>
          </cell>
          <cell r="CH83">
            <v>87.198012484688377</v>
          </cell>
          <cell r="CI83">
            <v>86.801140135100979</v>
          </cell>
          <cell r="CJ83">
            <v>86.308074322750556</v>
          </cell>
          <cell r="CK83">
            <v>85.993683520906856</v>
          </cell>
          <cell r="CL83">
            <v>88.370110489060124</v>
          </cell>
          <cell r="CM83">
            <v>91.904484525708895</v>
          </cell>
          <cell r="CN83">
            <v>88.23161676223495</v>
          </cell>
          <cell r="CO83">
            <v>83.30347987254784</v>
          </cell>
          <cell r="CP83">
            <v>74.851621186261411</v>
          </cell>
          <cell r="CQ83">
            <v>81.647148405105852</v>
          </cell>
          <cell r="CR83">
            <v>83.18941433951025</v>
          </cell>
          <cell r="CS83">
            <v>82.539953829178401</v>
          </cell>
          <cell r="CT83">
            <v>87.743423764347511</v>
          </cell>
          <cell r="CU83">
            <v>86.047830580005353</v>
          </cell>
          <cell r="CV83">
            <v>86.11657725562138</v>
          </cell>
          <cell r="CW83">
            <v>90.163789143083179</v>
          </cell>
          <cell r="CX83">
            <v>87.266921317722762</v>
          </cell>
          <cell r="CY83">
            <v>86.136272190238799</v>
          </cell>
          <cell r="CZ83">
            <v>84.865718945845884</v>
          </cell>
          <cell r="DA83">
            <v>85.073788636566661</v>
          </cell>
          <cell r="DB83">
            <v>86.903104028958182</v>
          </cell>
          <cell r="DC83">
            <v>85.141738581124883</v>
          </cell>
          <cell r="DD83">
            <v>85.058104150533708</v>
          </cell>
          <cell r="DE83">
            <v>84.697035949792934</v>
          </cell>
          <cell r="DF83">
            <v>81.843305110807336</v>
          </cell>
          <cell r="DG83">
            <v>87.816790031511061</v>
          </cell>
          <cell r="DH83">
            <v>85.056541972672335</v>
          </cell>
          <cell r="DI83">
            <v>85.324896911292086</v>
          </cell>
          <cell r="DJ83">
            <v>85.193883466057187</v>
          </cell>
          <cell r="DK83">
            <v>84.428174481460459</v>
          </cell>
          <cell r="DL83">
            <v>82.796306774725807</v>
          </cell>
          <cell r="DM83">
            <v>87.213205007878713</v>
          </cell>
          <cell r="DN83">
            <v>82.812148103195028</v>
          </cell>
          <cell r="DO83">
            <v>83.068649127700468</v>
          </cell>
          <cell r="DP83">
            <v>80.213228769500077</v>
          </cell>
          <cell r="DQ83">
            <v>80.299039944261665</v>
          </cell>
          <cell r="DR83">
            <v>79.620467922717154</v>
          </cell>
          <cell r="DS83">
            <v>78.26128634576996</v>
          </cell>
          <cell r="DT83">
            <v>80.8552029675119</v>
          </cell>
          <cell r="DU83">
            <v>74.676061166891884</v>
          </cell>
          <cell r="DV83">
            <v>74.236381139706694</v>
          </cell>
        </row>
        <row r="90">
          <cell r="E90" t="str">
            <v>IJ maladie</v>
          </cell>
          <cell r="BZ90">
            <v>114.18054826598795</v>
          </cell>
          <cell r="CA90">
            <v>119.44492521150163</v>
          </cell>
          <cell r="CB90">
            <v>125.53999966192484</v>
          </cell>
          <cell r="CC90">
            <v>118.12954047192437</v>
          </cell>
          <cell r="CD90">
            <v>119.8117099116252</v>
          </cell>
          <cell r="CE90">
            <v>119.79892721403318</v>
          </cell>
          <cell r="CF90">
            <v>121.10027923260283</v>
          </cell>
          <cell r="CG90">
            <v>119.11688135659719</v>
          </cell>
          <cell r="CH90">
            <v>117.64394545240231</v>
          </cell>
          <cell r="CI90">
            <v>117.78823146954834</v>
          </cell>
          <cell r="CJ90">
            <v>121.41111999848128</v>
          </cell>
          <cell r="CK90">
            <v>116.90327093222221</v>
          </cell>
          <cell r="CL90">
            <v>119.34860244716464</v>
          </cell>
          <cell r="CM90">
            <v>124.9458036395466</v>
          </cell>
          <cell r="CN90">
            <v>126.03363998092124</v>
          </cell>
          <cell r="CO90">
            <v>124.12891270546511</v>
          </cell>
          <cell r="CP90">
            <v>124.23165436957491</v>
          </cell>
          <cell r="CQ90">
            <v>121.33615799368356</v>
          </cell>
          <cell r="CR90">
            <v>121.2853506877757</v>
          </cell>
          <cell r="CS90">
            <v>125.09087406374881</v>
          </cell>
          <cell r="CT90">
            <v>125.26500980218698</v>
          </cell>
          <cell r="CU90">
            <v>127.76072412608757</v>
          </cell>
          <cell r="CV90">
            <v>121.24381689358026</v>
          </cell>
          <cell r="CW90">
            <v>125.76955539846779</v>
          </cell>
          <cell r="CX90">
            <v>132.94736291995312</v>
          </cell>
          <cell r="CY90">
            <v>131.29272206162705</v>
          </cell>
          <cell r="CZ90">
            <v>128.84862200187442</v>
          </cell>
          <cell r="DA90">
            <v>127.78522949647962</v>
          </cell>
          <cell r="DB90">
            <v>126.5272366843391</v>
          </cell>
          <cell r="DC90">
            <v>130.90156311136886</v>
          </cell>
          <cell r="DD90">
            <v>134.98927512408201</v>
          </cell>
          <cell r="DE90">
            <v>129.02232379278047</v>
          </cell>
          <cell r="DF90">
            <v>134.32864506566887</v>
          </cell>
          <cell r="DG90">
            <v>132.73956221005869</v>
          </cell>
          <cell r="DH90">
            <v>132.12424386961078</v>
          </cell>
          <cell r="DI90">
            <v>135.49304243544438</v>
          </cell>
          <cell r="DJ90">
            <v>132.0638860999629</v>
          </cell>
          <cell r="DK90">
            <v>133.1232120084687</v>
          </cell>
          <cell r="DL90">
            <v>131.72364990029621</v>
          </cell>
          <cell r="DM90">
            <v>137.77930464992102</v>
          </cell>
          <cell r="DN90">
            <v>138.91342671087386</v>
          </cell>
          <cell r="DO90">
            <v>136.81101005596469</v>
          </cell>
          <cell r="DP90">
            <v>136.98537967678689</v>
          </cell>
          <cell r="DQ90">
            <v>143.95363540676507</v>
          </cell>
          <cell r="DR90">
            <v>138.4867140484333</v>
          </cell>
          <cell r="DS90">
            <v>135.86291620436484</v>
          </cell>
          <cell r="DT90">
            <v>144.15376763588438</v>
          </cell>
          <cell r="DU90">
            <v>139.23777248062129</v>
          </cell>
          <cell r="DV90">
            <v>139.61315647746909</v>
          </cell>
        </row>
        <row r="107">
          <cell r="E107" t="str">
            <v>Médicaments de ville</v>
          </cell>
          <cell r="BZ107">
            <v>104.23078615245474</v>
          </cell>
          <cell r="CA107">
            <v>106.0940596989759</v>
          </cell>
          <cell r="CB107">
            <v>104.20177677748006</v>
          </cell>
          <cell r="CC107">
            <v>102.84194930063531</v>
          </cell>
          <cell r="CD107">
            <v>103.73312829545239</v>
          </cell>
          <cell r="CE107">
            <v>104.19250981815922</v>
          </cell>
          <cell r="CF107">
            <v>105.31815912926641</v>
          </cell>
          <cell r="CG107">
            <v>105.69198424072658</v>
          </cell>
          <cell r="CH107">
            <v>108.18895777176859</v>
          </cell>
          <cell r="CI107">
            <v>108.26495099795612</v>
          </cell>
          <cell r="CJ107">
            <v>108.29308124496859</v>
          </cell>
          <cell r="CK107">
            <v>109.49209477315888</v>
          </cell>
          <cell r="CL107">
            <v>110.28988076207158</v>
          </cell>
          <cell r="CM107">
            <v>111.13176387326973</v>
          </cell>
          <cell r="CN107">
            <v>111.59738592481902</v>
          </cell>
          <cell r="CO107">
            <v>111.04930375049695</v>
          </cell>
          <cell r="CP107">
            <v>112.28688933837387</v>
          </cell>
          <cell r="CQ107">
            <v>113.92481366527876</v>
          </cell>
          <cell r="CR107">
            <v>114.43853758657228</v>
          </cell>
          <cell r="CS107">
            <v>115.64527639262552</v>
          </cell>
          <cell r="CT107">
            <v>116.82393279468954</v>
          </cell>
          <cell r="CU107">
            <v>116.40918813879001</v>
          </cell>
          <cell r="CV107">
            <v>116.76360248564093</v>
          </cell>
          <cell r="CW107">
            <v>117.77053872405729</v>
          </cell>
          <cell r="CX107">
            <v>116.52201513234009</v>
          </cell>
          <cell r="CY107">
            <v>117.04567267035044</v>
          </cell>
          <cell r="CZ107">
            <v>116.81216736632032</v>
          </cell>
          <cell r="DA107">
            <v>116.09328051711823</v>
          </cell>
          <cell r="DB107">
            <v>120.22699416471265</v>
          </cell>
          <cell r="DC107">
            <v>118.72890585616761</v>
          </cell>
          <cell r="DD107">
            <v>121.35147212446211</v>
          </cell>
          <cell r="DE107">
            <v>120.22775723858412</v>
          </cell>
          <cell r="DF107">
            <v>117.97813061036837</v>
          </cell>
          <cell r="DG107">
            <v>128.79463030865622</v>
          </cell>
          <cell r="DH107">
            <v>122.75549402222734</v>
          </cell>
          <cell r="DI107">
            <v>122.65217942984405</v>
          </cell>
          <cell r="DJ107">
            <v>123.09632954470931</v>
          </cell>
          <cell r="DK107">
            <v>123.96911135265466</v>
          </cell>
          <cell r="DL107">
            <v>125.08949149017592</v>
          </cell>
          <cell r="DM107">
            <v>128.82466033558117</v>
          </cell>
          <cell r="DN107">
            <v>122.89574670796073</v>
          </cell>
          <cell r="DO107">
            <v>126.99605983890163</v>
          </cell>
          <cell r="DP107">
            <v>125.39708873926347</v>
          </cell>
          <cell r="DQ107">
            <v>126.68753829796682</v>
          </cell>
          <cell r="DR107">
            <v>126.35554473340285</v>
          </cell>
          <cell r="DS107">
            <v>126.07711181857297</v>
          </cell>
          <cell r="DT107">
            <v>127.23556303818093</v>
          </cell>
          <cell r="DU107">
            <v>127.27024293098917</v>
          </cell>
          <cell r="DV107">
            <v>128.68414212515884</v>
          </cell>
        </row>
        <row r="118">
          <cell r="E118" t="str">
            <v>TOTAL médicaments</v>
          </cell>
          <cell r="BZ118">
            <v>103.56809740875524</v>
          </cell>
          <cell r="CA118">
            <v>105.148453767676</v>
          </cell>
          <cell r="CB118">
            <v>103.8841626701074</v>
          </cell>
          <cell r="CC118">
            <v>102.49794694017551</v>
          </cell>
          <cell r="CD118">
            <v>103.78224626014045</v>
          </cell>
          <cell r="CE118">
            <v>103.77458604269425</v>
          </cell>
          <cell r="CF118">
            <v>104.86812411269555</v>
          </cell>
          <cell r="CG118">
            <v>105.60891832239163</v>
          </cell>
          <cell r="CH118">
            <v>108.44845275567803</v>
          </cell>
          <cell r="CI118">
            <v>107.96184144193235</v>
          </cell>
          <cell r="CJ118">
            <v>107.80441789979953</v>
          </cell>
          <cell r="CK118">
            <v>108.34479980584599</v>
          </cell>
          <cell r="CL118">
            <v>108.65305818449326</v>
          </cell>
          <cell r="CM118">
            <v>110.25407643075103</v>
          </cell>
          <cell r="CN118">
            <v>109.53146623490252</v>
          </cell>
          <cell r="CO118">
            <v>110.23652084540687</v>
          </cell>
          <cell r="CP118">
            <v>110.28345277148226</v>
          </cell>
          <cell r="CQ118">
            <v>110.33800349052831</v>
          </cell>
          <cell r="CR118">
            <v>112.71364761185592</v>
          </cell>
          <cell r="CS118">
            <v>114.11100692917695</v>
          </cell>
          <cell r="CT118">
            <v>113.74258192611843</v>
          </cell>
          <cell r="CU118">
            <v>113.68658636358988</v>
          </cell>
          <cell r="CV118">
            <v>113.53282274864058</v>
          </cell>
          <cell r="CW118">
            <v>114.44810833194991</v>
          </cell>
          <cell r="CX118">
            <v>113.57400639521997</v>
          </cell>
          <cell r="CY118">
            <v>113.81020347181374</v>
          </cell>
          <cell r="CZ118">
            <v>114.12750574357371</v>
          </cell>
          <cell r="DA118">
            <v>112.43141683864832</v>
          </cell>
          <cell r="DB118">
            <v>116.90021261004063</v>
          </cell>
          <cell r="DC118">
            <v>115.33941219439046</v>
          </cell>
          <cell r="DD118">
            <v>117.83347583472849</v>
          </cell>
          <cell r="DE118">
            <v>115.79817379571762</v>
          </cell>
          <cell r="DF118">
            <v>113.86114384042516</v>
          </cell>
          <cell r="DG118">
            <v>124.45973381824741</v>
          </cell>
          <cell r="DH118">
            <v>118.82829332604821</v>
          </cell>
          <cell r="DI118">
            <v>119.07847998962977</v>
          </cell>
          <cell r="DJ118">
            <v>119.31553846191095</v>
          </cell>
          <cell r="DK118">
            <v>119.25438788781865</v>
          </cell>
          <cell r="DL118">
            <v>121.05758630257472</v>
          </cell>
          <cell r="DM118">
            <v>123.75027748952832</v>
          </cell>
          <cell r="DN118">
            <v>118.4342715972581</v>
          </cell>
          <cell r="DO118">
            <v>123.14243238506073</v>
          </cell>
          <cell r="DP118">
            <v>120.55223655115263</v>
          </cell>
          <cell r="DQ118">
            <v>121.94859809198088</v>
          </cell>
          <cell r="DR118">
            <v>122.00968634731733</v>
          </cell>
          <cell r="DS118">
            <v>121.38995031647983</v>
          </cell>
          <cell r="DT118">
            <v>122.7336700875691</v>
          </cell>
          <cell r="DU118">
            <v>122.34493161702073</v>
          </cell>
          <cell r="DV118">
            <v>123.90176507180132</v>
          </cell>
        </row>
        <row r="134">
          <cell r="E134" t="str">
            <v xml:space="preserve">TOTAL SOINS DE VILLE </v>
          </cell>
          <cell r="BZ134">
            <v>102.0576975718603</v>
          </cell>
          <cell r="CA134">
            <v>101.61142100862395</v>
          </cell>
          <cell r="CB134">
            <v>104.56084229880678</v>
          </cell>
          <cell r="CC134">
            <v>102.1206828259605</v>
          </cell>
          <cell r="CD134">
            <v>102.78178001179722</v>
          </cell>
          <cell r="CE134">
            <v>102.81004945670207</v>
          </cell>
          <cell r="CF134">
            <v>102.7405900285286</v>
          </cell>
          <cell r="CG134">
            <v>104.26238229684517</v>
          </cell>
          <cell r="CH134">
            <v>104.38343298212051</v>
          </cell>
          <cell r="CI134">
            <v>103.42362152770028</v>
          </cell>
          <cell r="CJ134">
            <v>103.50753372471888</v>
          </cell>
          <cell r="CK134">
            <v>102.79872471474864</v>
          </cell>
          <cell r="CL134">
            <v>103.87830289885423</v>
          </cell>
          <cell r="CM134">
            <v>105.57954579097438</v>
          </cell>
          <cell r="CN134">
            <v>104.42568511496025</v>
          </cell>
          <cell r="CO134">
            <v>103.40762226901386</v>
          </cell>
          <cell r="CP134">
            <v>104.22653028337317</v>
          </cell>
          <cell r="CQ134">
            <v>103.63553293691095</v>
          </cell>
          <cell r="CR134">
            <v>104.99396042265097</v>
          </cell>
          <cell r="CS134">
            <v>104.75329259760551</v>
          </cell>
          <cell r="CT134">
            <v>106.69547093201221</v>
          </cell>
          <cell r="CU134">
            <v>106.41888341369976</v>
          </cell>
          <cell r="CV134">
            <v>106.17276070316652</v>
          </cell>
          <cell r="CW134">
            <v>108.06403984236898</v>
          </cell>
          <cell r="CX134">
            <v>107.77176083109117</v>
          </cell>
          <cell r="CY134">
            <v>107.16575689275241</v>
          </cell>
          <cell r="CZ134">
            <v>107.43784906671996</v>
          </cell>
          <cell r="DA134">
            <v>106.04580121591268</v>
          </cell>
          <cell r="DB134">
            <v>108.50345105275063</v>
          </cell>
          <cell r="DC134">
            <v>107.27959239479186</v>
          </cell>
          <cell r="DD134">
            <v>109.27815097261129</v>
          </cell>
          <cell r="DE134">
            <v>107.56133417286703</v>
          </cell>
          <cell r="DF134">
            <v>106.87627898521188</v>
          </cell>
          <cell r="DG134">
            <v>112.10979682845139</v>
          </cell>
          <cell r="DH134">
            <v>109.85393539946043</v>
          </cell>
          <cell r="DI134">
            <v>108.87239536667775</v>
          </cell>
          <cell r="DJ134">
            <v>108.88382540943383</v>
          </cell>
          <cell r="DK134">
            <v>109.38322141685968</v>
          </cell>
          <cell r="DL134">
            <v>109.25316714372917</v>
          </cell>
          <cell r="DM134">
            <v>114.00988322677105</v>
          </cell>
          <cell r="DN134">
            <v>108.07191702801265</v>
          </cell>
          <cell r="DO134">
            <v>112.08344731630679</v>
          </cell>
          <cell r="DP134">
            <v>109.47622478650368</v>
          </cell>
          <cell r="DQ134">
            <v>109.5558553065747</v>
          </cell>
          <cell r="DR134">
            <v>113.36601074257659</v>
          </cell>
          <cell r="DS134">
            <v>110.3421718086876</v>
          </cell>
          <cell r="DT134">
            <v>111.93331401907274</v>
          </cell>
          <cell r="DU134">
            <v>110.7392498223458</v>
          </cell>
          <cell r="DV134">
            <v>111.03230419271802</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atients"/>
      <sheetName val="2-Tableau-de-marche"/>
      <sheetName val="3-SDV-DTR-CVS-CJO"/>
      <sheetName val="4-SDV-DTS-CVS-CJO"/>
      <sheetName val="5-Cliniques privées DTS CVS CJO"/>
      <sheetName val="6-Actualités"/>
      <sheetName val="annexe1-SDV_DTR_hors_Covid"/>
      <sheetName val="7-Pt IJ"/>
      <sheetName val="Graphs_DTR"/>
      <sheetName val="Date_soins"/>
      <sheetName val="Date_rbts"/>
      <sheetName val="Date_rbts_hors_covid"/>
      <sheetName val="Révisions_date_soins"/>
      <sheetName val="Titres"/>
      <sheetName val="lisez-mo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B6" t="str">
            <v>juin</v>
          </cell>
        </row>
        <row r="7">
          <cell r="B7" t="str">
            <v>juil.</v>
          </cell>
        </row>
        <row r="8">
          <cell r="B8" t="str">
            <v>aout</v>
          </cell>
        </row>
        <row r="9">
          <cell r="A9" t="str">
            <v>septembre</v>
          </cell>
          <cell r="B9" t="str">
            <v>sept.</v>
          </cell>
        </row>
        <row r="10">
          <cell r="B10" t="str">
            <v>oct.</v>
          </cell>
        </row>
        <row r="19">
          <cell r="A19">
            <v>2024</v>
          </cell>
        </row>
        <row r="20">
          <cell r="A20">
            <v>2024</v>
          </cell>
        </row>
        <row r="21">
          <cell r="A21">
            <v>2023</v>
          </cell>
        </row>
        <row r="22">
          <cell r="A22">
            <v>2023</v>
          </cell>
        </row>
        <row r="23">
          <cell r="A23">
            <v>2024</v>
          </cell>
        </row>
        <row r="24">
          <cell r="A24">
            <v>2024</v>
          </cell>
        </row>
      </sheetData>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_DTR"/>
      <sheetName val="NSA_DTR"/>
      <sheetName val="SA_DTR"/>
      <sheetName val="VERIF_DTR"/>
      <sheetName val="RA_DTR_hors_covid"/>
      <sheetName val="NSA_DTR_hors_covid"/>
      <sheetName val="SA_DTR_hors_covid"/>
      <sheetName val="RA_DTS"/>
      <sheetName val="NSA_DTS"/>
      <sheetName val="SA_DTS"/>
      <sheetName val="VERIF_DTS"/>
      <sheetName val="RA_DTS_hors_covid"/>
      <sheetName val="NSA_DTS_hors_covid"/>
      <sheetName val="SA_DTS_hors_covid"/>
      <sheetName val="Feuil1"/>
    </sheetNames>
    <sheetDataSet>
      <sheetData sheetId="0">
        <row r="5">
          <cell r="EY5">
            <v>426.70989962000004</v>
          </cell>
        </row>
        <row r="6">
          <cell r="EY6">
            <v>263.11510077000003</v>
          </cell>
        </row>
        <row r="7">
          <cell r="EY7">
            <v>83.466470180000016</v>
          </cell>
        </row>
        <row r="8">
          <cell r="EY8">
            <v>22.372736989999996</v>
          </cell>
        </row>
        <row r="9">
          <cell r="EY9">
            <v>47.7239553</v>
          </cell>
        </row>
        <row r="10">
          <cell r="EY10">
            <v>12.227164520000001</v>
          </cell>
        </row>
        <row r="12">
          <cell r="EY12">
            <v>78.592948520000007</v>
          </cell>
        </row>
        <row r="13">
          <cell r="EY13">
            <v>17.994389439999999</v>
          </cell>
        </row>
        <row r="14">
          <cell r="EY14">
            <v>57.229040659999995</v>
          </cell>
        </row>
        <row r="16">
          <cell r="EY16">
            <v>11.368989789999999</v>
          </cell>
        </row>
        <row r="17">
          <cell r="EY17">
            <v>27.41597973</v>
          </cell>
        </row>
        <row r="18">
          <cell r="EY18">
            <v>57.186435560000007</v>
          </cell>
        </row>
        <row r="19">
          <cell r="EY19">
            <v>36.547162240000006</v>
          </cell>
        </row>
        <row r="20">
          <cell r="EY20">
            <v>20.639273320000004</v>
          </cell>
        </row>
        <row r="22">
          <cell r="EY22">
            <v>163.59479885000002</v>
          </cell>
        </row>
        <row r="23">
          <cell r="EY23">
            <v>124.91818734</v>
          </cell>
        </row>
        <row r="24">
          <cell r="EY24">
            <v>117.72939694</v>
          </cell>
        </row>
        <row r="25">
          <cell r="EY25">
            <v>7.1887904000000002</v>
          </cell>
        </row>
        <row r="26">
          <cell r="EY26">
            <v>38.676611510000001</v>
          </cell>
        </row>
        <row r="27">
          <cell r="EY27">
            <v>369.52346406000004</v>
          </cell>
        </row>
        <row r="55">
          <cell r="EY55">
            <v>4.368433934733984E-2</v>
          </cell>
        </row>
        <row r="56">
          <cell r="EY56">
            <v>3.0484956887547598E-2</v>
          </cell>
        </row>
        <row r="58">
          <cell r="EY58">
            <v>1.4201986187415416E-2</v>
          </cell>
        </row>
        <row r="59">
          <cell r="EY59">
            <v>2.9636695229884991E-2</v>
          </cell>
        </row>
        <row r="60">
          <cell r="EY60">
            <v>-0.10328763317763245</v>
          </cell>
        </row>
        <row r="62">
          <cell r="EY62">
            <v>6.2876381525172498E-2</v>
          </cell>
        </row>
        <row r="63">
          <cell r="EY63">
            <v>6.2787572295710525E-3</v>
          </cell>
        </row>
        <row r="64">
          <cell r="EY64">
            <v>7.8694844063215807E-2</v>
          </cell>
        </row>
        <row r="66">
          <cell r="EY66">
            <v>-0.12773450835454492</v>
          </cell>
        </row>
        <row r="67">
          <cell r="EY67">
            <v>4.8165877725258266E-2</v>
          </cell>
        </row>
        <row r="68">
          <cell r="EY68">
            <v>5.7472517915790444E-2</v>
          </cell>
        </row>
        <row r="69">
          <cell r="EY69">
            <v>7.3852191029837977E-2</v>
          </cell>
        </row>
        <row r="70">
          <cell r="EY70">
            <v>2.9661702814103963E-2</v>
          </cell>
        </row>
        <row r="72">
          <cell r="EY72">
            <v>6.5637534992584845E-2</v>
          </cell>
        </row>
        <row r="73">
          <cell r="EY73">
            <v>6.7468038195572344E-2</v>
          </cell>
        </row>
        <row r="74">
          <cell r="EY74">
            <v>7.8755896604497222E-2</v>
          </cell>
        </row>
        <row r="75">
          <cell r="EY75">
            <v>-8.8695912322612758E-2</v>
          </cell>
        </row>
        <row r="76">
          <cell r="EY76">
            <v>5.9768000351386963E-2</v>
          </cell>
        </row>
        <row r="77">
          <cell r="EY77">
            <v>4.1582582234847454E-2</v>
          </cell>
        </row>
        <row r="80">
          <cell r="EY80">
            <v>1.7641143352588262E-2</v>
          </cell>
        </row>
        <row r="81">
          <cell r="EY81">
            <v>6.8440061136338937E-3</v>
          </cell>
        </row>
        <row r="82">
          <cell r="EY82">
            <v>8.2137180095309681E-4</v>
          </cell>
        </row>
        <row r="83">
          <cell r="EY83">
            <v>3.7915092873481715E-3</v>
          </cell>
        </row>
        <row r="84">
          <cell r="EY84">
            <v>3.0793051551274209E-2</v>
          </cell>
        </row>
        <row r="85">
          <cell r="EY85">
            <v>-0.11355880755611247</v>
          </cell>
        </row>
        <row r="87">
          <cell r="EY87">
            <v>6.0934304818540674E-3</v>
          </cell>
        </row>
        <row r="88">
          <cell r="EY88">
            <v>-5.3184513978586923E-3</v>
          </cell>
        </row>
        <row r="89">
          <cell r="EY89">
            <v>3.512268027147325E-3</v>
          </cell>
        </row>
        <row r="91">
          <cell r="EY91">
            <v>-0.13668712462540922</v>
          </cell>
        </row>
        <row r="92">
          <cell r="EY92">
            <v>3.0224052003332114E-2</v>
          </cell>
        </row>
        <row r="93">
          <cell r="EY93">
            <v>3.8406164981959146E-2</v>
          </cell>
        </row>
        <row r="94">
          <cell r="EY94">
            <v>6.5006948508397278E-2</v>
          </cell>
        </row>
        <row r="95">
          <cell r="EY95">
            <v>-7.9201072929703242E-3</v>
          </cell>
        </row>
        <row r="97">
          <cell r="EY97">
            <v>3.5719974208248795E-2</v>
          </cell>
        </row>
        <row r="98">
          <cell r="EY98">
            <v>3.2181382693486249E-2</v>
          </cell>
        </row>
        <row r="99">
          <cell r="EY99">
            <v>3.8638682407502012E-2</v>
          </cell>
        </row>
        <row r="100">
          <cell r="EY100">
            <v>-6.180036043396453E-2</v>
          </cell>
        </row>
        <row r="101">
          <cell r="EY101">
            <v>4.7207399214023837E-2</v>
          </cell>
        </row>
        <row r="102">
          <cell r="EY102">
            <v>1.4362755095634228E-2</v>
          </cell>
        </row>
        <row r="130">
          <cell r="EY130">
            <v>5175.4626960099995</v>
          </cell>
        </row>
        <row r="131">
          <cell r="EY131">
            <v>3227.5176777099996</v>
          </cell>
        </row>
        <row r="132">
          <cell r="EY132">
            <v>1022.8412018700001</v>
          </cell>
        </row>
        <row r="133">
          <cell r="EY133">
            <v>272.31737319000001</v>
          </cell>
        </row>
        <row r="134">
          <cell r="EY134">
            <v>588.21261787999993</v>
          </cell>
        </row>
        <row r="135">
          <cell r="EY135">
            <v>149.53996652000001</v>
          </cell>
        </row>
        <row r="137">
          <cell r="EY137">
            <v>953.5278182400001</v>
          </cell>
        </row>
        <row r="138">
          <cell r="EY138">
            <v>229.61317381999996</v>
          </cell>
        </row>
        <row r="139">
          <cell r="EY139">
            <v>683.09790952000003</v>
          </cell>
        </row>
        <row r="141">
          <cell r="EY141">
            <v>148.76801534000001</v>
          </cell>
        </row>
        <row r="142">
          <cell r="EY142">
            <v>322.98575056999994</v>
          </cell>
        </row>
        <row r="143">
          <cell r="EY143">
            <v>718.90264343000013</v>
          </cell>
        </row>
        <row r="144">
          <cell r="EY144">
            <v>459.92467835000002</v>
          </cell>
        </row>
        <row r="145">
          <cell r="EY145">
            <v>258.97796508000005</v>
          </cell>
        </row>
        <row r="147">
          <cell r="EY147">
            <v>1947.9450182999999</v>
          </cell>
        </row>
        <row r="148">
          <cell r="EY148">
            <v>1484.32264491</v>
          </cell>
        </row>
        <row r="149">
          <cell r="EY149">
            <v>1396.5676306000003</v>
          </cell>
        </row>
        <row r="150">
          <cell r="EY150">
            <v>87.755014309999993</v>
          </cell>
        </row>
        <row r="151">
          <cell r="EY151">
            <v>463.62237338999995</v>
          </cell>
        </row>
        <row r="152">
          <cell r="EY152">
            <v>4456.56005258</v>
          </cell>
        </row>
        <row r="155">
          <cell r="EY155">
            <v>2.1294077579298909E-2</v>
          </cell>
        </row>
        <row r="156">
          <cell r="EY156">
            <v>1.1729260147998577E-2</v>
          </cell>
        </row>
        <row r="157">
          <cell r="EY157">
            <v>6.9721981075812067E-3</v>
          </cell>
        </row>
        <row r="158">
          <cell r="EY158">
            <v>4.4221416669438796E-3</v>
          </cell>
        </row>
        <row r="159">
          <cell r="EY159">
            <v>3.3230627599083684E-2</v>
          </cell>
        </row>
        <row r="160">
          <cell r="EY160">
            <v>-8.6698933998348271E-2</v>
          </cell>
        </row>
        <row r="162">
          <cell r="EY162">
            <v>1.1401136956727065E-2</v>
          </cell>
        </row>
        <row r="163">
          <cell r="EY163">
            <v>2.1853512690496624E-2</v>
          </cell>
        </row>
        <row r="164">
          <cell r="EY164">
            <v>3.5496288072907056E-3</v>
          </cell>
        </row>
        <row r="166">
          <cell r="EY166">
            <v>-0.11702513722364416</v>
          </cell>
        </row>
        <row r="167">
          <cell r="EY167">
            <v>3.7559967652913917E-2</v>
          </cell>
        </row>
        <row r="168">
          <cell r="EY168">
            <v>3.5540204666761444E-2</v>
          </cell>
        </row>
        <row r="169">
          <cell r="EY169">
            <v>3.6772765584681011E-2</v>
          </cell>
        </row>
        <row r="170">
          <cell r="EY170">
            <v>3.3358481114373673E-2</v>
          </cell>
        </row>
        <row r="172">
          <cell r="EY172">
            <v>3.7546263439071303E-2</v>
          </cell>
        </row>
        <row r="173">
          <cell r="EY173">
            <v>4.158012410403078E-2</v>
          </cell>
        </row>
        <row r="174">
          <cell r="EY174">
            <v>4.8087075327315265E-2</v>
          </cell>
        </row>
        <row r="175">
          <cell r="EY175">
            <v>-5.207748265868084E-2</v>
          </cell>
        </row>
        <row r="176">
          <cell r="EY176">
            <v>2.483912292116397E-2</v>
          </cell>
        </row>
        <row r="177">
          <cell r="EY177">
            <v>1.9032621000067085E-2</v>
          </cell>
        </row>
        <row r="180">
          <cell r="EY180">
            <v>1.4716484446189559E-2</v>
          </cell>
        </row>
        <row r="181">
          <cell r="EY181">
            <v>5.1313725893231688E-3</v>
          </cell>
        </row>
        <row r="182">
          <cell r="EY182">
            <v>8.5289222541451437E-4</v>
          </cell>
        </row>
        <row r="183">
          <cell r="EY183">
            <v>-1.5911686060202657E-3</v>
          </cell>
        </row>
        <row r="184">
          <cell r="EY184">
            <v>2.6767618453859887E-2</v>
          </cell>
        </row>
        <row r="185">
          <cell r="EY185">
            <v>-9.1521972009312669E-2</v>
          </cell>
        </row>
        <row r="187">
          <cell r="EY187">
            <v>6.782383725976171E-3</v>
          </cell>
        </row>
        <row r="188">
          <cell r="EY188">
            <v>1.6821348179755669E-2</v>
          </cell>
        </row>
        <row r="189">
          <cell r="EY189">
            <v>-1.0552765351264926E-3</v>
          </cell>
        </row>
        <row r="191">
          <cell r="EY191">
            <v>-0.1204472415681852</v>
          </cell>
        </row>
        <row r="192">
          <cell r="EY192">
            <v>3.0293804571417393E-2</v>
          </cell>
        </row>
        <row r="193">
          <cell r="EY193">
            <v>2.4422143891464687E-2</v>
          </cell>
        </row>
        <row r="194">
          <cell r="EY194">
            <v>2.3271444279375997E-2</v>
          </cell>
        </row>
        <row r="195">
          <cell r="EY195">
            <v>2.6461199987076967E-2</v>
          </cell>
        </row>
        <row r="197">
          <cell r="EY197">
            <v>3.1019334632766959E-2</v>
          </cell>
        </row>
        <row r="198">
          <cell r="EY198">
            <v>3.4382531413468698E-2</v>
          </cell>
        </row>
        <row r="199">
          <cell r="EY199">
            <v>4.01178252547294E-2</v>
          </cell>
        </row>
        <row r="200">
          <cell r="EY200">
            <v>-4.8777886589816077E-2</v>
          </cell>
        </row>
        <row r="201">
          <cell r="EY201">
            <v>2.0413229087852258E-2</v>
          </cell>
        </row>
        <row r="202">
          <cell r="EY202">
            <v>1.3168481950274424E-2</v>
          </cell>
        </row>
        <row r="205">
          <cell r="EY205">
            <v>2.0432802164658037E-2</v>
          </cell>
        </row>
        <row r="206">
          <cell r="EY206">
            <v>1.2667788056851981E-2</v>
          </cell>
        </row>
        <row r="207">
          <cell r="EY207">
            <v>-8.5034149145057913E-4</v>
          </cell>
        </row>
        <row r="208">
          <cell r="EY208">
            <v>3.9798822434757852E-3</v>
          </cell>
        </row>
        <row r="209">
          <cell r="EY209">
            <v>2.3269121117872826E-2</v>
          </cell>
        </row>
        <row r="210">
          <cell r="EY210">
            <v>-0.1012932029398862</v>
          </cell>
        </row>
        <row r="212">
          <cell r="EY212">
            <v>7.8324094531179167E-3</v>
          </cell>
        </row>
        <row r="213">
          <cell r="EY213">
            <v>1.3174753390782223E-2</v>
          </cell>
        </row>
        <row r="214">
          <cell r="EY214">
            <v>1.8995093028055798E-3</v>
          </cell>
        </row>
        <row r="216">
          <cell r="EY216">
            <v>-9.9596673876292896E-2</v>
          </cell>
        </row>
        <row r="217">
          <cell r="EY217">
            <v>4.1155217498819674E-2</v>
          </cell>
        </row>
        <row r="218">
          <cell r="EY218">
            <v>4.914846940063855E-2</v>
          </cell>
        </row>
        <row r="219">
          <cell r="EY219">
            <v>5.4306176310637833E-2</v>
          </cell>
        </row>
        <row r="220">
          <cell r="EY220">
            <v>4.0033210115416606E-2</v>
          </cell>
        </row>
        <row r="222">
          <cell r="EY222">
            <v>3.3630620779251386E-2</v>
          </cell>
        </row>
        <row r="223">
          <cell r="EY223">
            <v>3.5804758830470185E-2</v>
          </cell>
        </row>
        <row r="224">
          <cell r="EY224">
            <v>4.1153462206036107E-2</v>
          </cell>
        </row>
        <row r="225">
          <cell r="EY225">
            <v>-4.2978362830014993E-2</v>
          </cell>
        </row>
        <row r="226">
          <cell r="EY226">
            <v>2.6822814464084965E-2</v>
          </cell>
        </row>
        <row r="227">
          <cell r="EY227">
            <v>1.5854607567223455E-2</v>
          </cell>
        </row>
        <row r="230">
          <cell r="EY230">
            <v>1.4119352910180849E-2</v>
          </cell>
        </row>
        <row r="231">
          <cell r="EY231">
            <v>5.7186260920185639E-3</v>
          </cell>
        </row>
        <row r="232">
          <cell r="EY232">
            <v>-6.9629149357669506E-3</v>
          </cell>
        </row>
        <row r="233">
          <cell r="EY233">
            <v>-8.6996562882613038E-4</v>
          </cell>
        </row>
        <row r="234">
          <cell r="EY234">
            <v>1.6744094311957891E-2</v>
          </cell>
        </row>
        <row r="235">
          <cell r="EY235">
            <v>-0.10729119277030352</v>
          </cell>
        </row>
        <row r="237">
          <cell r="EY237">
            <v>3.3868873263631638E-3</v>
          </cell>
        </row>
        <row r="238">
          <cell r="EY238">
            <v>9.7361061537311056E-3</v>
          </cell>
        </row>
        <row r="239">
          <cell r="EY239">
            <v>-3.0329829728368285E-3</v>
          </cell>
        </row>
        <row r="241">
          <cell r="EY241">
            <v>-0.10364128410502571</v>
          </cell>
        </row>
        <row r="242">
          <cell r="EY242">
            <v>3.2848632405122036E-2</v>
          </cell>
        </row>
        <row r="243">
          <cell r="EY243">
            <v>3.7080928542449598E-2</v>
          </cell>
        </row>
        <row r="244">
          <cell r="EY244">
            <v>4.0492037321063323E-2</v>
          </cell>
        </row>
        <row r="245">
          <cell r="EY245">
            <v>3.1109514523037562E-2</v>
          </cell>
        </row>
        <row r="247">
          <cell r="EY247">
            <v>2.8296205214984216E-2</v>
          </cell>
        </row>
        <row r="248">
          <cell r="EY248">
            <v>3.0147828322696801E-2</v>
          </cell>
        </row>
        <row r="249">
          <cell r="EY249">
            <v>3.5026780665264878E-2</v>
          </cell>
        </row>
        <row r="250">
          <cell r="EY250">
            <v>-4.1538085931159929E-2</v>
          </cell>
        </row>
        <row r="251">
          <cell r="EY251">
            <v>2.2418739124936637E-2</v>
          </cell>
        </row>
        <row r="252">
          <cell r="EY252">
            <v>1.0480894780620531E-2</v>
          </cell>
        </row>
        <row r="255">
          <cell r="EY255">
            <v>-4.9650485114539622E-3</v>
          </cell>
        </row>
        <row r="256">
          <cell r="EY256">
            <v>-1.0949124547431466E-2</v>
          </cell>
        </row>
        <row r="257">
          <cell r="EY257">
            <v>2.0081506763266921E-2</v>
          </cell>
        </row>
        <row r="258">
          <cell r="EY258">
            <v>-2.941965236568389E-2</v>
          </cell>
        </row>
        <row r="259">
          <cell r="EY259">
            <v>3.8938893353688719E-2</v>
          </cell>
        </row>
        <row r="260">
          <cell r="EY260">
            <v>3.9648875046246923E-2</v>
          </cell>
        </row>
        <row r="262">
          <cell r="EY262">
            <v>-1.660745779564976E-2</v>
          </cell>
        </row>
        <row r="263">
          <cell r="EY263">
            <v>2.8509117649683224E-2</v>
          </cell>
        </row>
        <row r="264">
          <cell r="EY264">
            <v>-3.6053417894041706E-2</v>
          </cell>
        </row>
        <row r="266">
          <cell r="EY266">
            <v>-0.25790779808571862</v>
          </cell>
        </row>
        <row r="267">
          <cell r="EY267">
            <v>6.0989369539218519E-2</v>
          </cell>
        </row>
        <row r="268">
          <cell r="EY268">
            <v>-3.3022619475918669E-3</v>
          </cell>
        </row>
        <row r="269">
          <cell r="EY269">
            <v>-1.6447182127654503E-2</v>
          </cell>
        </row>
        <row r="270">
          <cell r="EY270">
            <v>2.0874596638829068E-2</v>
          </cell>
        </row>
        <row r="272">
          <cell r="EY272">
            <v>5.3810237544176243E-3</v>
          </cell>
        </row>
        <row r="273">
          <cell r="EY273">
            <v>5.1216796815414245E-3</v>
          </cell>
        </row>
        <row r="274">
          <cell r="EY274">
            <v>1.2690109373142855E-2</v>
          </cell>
        </row>
        <row r="275">
          <cell r="EY275">
            <v>-9.3149444870271325E-2</v>
          </cell>
        </row>
        <row r="276">
          <cell r="EY276">
            <v>6.1997629145602584E-3</v>
          </cell>
        </row>
        <row r="277">
          <cell r="EY277">
            <v>-5.2297414980158052E-3</v>
          </cell>
        </row>
        <row r="305">
          <cell r="EY305">
            <v>3.0659082520472225E-3</v>
          </cell>
        </row>
        <row r="306">
          <cell r="EY306">
            <v>8.5323038497620018E-5</v>
          </cell>
        </row>
        <row r="307">
          <cell r="EY307">
            <v>1.7262217316606376E-2</v>
          </cell>
        </row>
        <row r="308">
          <cell r="EY308">
            <v>3.7538293061267103E-2</v>
          </cell>
        </row>
        <row r="309">
          <cell r="EY309">
            <v>1.3349368422591601E-2</v>
          </cell>
        </row>
        <row r="310">
          <cell r="EY310">
            <v>-1.3522677891772972E-3</v>
          </cell>
        </row>
        <row r="312">
          <cell r="EY312">
            <v>-2.1815316773911908E-2</v>
          </cell>
        </row>
        <row r="313">
          <cell r="EY313">
            <v>-2.5762187269214754E-2</v>
          </cell>
        </row>
        <row r="314">
          <cell r="EY314">
            <v>-2.3110101913418557E-2</v>
          </cell>
        </row>
        <row r="316">
          <cell r="EY316">
            <v>6.7002276274126249E-3</v>
          </cell>
        </row>
        <row r="317">
          <cell r="EY317">
            <v>1.6713977304964267E-2</v>
          </cell>
        </row>
        <row r="318">
          <cell r="EY318">
            <v>-2.736170782482894E-3</v>
          </cell>
        </row>
        <row r="319">
          <cell r="EY319">
            <v>-1.9829679739316042E-3</v>
          </cell>
        </row>
        <row r="320">
          <cell r="EY320">
            <v>-4.1412811168147767E-3</v>
          </cell>
        </row>
        <row r="322">
          <cell r="EY322">
            <v>7.9556675043759295E-3</v>
          </cell>
        </row>
        <row r="323">
          <cell r="EY323">
            <v>1.0904406427133084E-2</v>
          </cell>
        </row>
        <row r="324">
          <cell r="EY324">
            <v>9.187820130829083E-3</v>
          </cell>
        </row>
        <row r="325">
          <cell r="EY325">
            <v>3.9390585648379828E-2</v>
          </cell>
        </row>
        <row r="326">
          <cell r="EY326">
            <v>-1.3650335314213669E-3</v>
          </cell>
        </row>
        <row r="327">
          <cell r="EY327">
            <v>4.0099986304997781E-3</v>
          </cell>
        </row>
      </sheetData>
      <sheetData sheetId="1">
        <row r="5">
          <cell r="EY5">
            <v>197.90750987000001</v>
          </cell>
        </row>
        <row r="6">
          <cell r="EY6">
            <v>114.72311654000001</v>
          </cell>
        </row>
        <row r="7">
          <cell r="EY7">
            <v>35.660280490000005</v>
          </cell>
        </row>
        <row r="8">
          <cell r="EY8">
            <v>9.8758978599999985</v>
          </cell>
        </row>
        <row r="9">
          <cell r="EY9">
            <v>20.804705600000005</v>
          </cell>
        </row>
        <row r="10">
          <cell r="EY10">
            <v>4.79723978</v>
          </cell>
        </row>
        <row r="12">
          <cell r="EY12">
            <v>48.147521130000001</v>
          </cell>
        </row>
        <row r="13">
          <cell r="EY13">
            <v>9.6670765700000008</v>
          </cell>
        </row>
        <row r="14">
          <cell r="EY14">
            <v>37.177013989999999</v>
          </cell>
        </row>
        <row r="16">
          <cell r="EY16">
            <v>5.1325973899999999</v>
          </cell>
        </row>
        <row r="17">
          <cell r="EY17">
            <v>14.10341659</v>
          </cell>
        </row>
        <row r="18">
          <cell r="EY18">
            <v>9.3298781399999999</v>
          </cell>
        </row>
        <row r="19">
          <cell r="EY19">
            <v>6.0801000999999992</v>
          </cell>
        </row>
        <row r="20">
          <cell r="EY20">
            <v>3.2497780400000003</v>
          </cell>
        </row>
        <row r="22">
          <cell r="EY22">
            <v>83.184393330000006</v>
          </cell>
        </row>
        <row r="23">
          <cell r="EY23">
            <v>62.569643210000002</v>
          </cell>
        </row>
        <row r="24">
          <cell r="EY24">
            <v>59.925927450000003</v>
          </cell>
        </row>
        <row r="25">
          <cell r="EY25">
            <v>2.6437157599999996</v>
          </cell>
        </row>
        <row r="26">
          <cell r="EY26">
            <v>20.61475012</v>
          </cell>
        </row>
        <row r="27">
          <cell r="EY27">
            <v>188.57763173000001</v>
          </cell>
        </row>
        <row r="55">
          <cell r="EY55">
            <v>2.4563698909208176E-2</v>
          </cell>
        </row>
        <row r="56">
          <cell r="EY56">
            <v>1.2018339969980252E-2</v>
          </cell>
        </row>
        <row r="57">
          <cell r="EY57">
            <v>-1.8587803817410098E-2</v>
          </cell>
        </row>
        <row r="58">
          <cell r="EY58">
            <v>-1.5182966358218364E-2</v>
          </cell>
        </row>
        <row r="59">
          <cell r="EY59">
            <v>8.0728175629363186E-3</v>
          </cell>
        </row>
        <row r="60">
          <cell r="EY60">
            <v>-0.12987112143613255</v>
          </cell>
        </row>
        <row r="62">
          <cell r="EY62">
            <v>4.0206811322414104E-2</v>
          </cell>
        </row>
        <row r="63">
          <cell r="EY63">
            <v>-2.030154143948748E-2</v>
          </cell>
        </row>
        <row r="64">
          <cell r="EY64">
            <v>5.5213619298188688E-2</v>
          </cell>
        </row>
        <row r="66">
          <cell r="EY66">
            <v>-0.15223429470535144</v>
          </cell>
        </row>
        <row r="67">
          <cell r="EY67">
            <v>3.3341712119634659E-2</v>
          </cell>
        </row>
        <row r="68">
          <cell r="EY68">
            <v>8.385249422925245E-2</v>
          </cell>
        </row>
        <row r="69">
          <cell r="EY69">
            <v>0.10875930964092273</v>
          </cell>
        </row>
        <row r="70">
          <cell r="EY70">
            <v>4.0137666021310636E-2</v>
          </cell>
        </row>
        <row r="72">
          <cell r="EY72">
            <v>4.2384688430780137E-2</v>
          </cell>
        </row>
        <row r="73">
          <cell r="EY73">
            <v>4.6649366548534132E-2</v>
          </cell>
        </row>
        <row r="74">
          <cell r="EY74">
            <v>6.0860110467950701E-2</v>
          </cell>
        </row>
        <row r="75">
          <cell r="EY75">
            <v>-0.19713300721200289</v>
          </cell>
        </row>
        <row r="76">
          <cell r="EY76">
            <v>2.9650812532453275E-2</v>
          </cell>
        </row>
        <row r="77">
          <cell r="EY77">
            <v>2.179832776794477E-2</v>
          </cell>
        </row>
        <row r="80">
          <cell r="EY80">
            <v>-4.2283847109700901E-3</v>
          </cell>
        </row>
        <row r="81">
          <cell r="EY81">
            <v>-1.5451073863650744E-2</v>
          </cell>
        </row>
        <row r="82">
          <cell r="EY82">
            <v>-2.1725092118700884E-2</v>
          </cell>
        </row>
        <row r="83">
          <cell r="EY83">
            <v>-2.8611408174485931E-2</v>
          </cell>
        </row>
        <row r="84">
          <cell r="EY84">
            <v>9.1876096319438716E-3</v>
          </cell>
        </row>
        <row r="85">
          <cell r="EY85">
            <v>-0.13033567633362164</v>
          </cell>
        </row>
        <row r="87">
          <cell r="EY87">
            <v>-1.3220894785733517E-2</v>
          </cell>
        </row>
        <row r="88">
          <cell r="EY88">
            <v>-1.922406710685276E-2</v>
          </cell>
        </row>
        <row r="89">
          <cell r="EY89">
            <v>-1.5078864037939566E-2</v>
          </cell>
        </row>
        <row r="91">
          <cell r="EY91">
            <v>-0.17182535418777833</v>
          </cell>
        </row>
        <row r="92">
          <cell r="EY92">
            <v>2.0943651508655181E-2</v>
          </cell>
        </row>
        <row r="93">
          <cell r="EY93">
            <v>5.2056940113230032E-2</v>
          </cell>
        </row>
        <row r="94">
          <cell r="EY94">
            <v>7.8696098668409764E-2</v>
          </cell>
        </row>
        <row r="95">
          <cell r="EY95">
            <v>4.7178437836898901E-3</v>
          </cell>
        </row>
        <row r="97">
          <cell r="EY97">
            <v>1.1734385835429295E-2</v>
          </cell>
        </row>
        <row r="98">
          <cell r="EY98">
            <v>9.2596936553694942E-3</v>
          </cell>
        </row>
        <row r="99">
          <cell r="EY99">
            <v>1.7093518359082793E-2</v>
          </cell>
        </row>
        <row r="100">
          <cell r="EY100">
            <v>-0.1305231629891922</v>
          </cell>
        </row>
        <row r="101">
          <cell r="EY101">
            <v>1.9270328364011435E-2</v>
          </cell>
        </row>
        <row r="102">
          <cell r="EY102">
            <v>-6.9376619346560586E-3</v>
          </cell>
        </row>
        <row r="130">
          <cell r="EY130">
            <v>2401.4299211699999</v>
          </cell>
        </row>
        <row r="131">
          <cell r="EY131">
            <v>1401.4602435100001</v>
          </cell>
        </row>
        <row r="132">
          <cell r="EY132">
            <v>442.97116856000002</v>
          </cell>
        </row>
        <row r="133">
          <cell r="EY133">
            <v>122.44690401999999</v>
          </cell>
        </row>
        <row r="134">
          <cell r="EY134">
            <v>258.55052370999999</v>
          </cell>
        </row>
        <row r="135">
          <cell r="EY135">
            <v>59.954556760000003</v>
          </cell>
        </row>
        <row r="137">
          <cell r="EY137">
            <v>582.85430155999995</v>
          </cell>
        </row>
        <row r="138">
          <cell r="EY138">
            <v>122.41675976000001</v>
          </cell>
        </row>
        <row r="139">
          <cell r="EY139">
            <v>444.69523018999996</v>
          </cell>
        </row>
        <row r="141">
          <cell r="EY141">
            <v>68.25579574999999</v>
          </cell>
        </row>
        <row r="142">
          <cell r="EY142">
            <v>165.70243103000001</v>
          </cell>
        </row>
        <row r="143">
          <cell r="EY143">
            <v>113.22640790999999</v>
          </cell>
        </row>
        <row r="144">
          <cell r="EY144">
            <v>73.537387199999998</v>
          </cell>
        </row>
        <row r="145">
          <cell r="EY145">
            <v>39.689020710000001</v>
          </cell>
        </row>
        <row r="147">
          <cell r="EY147">
            <v>999.96967766</v>
          </cell>
        </row>
        <row r="148">
          <cell r="EY148">
            <v>750.91536644999996</v>
          </cell>
        </row>
        <row r="149">
          <cell r="EY149">
            <v>716.06634439000004</v>
          </cell>
        </row>
        <row r="150">
          <cell r="EY150">
            <v>34.849022059999996</v>
          </cell>
        </row>
        <row r="151">
          <cell r="EY151">
            <v>249.05431121000001</v>
          </cell>
        </row>
        <row r="152">
          <cell r="EY152">
            <v>2288.2035132600004</v>
          </cell>
        </row>
        <row r="155">
          <cell r="EY155">
            <v>-1.3924631235617824E-4</v>
          </cell>
        </row>
        <row r="156">
          <cell r="EY156">
            <v>-1.3978851108712553E-2</v>
          </cell>
        </row>
        <row r="157">
          <cell r="EY157">
            <v>-1.8590832951823733E-2</v>
          </cell>
        </row>
        <row r="158">
          <cell r="EY158">
            <v>-2.4359681347576378E-2</v>
          </cell>
        </row>
        <row r="159">
          <cell r="EY159">
            <v>7.7241508385110791E-3</v>
          </cell>
        </row>
        <row r="160">
          <cell r="EY160">
            <v>-0.11185114624785919</v>
          </cell>
        </row>
        <row r="162">
          <cell r="EY162">
            <v>-1.3531476718213309E-2</v>
          </cell>
        </row>
        <row r="163">
          <cell r="EY163">
            <v>-2.7755720828486208E-3</v>
          </cell>
        </row>
        <row r="164">
          <cell r="EY164">
            <v>-1.9154894638305997E-2</v>
          </cell>
        </row>
        <row r="166">
          <cell r="EY166">
            <v>-0.1421144229176392</v>
          </cell>
        </row>
        <row r="167">
          <cell r="EY167">
            <v>1.4993556600585656E-2</v>
          </cell>
        </row>
        <row r="168">
          <cell r="EY168">
            <v>4.6040672438041552E-2</v>
          </cell>
        </row>
        <row r="169">
          <cell r="EY169">
            <v>6.2580210389109103E-2</v>
          </cell>
        </row>
        <row r="170">
          <cell r="EY170">
            <v>1.6718260649035477E-2</v>
          </cell>
        </row>
        <row r="172">
          <cell r="EY172">
            <v>1.9923906514403678E-2</v>
          </cell>
        </row>
        <row r="173">
          <cell r="EY173">
            <v>2.7983285054564044E-2</v>
          </cell>
        </row>
        <row r="174">
          <cell r="EY174">
            <v>3.7165420690395079E-2</v>
          </cell>
        </row>
        <row r="175">
          <cell r="EY175">
            <v>-0.13023610846382383</v>
          </cell>
        </row>
        <row r="176">
          <cell r="EY176">
            <v>-3.6284172018243854E-3</v>
          </cell>
        </row>
        <row r="177">
          <cell r="EY177">
            <v>-2.31870932392364E-3</v>
          </cell>
        </row>
        <row r="180">
          <cell r="EY180">
            <v>-4.7988319396066181E-3</v>
          </cell>
        </row>
        <row r="181">
          <cell r="EY181">
            <v>-1.7616250952641521E-2</v>
          </cell>
        </row>
        <row r="182">
          <cell r="EY182">
            <v>-2.4024340338122618E-2</v>
          </cell>
        </row>
        <row r="183">
          <cell r="EY183">
            <v>-2.9856546119450433E-2</v>
          </cell>
        </row>
        <row r="184">
          <cell r="EY184">
            <v>2.2660535958547445E-3</v>
          </cell>
        </row>
        <row r="185">
          <cell r="EY185">
            <v>-0.11676410381887359</v>
          </cell>
        </row>
        <row r="187">
          <cell r="EY187">
            <v>-1.4721243150581986E-2</v>
          </cell>
        </row>
        <row r="188">
          <cell r="EY188">
            <v>-8.2419170637787476E-3</v>
          </cell>
        </row>
        <row r="189">
          <cell r="EY189">
            <v>-1.915432532149286E-2</v>
          </cell>
        </row>
        <row r="191">
          <cell r="EY191">
            <v>-0.14594479367051161</v>
          </cell>
        </row>
        <row r="192">
          <cell r="EY192">
            <v>8.4388683002201148E-3</v>
          </cell>
        </row>
        <row r="193">
          <cell r="EY193">
            <v>3.9065198156124747E-2</v>
          </cell>
        </row>
        <row r="194">
          <cell r="EY194">
            <v>4.9650648307419942E-2</v>
          </cell>
        </row>
        <row r="195">
          <cell r="EY195">
            <v>2.0128588799786185E-2</v>
          </cell>
        </row>
        <row r="197">
          <cell r="EY197">
            <v>1.3780154074600093E-2</v>
          </cell>
        </row>
        <row r="198">
          <cell r="EY198">
            <v>2.0896876071408998E-2</v>
          </cell>
        </row>
        <row r="199">
          <cell r="EY199">
            <v>2.9393667596391504E-2</v>
          </cell>
        </row>
        <row r="200">
          <cell r="EY200">
            <v>-0.12645606649869601</v>
          </cell>
        </row>
        <row r="201">
          <cell r="EY201">
            <v>-7.0487019950369323E-3</v>
          </cell>
        </row>
        <row r="202">
          <cell r="EY202">
            <v>-6.8788283370583292E-3</v>
          </cell>
        </row>
        <row r="205">
          <cell r="EY205">
            <v>-3.4100312436163849E-3</v>
          </cell>
        </row>
        <row r="206">
          <cell r="EY206">
            <v>-1.6475668982134817E-2</v>
          </cell>
        </row>
        <row r="207">
          <cell r="EY207">
            <v>-2.7697958551332613E-2</v>
          </cell>
        </row>
        <row r="208">
          <cell r="EY208">
            <v>-2.7604113510663941E-2</v>
          </cell>
        </row>
        <row r="209">
          <cell r="EY209">
            <v>-2.9949648224781855E-3</v>
          </cell>
        </row>
        <row r="210">
          <cell r="EY210">
            <v>-0.12726056020348864</v>
          </cell>
        </row>
        <row r="212">
          <cell r="EY212">
            <v>-1.7035505841058507E-2</v>
          </cell>
        </row>
        <row r="213">
          <cell r="EY213">
            <v>-1.1232818234337416E-2</v>
          </cell>
        </row>
        <row r="214">
          <cell r="EY214">
            <v>-2.1287751253036058E-2</v>
          </cell>
        </row>
        <row r="216">
          <cell r="EY216">
            <v>-0.13140709676883033</v>
          </cell>
        </row>
        <row r="217">
          <cell r="EY217">
            <v>1.9457795711073755E-2</v>
          </cell>
        </row>
        <row r="218">
          <cell r="EY218">
            <v>5.1873852011239618E-2</v>
          </cell>
        </row>
        <row r="219">
          <cell r="EY219">
            <v>7.1467788720699144E-2</v>
          </cell>
        </row>
        <row r="220">
          <cell r="EY220">
            <v>1.6877501976193976E-2</v>
          </cell>
        </row>
        <row r="222">
          <cell r="EY222">
            <v>1.5538559088360326E-2</v>
          </cell>
        </row>
        <row r="223">
          <cell r="EY223">
            <v>2.2005074220904808E-2</v>
          </cell>
        </row>
        <row r="224">
          <cell r="EY224">
            <v>3.0649073037348984E-2</v>
          </cell>
        </row>
        <row r="225">
          <cell r="EY225">
            <v>-0.13097812059204117</v>
          </cell>
        </row>
        <row r="226">
          <cell r="EY226">
            <v>-3.2783610204017988E-3</v>
          </cell>
        </row>
        <row r="227">
          <cell r="EY227">
            <v>-6.0659264806594004E-3</v>
          </cell>
        </row>
        <row r="230">
          <cell r="EY230">
            <v>-8.2394897414453938E-3</v>
          </cell>
        </row>
        <row r="231">
          <cell r="EY231">
            <v>-2.0733257497881907E-2</v>
          </cell>
        </row>
        <row r="232">
          <cell r="EY232">
            <v>-3.2931944912097277E-2</v>
          </cell>
        </row>
        <row r="233">
          <cell r="EY233">
            <v>-3.1171437255102408E-2</v>
          </cell>
        </row>
        <row r="234">
          <cell r="EY234">
            <v>-8.9044895477766728E-3</v>
          </cell>
        </row>
        <row r="235">
          <cell r="EY235">
            <v>-0.13203666856203633</v>
          </cell>
        </row>
        <row r="237">
          <cell r="EY237">
            <v>-1.9519160285023096E-2</v>
          </cell>
        </row>
        <row r="238">
          <cell r="EY238">
            <v>-1.6619120915526531E-2</v>
          </cell>
        </row>
        <row r="239">
          <cell r="EY239">
            <v>-2.2984251081548668E-2</v>
          </cell>
        </row>
        <row r="241">
          <cell r="EY241">
            <v>-0.13390691698394197</v>
          </cell>
        </row>
        <row r="242">
          <cell r="EY242">
            <v>1.1662060131023999E-2</v>
          </cell>
        </row>
        <row r="243">
          <cell r="EY243">
            <v>4.5042868973996342E-2</v>
          </cell>
        </row>
        <row r="244">
          <cell r="EY244">
            <v>6.1167581771760071E-2</v>
          </cell>
        </row>
        <row r="245">
          <cell r="EY245">
            <v>1.6423981258661735E-2</v>
          </cell>
        </row>
        <row r="247">
          <cell r="EY247">
            <v>9.7302359841626718E-3</v>
          </cell>
        </row>
        <row r="248">
          <cell r="EY248">
            <v>1.5450051905486983E-2</v>
          </cell>
        </row>
        <row r="249">
          <cell r="EY249">
            <v>2.3857811696554654E-2</v>
          </cell>
        </row>
        <row r="250">
          <cell r="EY250">
            <v>-0.13209397535429301</v>
          </cell>
        </row>
        <row r="251">
          <cell r="EY251">
            <v>-7.1686711051212049E-3</v>
          </cell>
        </row>
        <row r="252">
          <cell r="EY252">
            <v>-1.0765472686310451E-2</v>
          </cell>
        </row>
        <row r="255">
          <cell r="EY255">
            <v>-1.428864364049931E-2</v>
          </cell>
        </row>
        <row r="256">
          <cell r="EY256">
            <v>-2.2084919408152714E-2</v>
          </cell>
        </row>
        <row r="257">
          <cell r="EY257">
            <v>4.0126455160314212E-3</v>
          </cell>
        </row>
        <row r="258">
          <cell r="EY258">
            <v>-4.1259479683025124E-2</v>
          </cell>
        </row>
        <row r="259">
          <cell r="EY259">
            <v>2.0051653610738684E-2</v>
          </cell>
        </row>
        <row r="260">
          <cell r="EY260">
            <v>2.9988782250019996E-2</v>
          </cell>
        </row>
        <row r="262">
          <cell r="EY262">
            <v>-3.324079775744615E-2</v>
          </cell>
        </row>
        <row r="263">
          <cell r="EY263">
            <v>1.1014968657252489E-2</v>
          </cell>
        </row>
        <row r="264">
          <cell r="EY264">
            <v>-4.7658833325516126E-2</v>
          </cell>
        </row>
        <row r="266">
          <cell r="EY266">
            <v>-0.21796333035731852</v>
          </cell>
        </row>
        <row r="267">
          <cell r="EY267">
            <v>3.0731219156345579E-2</v>
          </cell>
        </row>
        <row r="268">
          <cell r="EY268">
            <v>3.1963904125211107E-2</v>
          </cell>
        </row>
        <row r="269">
          <cell r="EY269">
            <v>4.0699875716050604E-2</v>
          </cell>
        </row>
        <row r="270">
          <cell r="EY270">
            <v>1.6696336307324922E-2</v>
          </cell>
        </row>
        <row r="272">
          <cell r="EY272">
            <v>-2.7645928260713326E-3</v>
          </cell>
        </row>
        <row r="273">
          <cell r="EY273">
            <v>5.0296757204206788E-3</v>
          </cell>
        </row>
        <row r="274">
          <cell r="EY274">
            <v>1.3102852689241828E-2</v>
          </cell>
        </row>
        <row r="275">
          <cell r="EY275">
            <v>-0.11699753900793919</v>
          </cell>
        </row>
        <row r="276">
          <cell r="EY276">
            <v>-2.4897186296941154E-2</v>
          </cell>
        </row>
        <row r="277">
          <cell r="EY277">
            <v>-1.6379156908698733E-2</v>
          </cell>
        </row>
        <row r="305">
          <cell r="EY305">
            <v>-6.0801815488553679E-4</v>
          </cell>
        </row>
        <row r="306">
          <cell r="EY306">
            <v>-6.84492178825713E-4</v>
          </cell>
        </row>
        <row r="307">
          <cell r="EY307">
            <v>1.7043824710582189E-2</v>
          </cell>
        </row>
        <row r="308">
          <cell r="EY308">
            <v>4.4883870646593049E-2</v>
          </cell>
        </row>
        <row r="309">
          <cell r="EY309">
            <v>1.5793884165528516E-2</v>
          </cell>
        </row>
        <row r="310">
          <cell r="EY310">
            <v>-3.1754626728670243E-2</v>
          </cell>
        </row>
        <row r="312">
          <cell r="EY312">
            <v>-2.3414195660410808E-2</v>
          </cell>
        </row>
        <row r="313">
          <cell r="EY313">
            <v>-2.6177512866600527E-2</v>
          </cell>
        </row>
        <row r="314">
          <cell r="EY314">
            <v>-2.4424509510797332E-2</v>
          </cell>
        </row>
        <row r="316">
          <cell r="EY316">
            <v>-6.6371187684979294E-3</v>
          </cell>
        </row>
        <row r="317">
          <cell r="EY317">
            <v>2.8364864461173367E-2</v>
          </cell>
        </row>
        <row r="318">
          <cell r="EY318">
            <v>1.6131671126023317E-2</v>
          </cell>
        </row>
        <row r="319">
          <cell r="EY319">
            <v>2.2024278655206508E-2</v>
          </cell>
        </row>
        <row r="320">
          <cell r="EY320">
            <v>5.0756336762152188E-3</v>
          </cell>
        </row>
        <row r="322">
          <cell r="EY322">
            <v>-5.0214757052480241E-4</v>
          </cell>
        </row>
        <row r="323">
          <cell r="EY323">
            <v>5.5065427421241431E-4</v>
          </cell>
        </row>
        <row r="324">
          <cell r="EY324">
            <v>-2.436741211272242E-3</v>
          </cell>
        </row>
        <row r="325">
          <cell r="EY325">
            <v>6.7263073632616299E-2</v>
          </cell>
        </row>
        <row r="326">
          <cell r="EY326">
            <v>-3.6632868400244822E-3</v>
          </cell>
        </row>
        <row r="327">
          <cell r="EY327">
            <v>-1.4468783393836171E-3</v>
          </cell>
        </row>
      </sheetData>
      <sheetData sheetId="2">
        <row r="5">
          <cell r="EY5">
            <v>228.80238975000003</v>
          </cell>
        </row>
        <row r="6">
          <cell r="EY6">
            <v>148.39198423000005</v>
          </cell>
        </row>
        <row r="7">
          <cell r="EY7">
            <v>47.806189689999997</v>
          </cell>
        </row>
        <row r="8">
          <cell r="EY8">
            <v>12.49683913</v>
          </cell>
        </row>
        <row r="9">
          <cell r="EY9">
            <v>26.919249700000002</v>
          </cell>
        </row>
        <row r="10">
          <cell r="EY10">
            <v>7.4299247400000006</v>
          </cell>
        </row>
        <row r="12">
          <cell r="EY12">
            <v>30.44542739000001</v>
          </cell>
        </row>
        <row r="13">
          <cell r="EY13">
            <v>8.3273128700000001</v>
          </cell>
        </row>
        <row r="14">
          <cell r="EY14">
            <v>20.052026670000004</v>
          </cell>
        </row>
        <row r="16">
          <cell r="EY16">
            <v>6.2363923999999997</v>
          </cell>
        </row>
        <row r="17">
          <cell r="EY17">
            <v>13.31256314</v>
          </cell>
        </row>
        <row r="18">
          <cell r="EY18">
            <v>47.856557420000001</v>
          </cell>
        </row>
        <row r="19">
          <cell r="EY19">
            <v>30.467062140000003</v>
          </cell>
        </row>
        <row r="20">
          <cell r="EY20">
            <v>17.389495280000002</v>
          </cell>
        </row>
        <row r="22">
          <cell r="EY22">
            <v>80.410405519999998</v>
          </cell>
        </row>
        <row r="23">
          <cell r="EY23">
            <v>62.348544130000001</v>
          </cell>
        </row>
        <row r="24">
          <cell r="EY24">
            <v>57.803469490000005</v>
          </cell>
        </row>
        <row r="25">
          <cell r="EY25">
            <v>4.5450746400000002</v>
          </cell>
        </row>
        <row r="26">
          <cell r="EY26">
            <v>18.061861390000001</v>
          </cell>
        </row>
        <row r="27">
          <cell r="EY27">
            <v>180.94583233000003</v>
          </cell>
        </row>
        <row r="55">
          <cell r="EY55">
            <v>6.0808214892759782E-2</v>
          </cell>
        </row>
        <row r="56">
          <cell r="EY56">
            <v>4.5230181521984658E-2</v>
          </cell>
        </row>
        <row r="57">
          <cell r="EY57">
            <v>2.3239680711788058E-2</v>
          </cell>
        </row>
        <row r="58">
          <cell r="EY58">
            <v>3.8694518644461828E-2</v>
          </cell>
        </row>
        <row r="59">
          <cell r="EY59">
            <v>4.6945118011738396E-2</v>
          </cell>
        </row>
        <row r="60">
          <cell r="EY60">
            <v>-8.5243293275694465E-2</v>
          </cell>
        </row>
        <row r="62">
          <cell r="EY62">
            <v>0.10081574888172717</v>
          </cell>
        </row>
        <row r="63">
          <cell r="EY63">
            <v>3.9003381531363734E-2</v>
          </cell>
        </row>
        <row r="64">
          <cell r="EY64">
            <v>0.12511354053716661</v>
          </cell>
        </row>
        <row r="66">
          <cell r="EY66">
            <v>-0.10648283569258998</v>
          </cell>
        </row>
        <row r="67">
          <cell r="EY67">
            <v>6.4341838513585436E-2</v>
          </cell>
        </row>
        <row r="68">
          <cell r="EY68">
            <v>5.2478478554692343E-2</v>
          </cell>
        </row>
        <row r="69">
          <cell r="EY69">
            <v>6.7147460795274228E-2</v>
          </cell>
        </row>
        <row r="70">
          <cell r="EY70">
            <v>2.7727296260004364E-2</v>
          </cell>
        </row>
        <row r="72">
          <cell r="EY72">
            <v>9.0810063401234764E-2</v>
          </cell>
        </row>
        <row r="73">
          <cell r="EY73">
            <v>8.9210104905349086E-2</v>
          </cell>
        </row>
        <row r="74">
          <cell r="EY74">
            <v>9.7957569906067743E-2</v>
          </cell>
        </row>
        <row r="75">
          <cell r="EY75">
            <v>-1.0998809518887653E-2</v>
          </cell>
        </row>
        <row r="76">
          <cell r="EY76">
            <v>9.6369333133182522E-2</v>
          </cell>
        </row>
        <row r="77">
          <cell r="EY77">
            <v>6.3033357209982377E-2</v>
          </cell>
        </row>
        <row r="80">
          <cell r="EY80">
            <v>3.7013680572705709E-2</v>
          </cell>
        </row>
        <row r="81">
          <cell r="EY81">
            <v>2.4399892194046258E-2</v>
          </cell>
        </row>
        <row r="82">
          <cell r="EY82">
            <v>1.8412357998611517E-2</v>
          </cell>
        </row>
        <row r="83">
          <cell r="EY83">
            <v>3.1386821163930989E-2</v>
          </cell>
        </row>
        <row r="84">
          <cell r="EY84">
            <v>4.8093070634581014E-2</v>
          </cell>
        </row>
        <row r="85">
          <cell r="EY85">
            <v>-0.10226647459415972</v>
          </cell>
        </row>
        <row r="87">
          <cell r="EY87">
            <v>3.7458369897546362E-2</v>
          </cell>
        </row>
        <row r="88">
          <cell r="EY88">
            <v>1.0869016245461216E-2</v>
          </cell>
        </row>
        <row r="89">
          <cell r="EY89">
            <v>3.9484613487808851E-2</v>
          </cell>
        </row>
        <row r="91">
          <cell r="EY91">
            <v>-0.10561812783168845</v>
          </cell>
        </row>
        <row r="92">
          <cell r="EY92">
            <v>4.0048908101266933E-2</v>
          </cell>
        </row>
        <row r="93">
          <cell r="EY93">
            <v>3.5840650745957658E-2</v>
          </cell>
        </row>
        <row r="94">
          <cell r="EY94">
            <v>6.2411750287942658E-2</v>
          </cell>
        </row>
        <row r="95">
          <cell r="EY95">
            <v>-1.0259278383682346E-2</v>
          </cell>
        </row>
        <row r="97">
          <cell r="EY97">
            <v>6.1559258536709738E-2</v>
          </cell>
        </row>
        <row r="98">
          <cell r="EY98">
            <v>5.6101696817021152E-2</v>
          </cell>
        </row>
        <row r="99">
          <cell r="EY99">
            <v>6.1680533179330865E-2</v>
          </cell>
        </row>
        <row r="100">
          <cell r="EY100">
            <v>-1.1723586183980172E-2</v>
          </cell>
        </row>
        <row r="101">
          <cell r="EY101">
            <v>8.0587796150690005E-2</v>
          </cell>
        </row>
        <row r="102">
          <cell r="EY102">
            <v>3.7337734457071559E-2</v>
          </cell>
        </row>
        <row r="130">
          <cell r="EY130">
            <v>2774.03277484</v>
          </cell>
        </row>
        <row r="131">
          <cell r="EY131">
            <v>1826.0574342</v>
          </cell>
        </row>
        <row r="132">
          <cell r="EY132">
            <v>579.87003331000005</v>
          </cell>
        </row>
        <row r="133">
          <cell r="EY133">
            <v>149.87046917000001</v>
          </cell>
        </row>
        <row r="134">
          <cell r="EY134">
            <v>329.66209417000005</v>
          </cell>
        </row>
        <row r="135">
          <cell r="EY135">
            <v>89.585409760000005</v>
          </cell>
        </row>
        <row r="137">
          <cell r="EY137">
            <v>370.67351667999998</v>
          </cell>
        </row>
        <row r="138">
          <cell r="EY138">
            <v>107.19641406000001</v>
          </cell>
        </row>
        <row r="139">
          <cell r="EY139">
            <v>238.40267933000001</v>
          </cell>
        </row>
        <row r="141">
          <cell r="EY141">
            <v>80.512219590000001</v>
          </cell>
        </row>
        <row r="142">
          <cell r="EY142">
            <v>157.28331954000001</v>
          </cell>
        </row>
        <row r="143">
          <cell r="EY143">
            <v>605.67623551999986</v>
          </cell>
        </row>
        <row r="144">
          <cell r="EY144">
            <v>386.38729114999995</v>
          </cell>
        </row>
        <row r="145">
          <cell r="EY145">
            <v>219.28894437000002</v>
          </cell>
        </row>
        <row r="147">
          <cell r="EY147">
            <v>947.9753406399999</v>
          </cell>
        </row>
        <row r="148">
          <cell r="EY148">
            <v>733.40727846000004</v>
          </cell>
        </row>
        <row r="149">
          <cell r="EY149">
            <v>680.50128620999999</v>
          </cell>
        </row>
        <row r="150">
          <cell r="EY150">
            <v>52.905992250000004</v>
          </cell>
        </row>
        <row r="151">
          <cell r="EY151">
            <v>214.56806217999997</v>
          </cell>
        </row>
        <row r="152">
          <cell r="EY152">
            <v>2168.3565393199997</v>
          </cell>
        </row>
        <row r="155">
          <cell r="EY155">
            <v>4.0604602391828504E-2</v>
          </cell>
        </row>
        <row r="156">
          <cell r="EY156">
            <v>3.2387486012776634E-2</v>
          </cell>
        </row>
        <row r="157">
          <cell r="EY157">
            <v>2.7415601025503555E-2</v>
          </cell>
        </row>
        <row r="158">
          <cell r="EY158">
            <v>2.9229032128601951E-2</v>
          </cell>
        </row>
        <row r="159">
          <cell r="EY159">
            <v>5.4156830999195105E-2</v>
          </cell>
        </row>
        <row r="160">
          <cell r="EY160">
            <v>-6.9054836799413821E-2</v>
          </cell>
        </row>
        <row r="162">
          <cell r="EY162">
            <v>5.3260119089864055E-2</v>
          </cell>
        </row>
        <row r="163">
          <cell r="EY163">
            <v>5.1510680596379643E-2</v>
          </cell>
        </row>
        <row r="164">
          <cell r="EY164">
            <v>4.8836366656613839E-2</v>
          </cell>
        </row>
        <row r="166">
          <cell r="EY166">
            <v>-9.4576582387913888E-2</v>
          </cell>
        </row>
        <row r="167">
          <cell r="EY167">
            <v>6.2445802104015735E-2</v>
          </cell>
        </row>
        <row r="168">
          <cell r="EY168">
            <v>3.3600569672951996E-2</v>
          </cell>
        </row>
        <row r="169">
          <cell r="EY169">
            <v>3.2002425258758738E-2</v>
          </cell>
        </row>
        <row r="170">
          <cell r="EY170">
            <v>3.6428573724210045E-2</v>
          </cell>
        </row>
        <row r="172">
          <cell r="EY172">
            <v>5.6807397631956968E-2</v>
          </cell>
        </row>
        <row r="173">
          <cell r="EY173">
            <v>5.5879331604610005E-2</v>
          </cell>
        </row>
        <row r="174">
          <cell r="EY174">
            <v>5.9830674155709529E-2</v>
          </cell>
        </row>
        <row r="175">
          <cell r="EY175">
            <v>7.5618810028601491E-3</v>
          </cell>
        </row>
        <row r="176">
          <cell r="EY176">
            <v>5.9991941874115051E-2</v>
          </cell>
        </row>
        <row r="177">
          <cell r="EY177">
            <v>4.257799647146987E-2</v>
          </cell>
        </row>
        <row r="180">
          <cell r="EY180">
            <v>3.22370903087974E-2</v>
          </cell>
        </row>
        <row r="181">
          <cell r="EY181">
            <v>2.3335875462595856E-2</v>
          </cell>
        </row>
        <row r="182">
          <cell r="EY182">
            <v>2.0747289564303273E-2</v>
          </cell>
        </row>
        <row r="183">
          <cell r="EY183">
            <v>2.2767131484215275E-2</v>
          </cell>
        </row>
        <row r="184">
          <cell r="EY184">
            <v>4.6859592017370888E-2</v>
          </cell>
        </row>
        <row r="185">
          <cell r="EY185">
            <v>-7.3776859949731044E-2</v>
          </cell>
        </row>
        <row r="187">
          <cell r="EY187">
            <v>4.255791193497882E-2</v>
          </cell>
        </row>
        <row r="188">
          <cell r="EY188">
            <v>4.7038776109601832E-2</v>
          </cell>
        </row>
        <row r="189">
          <cell r="EY189">
            <v>3.4570165831766309E-2</v>
          </cell>
        </row>
        <row r="191">
          <cell r="EY191">
            <v>-9.7572191904802152E-2</v>
          </cell>
        </row>
        <row r="192">
          <cell r="EY192">
            <v>5.4416039161600871E-2</v>
          </cell>
        </row>
        <row r="193">
          <cell r="EY193">
            <v>2.1721823473664026E-2</v>
          </cell>
        </row>
        <row r="194">
          <cell r="EY194">
            <v>1.8387133170470804E-2</v>
          </cell>
        </row>
        <row r="195">
          <cell r="EY195">
            <v>2.7620615625514988E-2</v>
          </cell>
        </row>
        <row r="197">
          <cell r="EY197">
            <v>4.9816108984974905E-2</v>
          </cell>
        </row>
        <row r="198">
          <cell r="EY198">
            <v>4.8534649153979981E-2</v>
          </cell>
        </row>
        <row r="199">
          <cell r="EY199">
            <v>5.1621269500428335E-2</v>
          </cell>
        </row>
        <row r="200">
          <cell r="EY200">
            <v>1.0471368530164948E-2</v>
          </cell>
        </row>
        <row r="201">
          <cell r="EY201">
            <v>5.4215072390976671E-2</v>
          </cell>
        </row>
        <row r="202">
          <cell r="EY202">
            <v>3.5209955644452062E-2</v>
          </cell>
        </row>
        <row r="205">
          <cell r="EY205">
            <v>4.1822972752750154E-2</v>
          </cell>
        </row>
        <row r="206">
          <cell r="EY206">
            <v>3.5994445759260696E-2</v>
          </cell>
        </row>
        <row r="207">
          <cell r="EY207">
            <v>2.0584363665458572E-2</v>
          </cell>
        </row>
        <row r="208">
          <cell r="EY208">
            <v>3.1342828549459467E-2</v>
          </cell>
        </row>
        <row r="209">
          <cell r="EY209">
            <v>4.4740931652073268E-2</v>
          </cell>
        </row>
        <row r="210">
          <cell r="EY210">
            <v>-8.3176771486388579E-2</v>
          </cell>
        </row>
        <row r="212">
          <cell r="EY212">
            <v>4.9254709521846518E-2</v>
          </cell>
        </row>
        <row r="213">
          <cell r="EY213">
            <v>4.2409577730593506E-2</v>
          </cell>
        </row>
        <row r="214">
          <cell r="EY214">
            <v>4.7655838403309891E-2</v>
          </cell>
        </row>
        <row r="216">
          <cell r="EY216">
            <v>-7.1048237408629311E-2</v>
          </cell>
        </row>
        <row r="217">
          <cell r="EY217">
            <v>6.4793186497399402E-2</v>
          </cell>
        </row>
        <row r="218">
          <cell r="EY218">
            <v>4.8638443857779379E-2</v>
          </cell>
        </row>
        <row r="219">
          <cell r="EY219">
            <v>5.1080021014306753E-2</v>
          </cell>
        </row>
        <row r="220">
          <cell r="EY220">
            <v>4.433192668244379E-2</v>
          </cell>
        </row>
        <row r="222">
          <cell r="EY222">
            <v>5.3310593460427214E-2</v>
          </cell>
        </row>
        <row r="223">
          <cell r="EY223">
            <v>5.0259902786303989E-2</v>
          </cell>
        </row>
        <row r="224">
          <cell r="EY224">
            <v>5.2402418011685992E-2</v>
          </cell>
        </row>
        <row r="225">
          <cell r="EY225">
            <v>2.3507650443774342E-2</v>
          </cell>
        </row>
        <row r="226">
          <cell r="EY226">
            <v>6.3690238283776512E-2</v>
          </cell>
        </row>
        <row r="227">
          <cell r="EY227">
            <v>3.9903476132466142E-2</v>
          </cell>
        </row>
        <row r="230">
          <cell r="EY230">
            <v>3.4130913405201024E-2</v>
          </cell>
        </row>
        <row r="231">
          <cell r="EY231">
            <v>2.6815388777416516E-2</v>
          </cell>
        </row>
        <row r="232">
          <cell r="EY232">
            <v>1.3697840594073751E-2</v>
          </cell>
        </row>
        <row r="233">
          <cell r="EY233">
            <v>2.5159534925442983E-2</v>
          </cell>
        </row>
        <row r="234">
          <cell r="EY234">
            <v>3.7671947890849822E-2</v>
          </cell>
        </row>
        <row r="235">
          <cell r="EY235">
            <v>-9.0042185858366208E-2</v>
          </cell>
        </row>
        <row r="237">
          <cell r="EY237">
            <v>4.1233920073686203E-2</v>
          </cell>
        </row>
        <row r="238">
          <cell r="EY238">
            <v>4.1414314186693613E-2</v>
          </cell>
        </row>
        <row r="239">
          <cell r="EY239">
            <v>3.5999721203761714E-2</v>
          </cell>
        </row>
        <row r="241">
          <cell r="EY241">
            <v>-7.6476054142877725E-2</v>
          </cell>
        </row>
        <row r="242">
          <cell r="EY242">
            <v>5.6028791069988371E-2</v>
          </cell>
        </row>
        <row r="243">
          <cell r="EY243">
            <v>3.5606115087604584E-2</v>
          </cell>
        </row>
        <row r="244">
          <cell r="EY244">
            <v>3.6639547776973203E-2</v>
          </cell>
        </row>
        <row r="245">
          <cell r="EY245">
            <v>3.3801607338686646E-2</v>
          </cell>
        </row>
        <row r="247">
          <cell r="EY247">
            <v>4.8456627560242493E-2</v>
          </cell>
        </row>
        <row r="248">
          <cell r="EY248">
            <v>4.553585463322718E-2</v>
          </cell>
        </row>
        <row r="249">
          <cell r="EY249">
            <v>4.697386807637205E-2</v>
          </cell>
        </row>
        <row r="250">
          <cell r="EY250">
            <v>2.7539788112377561E-2</v>
          </cell>
        </row>
        <row r="251">
          <cell r="EY251">
            <v>5.8510847336707972E-2</v>
          </cell>
        </row>
        <row r="252">
          <cell r="EY252">
            <v>3.3717982663925783E-2</v>
          </cell>
        </row>
        <row r="255">
          <cell r="EY255">
            <v>3.557103153861485E-3</v>
          </cell>
        </row>
        <row r="256">
          <cell r="EY256">
            <v>-1.8529793404150618E-3</v>
          </cell>
        </row>
        <row r="257">
          <cell r="EY257">
            <v>3.330675732560473E-2</v>
          </cell>
        </row>
        <row r="258">
          <cell r="EY258">
            <v>-1.8979312475636778E-2</v>
          </cell>
        </row>
        <row r="259">
          <cell r="EY259">
            <v>5.4956950623165746E-2</v>
          </cell>
        </row>
        <row r="260">
          <cell r="EY260">
            <v>4.654906607364695E-2</v>
          </cell>
        </row>
        <row r="262">
          <cell r="EY262">
            <v>1.2370994176659877E-2</v>
          </cell>
        </row>
        <row r="263">
          <cell r="EY263">
            <v>5.0422998805393693E-2</v>
          </cell>
        </row>
        <row r="264">
          <cell r="EY264">
            <v>-1.2363152112435438E-2</v>
          </cell>
        </row>
        <row r="266">
          <cell r="EY266">
            <v>-0.29042344050864932</v>
          </cell>
        </row>
        <row r="267">
          <cell r="EY267">
            <v>9.6518189162774437E-2</v>
          </cell>
        </row>
        <row r="268">
          <cell r="EY268">
            <v>-9.5441002395874053E-3</v>
          </cell>
        </row>
        <row r="269">
          <cell r="EY269">
            <v>-2.6346706800755126E-2</v>
          </cell>
        </row>
        <row r="270">
          <cell r="EY270">
            <v>2.1643301910288626E-2</v>
          </cell>
        </row>
        <row r="272">
          <cell r="EY272">
            <v>1.4415623410164002E-2</v>
          </cell>
        </row>
        <row r="273">
          <cell r="EY273">
            <v>5.2182486031155939E-3</v>
          </cell>
        </row>
        <row r="274">
          <cell r="EY274">
            <v>1.2247747150372801E-2</v>
          </cell>
        </row>
        <row r="275">
          <cell r="EY275">
            <v>-7.4075021526326723E-2</v>
          </cell>
        </row>
        <row r="276">
          <cell r="EY276">
            <v>4.731019260793623E-2</v>
          </cell>
        </row>
        <row r="277">
          <cell r="EY277">
            <v>7.3241431219979169E-3</v>
          </cell>
        </row>
        <row r="305">
          <cell r="EY305">
            <v>6.2122547145915252E-3</v>
          </cell>
        </row>
        <row r="306">
          <cell r="EY306">
            <v>6.6870860801460097E-4</v>
          </cell>
        </row>
        <row r="307">
          <cell r="EY307">
            <v>1.7425955541859661E-2</v>
          </cell>
        </row>
        <row r="308">
          <cell r="EY308">
            <v>3.1720708751493687E-2</v>
          </cell>
        </row>
        <row r="309">
          <cell r="EY309">
            <v>1.1472659661487583E-2</v>
          </cell>
        </row>
        <row r="310">
          <cell r="EY310">
            <v>1.952122376928811E-2</v>
          </cell>
        </row>
        <row r="312">
          <cell r="EY312">
            <v>-1.933538436638238E-2</v>
          </cell>
        </row>
        <row r="313">
          <cell r="EY313">
            <v>-2.5292675228551165E-2</v>
          </cell>
        </row>
        <row r="314">
          <cell r="EY314">
            <v>-2.0691105690547218E-2</v>
          </cell>
        </row>
        <row r="316">
          <cell r="EY316">
            <v>1.7889671641610594E-2</v>
          </cell>
        </row>
        <row r="317">
          <cell r="EY317">
            <v>4.8826194389370858E-3</v>
          </cell>
        </row>
        <row r="318">
          <cell r="EY318">
            <v>-6.2583313682607056E-3</v>
          </cell>
        </row>
        <row r="319">
          <cell r="EY319">
            <v>-6.475179033168077E-3</v>
          </cell>
        </row>
        <row r="320">
          <cell r="EY320">
            <v>-5.8542319230947548E-3</v>
          </cell>
        </row>
        <row r="322">
          <cell r="EY322">
            <v>1.6789717204843679E-2</v>
          </cell>
        </row>
        <row r="323">
          <cell r="EY323">
            <v>2.144563896716023E-2</v>
          </cell>
        </row>
        <row r="324">
          <cell r="EY324">
            <v>2.1382179551195035E-2</v>
          </cell>
        </row>
        <row r="325">
          <cell r="EY325">
            <v>2.2275182204824162E-2</v>
          </cell>
        </row>
        <row r="326">
          <cell r="EY326">
            <v>1.2379355373330903E-3</v>
          </cell>
        </row>
        <row r="327">
          <cell r="EY327">
            <v>9.7075988396504442E-3</v>
          </cell>
        </row>
      </sheetData>
      <sheetData sheetId="3" refreshError="1"/>
      <sheetData sheetId="4">
        <row r="3">
          <cell r="EY3">
            <v>45536</v>
          </cell>
        </row>
        <row r="5">
          <cell r="EY5">
            <v>425.82834035350004</v>
          </cell>
        </row>
        <row r="6">
          <cell r="EY6">
            <v>262.82923219600002</v>
          </cell>
        </row>
        <row r="7">
          <cell r="EY7">
            <v>83.465101080000011</v>
          </cell>
        </row>
        <row r="8">
          <cell r="EY8">
            <v>22.371449190000003</v>
          </cell>
        </row>
        <row r="9">
          <cell r="EY9">
            <v>47.723936100000003</v>
          </cell>
        </row>
        <row r="10">
          <cell r="EY10">
            <v>12.227164520000001</v>
          </cell>
        </row>
        <row r="12">
          <cell r="EY12">
            <v>78.568148780000001</v>
          </cell>
        </row>
        <row r="13">
          <cell r="EY13">
            <v>17.993923350000003</v>
          </cell>
        </row>
        <row r="14">
          <cell r="EY14">
            <v>57.204707010000007</v>
          </cell>
        </row>
        <row r="16">
          <cell r="EY16">
            <v>11.269678045999999</v>
          </cell>
        </row>
        <row r="17">
          <cell r="EY17">
            <v>27.41597973</v>
          </cell>
        </row>
        <row r="18">
          <cell r="EY18">
            <v>57.026086720000009</v>
          </cell>
        </row>
        <row r="19">
          <cell r="EY19">
            <v>36.386813400000001</v>
          </cell>
        </row>
        <row r="20">
          <cell r="EY20">
            <v>20.639273320000001</v>
          </cell>
        </row>
        <row r="22">
          <cell r="EY22">
            <v>162.99910815750002</v>
          </cell>
        </row>
        <row r="23">
          <cell r="EY23">
            <v>124.3224966475</v>
          </cell>
        </row>
        <row r="24">
          <cell r="EY24">
            <v>117.13370624750002</v>
          </cell>
        </row>
        <row r="25">
          <cell r="EY25">
            <v>7.1887904000000002</v>
          </cell>
        </row>
        <row r="26">
          <cell r="EY26">
            <v>38.676611510000001</v>
          </cell>
        </row>
        <row r="27">
          <cell r="EY27">
            <v>368.80225363350002</v>
          </cell>
        </row>
        <row r="55">
          <cell r="EY55">
            <v>4.3827787137387331E-2</v>
          </cell>
        </row>
        <row r="56">
          <cell r="EY56">
            <v>3.1614806417811891E-2</v>
          </cell>
        </row>
        <row r="58">
          <cell r="EY58">
            <v>1.4455206701280865E-2</v>
          </cell>
        </row>
        <row r="59">
          <cell r="EY59">
            <v>2.9637782677632396E-2</v>
          </cell>
        </row>
        <row r="60">
          <cell r="EY60">
            <v>-0.10328763317763245</v>
          </cell>
        </row>
        <row r="62">
          <cell r="EY62">
            <v>6.3438440695987586E-2</v>
          </cell>
        </row>
        <row r="63">
          <cell r="EY63">
            <v>6.3013461730849762E-3</v>
          </cell>
        </row>
        <row r="64">
          <cell r="EY64">
            <v>7.9488281913148162E-2</v>
          </cell>
        </row>
        <row r="66">
          <cell r="EY66">
            <v>-0.11874944992696745</v>
          </cell>
        </row>
        <row r="67">
          <cell r="EY67">
            <v>4.8165877725258266E-2</v>
          </cell>
        </row>
        <row r="68">
          <cell r="EY68">
            <v>5.9242104937807794E-2</v>
          </cell>
        </row>
        <row r="69">
          <cell r="EY69">
            <v>7.6788598476413394E-2</v>
          </cell>
        </row>
        <row r="70">
          <cell r="EY70">
            <v>2.9661702814103741E-2</v>
          </cell>
        </row>
        <row r="72">
          <cell r="EY72">
            <v>6.4141624642509942E-2</v>
          </cell>
        </row>
        <row r="73">
          <cell r="EY73">
            <v>6.5509626679460586E-2</v>
          </cell>
        </row>
        <row r="74">
          <cell r="EY74">
            <v>7.6691169798131842E-2</v>
          </cell>
        </row>
        <row r="75">
          <cell r="EY75">
            <v>-8.8695912322612758E-2</v>
          </cell>
        </row>
        <row r="76">
          <cell r="EY76">
            <v>5.9768000351387185E-2</v>
          </cell>
        </row>
        <row r="77">
          <cell r="EY77">
            <v>4.1484304144007833E-2</v>
          </cell>
        </row>
        <row r="80">
          <cell r="EY80">
            <v>1.9731845158868166E-2</v>
          </cell>
        </row>
        <row r="81">
          <cell r="EY81">
            <v>7.2918958817986823E-3</v>
          </cell>
        </row>
        <row r="82">
          <cell r="EY82">
            <v>8.0037972164024307E-3</v>
          </cell>
        </row>
        <row r="83">
          <cell r="EY83">
            <v>6.2133692109094252E-3</v>
          </cell>
        </row>
        <row r="84">
          <cell r="EY84">
            <v>4.2671584551325914E-2</v>
          </cell>
        </row>
        <row r="85">
          <cell r="EY85">
            <v>-0.11355880755611247</v>
          </cell>
        </row>
        <row r="87">
          <cell r="EY87">
            <v>1.8969541575624138E-3</v>
          </cell>
        </row>
        <row r="88">
          <cell r="EY88">
            <v>-5.3184513978586923E-3</v>
          </cell>
        </row>
        <row r="89">
          <cell r="EY89">
            <v>-2.4043357516969621E-3</v>
          </cell>
        </row>
        <row r="91">
          <cell r="EY91">
            <v>-0.12861841578939348</v>
          </cell>
        </row>
        <row r="92">
          <cell r="EY92">
            <v>3.0224052003332114E-2</v>
          </cell>
        </row>
        <row r="93">
          <cell r="EY93">
            <v>3.3175654285284129E-2</v>
          </cell>
        </row>
        <row r="94">
          <cell r="EY94">
            <v>5.716377580917098E-2</v>
          </cell>
        </row>
        <row r="95">
          <cell r="EY95">
            <v>-7.9201072929703242E-3</v>
          </cell>
        </row>
        <row r="97">
          <cell r="EY97">
            <v>4.0517746957889456E-2</v>
          </cell>
        </row>
        <row r="98">
          <cell r="EY98">
            <v>3.8437798370699605E-2</v>
          </cell>
        </row>
        <row r="99">
          <cell r="EY99">
            <v>4.539381962985356E-2</v>
          </cell>
        </row>
        <row r="100">
          <cell r="EY100">
            <v>-6.180036043396453E-2</v>
          </cell>
        </row>
        <row r="101">
          <cell r="EY101">
            <v>4.7207399214023837E-2</v>
          </cell>
        </row>
        <row r="102">
          <cell r="EY102">
            <v>1.7614194852711318E-2</v>
          </cell>
        </row>
        <row r="130">
          <cell r="EY130">
            <v>5164.5099190394994</v>
          </cell>
        </row>
        <row r="131">
          <cell r="EY131">
            <v>3222.016431907</v>
          </cell>
        </row>
        <row r="132">
          <cell r="EY132">
            <v>1022.5970715800001</v>
          </cell>
        </row>
        <row r="133">
          <cell r="EY133">
            <v>272.07592156999999</v>
          </cell>
        </row>
        <row r="134">
          <cell r="EY134">
            <v>588.21142115999987</v>
          </cell>
        </row>
        <row r="135">
          <cell r="EY135">
            <v>149.53996652000001</v>
          </cell>
        </row>
        <row r="137">
          <cell r="EY137">
            <v>952.54191857000001</v>
          </cell>
        </row>
        <row r="138">
          <cell r="EY138">
            <v>229.60316889999996</v>
          </cell>
        </row>
        <row r="139">
          <cell r="EY139">
            <v>682.12201476999996</v>
          </cell>
        </row>
        <row r="141">
          <cell r="EY141">
            <v>147.00089230700002</v>
          </cell>
        </row>
        <row r="142">
          <cell r="EY142">
            <v>322.98575056999994</v>
          </cell>
        </row>
        <row r="143">
          <cell r="EY143">
            <v>716.41731757999992</v>
          </cell>
        </row>
        <row r="144">
          <cell r="EY144">
            <v>457.43935250000004</v>
          </cell>
        </row>
        <row r="145">
          <cell r="EY145">
            <v>258.97796507999999</v>
          </cell>
        </row>
        <row r="147">
          <cell r="EY147">
            <v>1942.4934871324999</v>
          </cell>
        </row>
        <row r="148">
          <cell r="EY148">
            <v>1478.8711137424998</v>
          </cell>
        </row>
        <row r="149">
          <cell r="EY149">
            <v>1391.1160994325001</v>
          </cell>
        </row>
        <row r="150">
          <cell r="EY150">
            <v>87.755014309999993</v>
          </cell>
        </row>
        <row r="151">
          <cell r="EY151">
            <v>463.62237338999995</v>
          </cell>
        </row>
        <row r="152">
          <cell r="EY152">
            <v>4448.0926014595007</v>
          </cell>
        </row>
        <row r="155">
          <cell r="EY155">
            <v>2.7409864535594686E-2</v>
          </cell>
        </row>
        <row r="156">
          <cell r="EY156">
            <v>2.0312193138628976E-2</v>
          </cell>
        </row>
        <row r="157">
          <cell r="EY157">
            <v>7.3918533658969832E-3</v>
          </cell>
        </row>
        <row r="158">
          <cell r="EY158">
            <v>5.968243269245832E-3</v>
          </cell>
        </row>
        <row r="159">
          <cell r="EY159">
            <v>3.3239455008174268E-2</v>
          </cell>
        </row>
        <row r="160">
          <cell r="EY160">
            <v>-8.6698465454587814E-2</v>
          </cell>
        </row>
        <row r="162">
          <cell r="EY162">
            <v>1.4347549332419884E-2</v>
          </cell>
        </row>
        <row r="163">
          <cell r="EY163">
            <v>2.1914829427948979E-2</v>
          </cell>
        </row>
        <row r="164">
          <cell r="EY164">
            <v>7.5738855486517931E-3</v>
          </cell>
        </row>
        <row r="166">
          <cell r="EY166">
            <v>-4.9685061674087372E-2</v>
          </cell>
        </row>
        <row r="167">
          <cell r="EY167">
            <v>3.7559967652913917E-2</v>
          </cell>
        </row>
        <row r="168">
          <cell r="EY168">
            <v>5.3252705239687392E-2</v>
          </cell>
        </row>
        <row r="169">
          <cell r="EY169">
            <v>6.4859102639235999E-2</v>
          </cell>
        </row>
        <row r="170">
          <cell r="EY170">
            <v>3.3358481114373451E-2</v>
          </cell>
        </row>
        <row r="172">
          <cell r="EY172">
            <v>3.9403061981566623E-2</v>
          </cell>
        </row>
        <row r="173">
          <cell r="EY173">
            <v>4.4054426285544457E-2</v>
          </cell>
        </row>
        <row r="174">
          <cell r="EY174">
            <v>5.0776661576254378E-2</v>
          </cell>
        </row>
        <row r="175">
          <cell r="EY175">
            <v>-5.207748265868084E-2</v>
          </cell>
        </row>
        <row r="176">
          <cell r="EY176">
            <v>2.4839122921163748E-2</v>
          </cell>
        </row>
        <row r="177">
          <cell r="EY177">
            <v>2.3365681792766768E-2</v>
          </cell>
        </row>
        <row r="180">
          <cell r="EY180">
            <v>2.2601214324062813E-2</v>
          </cell>
        </row>
        <row r="181">
          <cell r="EY181">
            <v>1.4288826551172917E-2</v>
          </cell>
        </row>
        <row r="182">
          <cell r="EY182">
            <v>3.1104670742847507E-3</v>
          </cell>
        </row>
        <row r="183">
          <cell r="EY183">
            <v>-1.2418299062532112E-3</v>
          </cell>
        </row>
        <row r="184">
          <cell r="EY184">
            <v>3.0687141014271502E-2</v>
          </cell>
        </row>
        <row r="185">
          <cell r="EY185">
            <v>-9.1521972009312669E-2</v>
          </cell>
        </row>
        <row r="187">
          <cell r="EY187">
            <v>9.955228932543525E-3</v>
          </cell>
        </row>
        <row r="188">
          <cell r="EY188">
            <v>1.6821348179755669E-2</v>
          </cell>
        </row>
        <row r="189">
          <cell r="EY189">
            <v>3.2821965191094371E-3</v>
          </cell>
        </row>
        <row r="191">
          <cell r="EY191">
            <v>-5.3396961438144763E-2</v>
          </cell>
        </row>
        <row r="192">
          <cell r="EY192">
            <v>3.0293804571417393E-2</v>
          </cell>
        </row>
        <row r="193">
          <cell r="EY193">
            <v>4.2016234459105073E-2</v>
          </cell>
        </row>
        <row r="194">
          <cell r="EY194">
            <v>5.1092416624415771E-2</v>
          </cell>
        </row>
        <row r="195">
          <cell r="EY195">
            <v>2.6461199987076967E-2</v>
          </cell>
        </row>
        <row r="197">
          <cell r="EY197">
            <v>3.6687715266781495E-2</v>
          </cell>
        </row>
        <row r="198">
          <cell r="EY198">
            <v>4.1901049664537338E-2</v>
          </cell>
        </row>
        <row r="199">
          <cell r="EY199">
            <v>4.8223178271423306E-2</v>
          </cell>
        </row>
        <row r="200">
          <cell r="EY200">
            <v>-4.8777886589816077E-2</v>
          </cell>
        </row>
        <row r="201">
          <cell r="EY201">
            <v>2.0413229087852258E-2</v>
          </cell>
        </row>
        <row r="202">
          <cell r="EY202">
            <v>1.95445619970116E-2</v>
          </cell>
        </row>
        <row r="205">
          <cell r="EY205">
            <v>2.3354826356001279E-2</v>
          </cell>
        </row>
        <row r="206">
          <cell r="EY206">
            <v>1.7199200346973198E-2</v>
          </cell>
        </row>
        <row r="207">
          <cell r="EY207">
            <v>-6.0418936505557408E-4</v>
          </cell>
        </row>
        <row r="208">
          <cell r="EY208">
            <v>4.9108994395243855E-3</v>
          </cell>
        </row>
        <row r="209">
          <cell r="EY209">
            <v>2.3273663661850019E-2</v>
          </cell>
        </row>
        <row r="210">
          <cell r="EY210">
            <v>-0.10129258707726518</v>
          </cell>
        </row>
        <row r="212">
          <cell r="EY212">
            <v>9.6144991508479993E-3</v>
          </cell>
        </row>
        <row r="213">
          <cell r="EY213">
            <v>1.3210435004618493E-2</v>
          </cell>
        </row>
        <row r="214">
          <cell r="EY214">
            <v>4.3342507844001954E-3</v>
          </cell>
        </row>
        <row r="216">
          <cell r="EY216">
            <v>-6.4906114021388128E-2</v>
          </cell>
        </row>
        <row r="217">
          <cell r="EY217">
            <v>4.1155217498819674E-2</v>
          </cell>
        </row>
        <row r="218">
          <cell r="EY218">
            <v>5.86523785459383E-2</v>
          </cell>
        </row>
        <row r="219">
          <cell r="EY219">
            <v>6.9390136439595462E-2</v>
          </cell>
        </row>
        <row r="220">
          <cell r="EY220">
            <v>4.0033210115416606E-2</v>
          </cell>
        </row>
        <row r="222">
          <cell r="EY222">
            <v>3.3778113714533875E-2</v>
          </cell>
        </row>
        <row r="223">
          <cell r="EY223">
            <v>3.6005289229692039E-2</v>
          </cell>
        </row>
        <row r="224">
          <cell r="EY224">
            <v>4.1382908050954015E-2</v>
          </cell>
        </row>
        <row r="225">
          <cell r="EY225">
            <v>-4.2978362830014993E-2</v>
          </cell>
        </row>
        <row r="226">
          <cell r="EY226">
            <v>2.6822814464084965E-2</v>
          </cell>
        </row>
        <row r="227">
          <cell r="EY227">
            <v>1.7777474455642261E-2</v>
          </cell>
        </row>
        <row r="230">
          <cell r="EY230">
            <v>1.7750614204130599E-2</v>
          </cell>
        </row>
        <row r="231">
          <cell r="EY231">
            <v>1.0213791539340988E-2</v>
          </cell>
        </row>
        <row r="232">
          <cell r="EY232">
            <v>-5.9309358926881162E-3</v>
          </cell>
        </row>
        <row r="233">
          <cell r="EY233">
            <v>-1.104446638677703E-3</v>
          </cell>
        </row>
        <row r="234">
          <cell r="EY234">
            <v>1.8726815268206964E-2</v>
          </cell>
        </row>
        <row r="235">
          <cell r="EY235">
            <v>-0.10729119277030352</v>
          </cell>
        </row>
        <row r="237">
          <cell r="EY237">
            <v>4.3915117403379167E-3</v>
          </cell>
        </row>
        <row r="238">
          <cell r="EY238">
            <v>9.7361061537311056E-3</v>
          </cell>
        </row>
        <row r="239">
          <cell r="EY239">
            <v>-1.6748087331319716E-3</v>
          </cell>
        </row>
        <row r="241">
          <cell r="EY241">
            <v>-6.9087990856076753E-2</v>
          </cell>
        </row>
        <row r="242">
          <cell r="EY242">
            <v>3.2848632405122036E-2</v>
          </cell>
        </row>
        <row r="243">
          <cell r="EY243">
            <v>4.6462212613263221E-2</v>
          </cell>
        </row>
        <row r="244">
          <cell r="EY244">
            <v>5.5401924423942539E-2</v>
          </cell>
        </row>
        <row r="245">
          <cell r="EY245">
            <v>3.1109514523037562E-2</v>
          </cell>
        </row>
        <row r="247">
          <cell r="EY247">
            <v>3.046123707259496E-2</v>
          </cell>
        </row>
        <row r="248">
          <cell r="EY248">
            <v>3.3015451915639593E-2</v>
          </cell>
        </row>
        <row r="249">
          <cell r="EY249">
            <v>3.8133501914124679E-2</v>
          </cell>
        </row>
        <row r="250">
          <cell r="EY250">
            <v>-4.1538085931159929E-2</v>
          </cell>
        </row>
        <row r="251">
          <cell r="EY251">
            <v>2.2418739124936637E-2</v>
          </cell>
        </row>
        <row r="252">
          <cell r="EY252">
            <v>1.3230474842657269E-2</v>
          </cell>
        </row>
        <row r="255">
          <cell r="EY255">
            <v>2.6634453678065162E-2</v>
          </cell>
        </row>
        <row r="256">
          <cell r="EY256">
            <v>2.3257917796252414E-2</v>
          </cell>
        </row>
        <row r="257">
          <cell r="EY257">
            <v>2.5796732864874272E-2</v>
          </cell>
        </row>
        <row r="258">
          <cell r="EY258">
            <v>-8.3586798647115046E-3</v>
          </cell>
        </row>
        <row r="259">
          <cell r="EY259">
            <v>3.8121173150588161E-2</v>
          </cell>
        </row>
        <row r="260">
          <cell r="EY260">
            <v>3.9648875046246923E-2</v>
          </cell>
        </row>
        <row r="262">
          <cell r="EY262">
            <v>-1.3648732245831185E-3</v>
          </cell>
        </row>
        <row r="263">
          <cell r="EY263">
            <v>2.8509117649683224E-2</v>
          </cell>
        </row>
        <row r="264">
          <cell r="EY264">
            <v>-1.577335220779541E-2</v>
          </cell>
        </row>
        <row r="266">
          <cell r="EY266">
            <v>1.0255948382242863E-4</v>
          </cell>
        </row>
        <row r="267">
          <cell r="EY267">
            <v>6.0989369539218519E-2</v>
          </cell>
        </row>
        <row r="268">
          <cell r="EY268">
            <v>3.9519754785553252E-2</v>
          </cell>
        </row>
        <row r="269">
          <cell r="EY269">
            <v>5.071701225220604E-2</v>
          </cell>
        </row>
        <row r="270">
          <cell r="EY270">
            <v>2.0874596638829068E-2</v>
          </cell>
        </row>
        <row r="272">
          <cell r="EY272">
            <v>3.2407629639320534E-2</v>
          </cell>
        </row>
        <row r="273">
          <cell r="EY273">
            <v>4.1094148425579125E-2</v>
          </cell>
        </row>
        <row r="274">
          <cell r="EY274">
            <v>5.1951160772450766E-2</v>
          </cell>
        </row>
        <row r="275">
          <cell r="EY275">
            <v>-9.3149444870271325E-2</v>
          </cell>
        </row>
        <row r="276">
          <cell r="EY276">
            <v>6.1997629145602584E-3</v>
          </cell>
        </row>
        <row r="277">
          <cell r="EY277">
            <v>2.4634871969174466E-2</v>
          </cell>
        </row>
        <row r="305">
          <cell r="EY305">
            <v>2.6463459960432978E-3</v>
          </cell>
        </row>
        <row r="306">
          <cell r="EY306">
            <v>-1.4388961016263968E-3</v>
          </cell>
        </row>
        <row r="307">
          <cell r="EY307">
            <v>1.5081240423724385E-2</v>
          </cell>
        </row>
        <row r="308">
          <cell r="EY308">
            <v>3.0957149774814452E-2</v>
          </cell>
        </row>
        <row r="309">
          <cell r="EY309">
            <v>1.2566525972872222E-2</v>
          </cell>
        </row>
        <row r="310">
          <cell r="EY310">
            <v>-1.3522677891772972E-3</v>
          </cell>
        </row>
        <row r="312">
          <cell r="EY312">
            <v>-2.6123838548495204E-2</v>
          </cell>
        </row>
        <row r="313">
          <cell r="EY313">
            <v>-2.5762187269214754E-2</v>
          </cell>
        </row>
        <row r="314">
          <cell r="EY314">
            <v>-2.9170179437114641E-2</v>
          </cell>
        </row>
        <row r="316">
          <cell r="EY316">
            <v>-5.887830990477072E-3</v>
          </cell>
        </row>
        <row r="317">
          <cell r="EY317">
            <v>1.6713977304964267E-2</v>
          </cell>
        </row>
        <row r="318">
          <cell r="EY318">
            <v>2.6549164384204182E-4</v>
          </cell>
        </row>
        <row r="319">
          <cell r="EY319">
            <v>2.6959925468503787E-3</v>
          </cell>
        </row>
        <row r="320">
          <cell r="EY320">
            <v>-4.1412811168147767E-3</v>
          </cell>
        </row>
        <row r="322">
          <cell r="EY322">
            <v>9.3256401290073843E-3</v>
          </cell>
        </row>
        <row r="323">
          <cell r="EY323">
            <v>1.2724952592674477E-2</v>
          </cell>
        </row>
        <row r="324">
          <cell r="EY324">
            <v>1.1109424808251278E-2</v>
          </cell>
        </row>
        <row r="325">
          <cell r="EY325">
            <v>3.9390585648379828E-2</v>
          </cell>
        </row>
        <row r="326">
          <cell r="EY326">
            <v>-1.3650335314213669E-3</v>
          </cell>
        </row>
        <row r="327">
          <cell r="EY327">
            <v>3.0281615216529723E-3</v>
          </cell>
        </row>
      </sheetData>
      <sheetData sheetId="5">
        <row r="3">
          <cell r="EY3">
            <v>45536</v>
          </cell>
        </row>
        <row r="5">
          <cell r="EY5">
            <v>197.55433796050002</v>
          </cell>
        </row>
        <row r="6">
          <cell r="EY6">
            <v>114.641296498</v>
          </cell>
        </row>
        <row r="7">
          <cell r="EY7">
            <v>35.659552290000001</v>
          </cell>
        </row>
        <row r="8">
          <cell r="EY8">
            <v>9.8752138600000006</v>
          </cell>
        </row>
        <row r="9">
          <cell r="EY9">
            <v>20.804686400000001</v>
          </cell>
        </row>
        <row r="10">
          <cell r="EY10">
            <v>4.79723978</v>
          </cell>
        </row>
        <row r="12">
          <cell r="EY12">
            <v>48.134504590000006</v>
          </cell>
        </row>
        <row r="13">
          <cell r="EY13">
            <v>9.666610480000001</v>
          </cell>
        </row>
        <row r="14">
          <cell r="EY14">
            <v>37.164463540000007</v>
          </cell>
        </row>
        <row r="16">
          <cell r="EY16">
            <v>5.0779619880000002</v>
          </cell>
        </row>
        <row r="17">
          <cell r="EY17">
            <v>14.10341659</v>
          </cell>
        </row>
        <row r="18">
          <cell r="EY18">
            <v>9.3164382400000001</v>
          </cell>
        </row>
        <row r="19">
          <cell r="EY19">
            <v>6.0666601999999994</v>
          </cell>
        </row>
        <row r="20">
          <cell r="EY20">
            <v>3.2497780400000003</v>
          </cell>
        </row>
        <row r="22">
          <cell r="EY22">
            <v>82.913041462500018</v>
          </cell>
        </row>
        <row r="23">
          <cell r="EY23">
            <v>62.298291342500008</v>
          </cell>
        </row>
        <row r="24">
          <cell r="EY24">
            <v>59.654575582500009</v>
          </cell>
        </row>
        <row r="25">
          <cell r="EY25">
            <v>2.6437157599999996</v>
          </cell>
        </row>
        <row r="26">
          <cell r="EY26">
            <v>20.61475012</v>
          </cell>
        </row>
        <row r="27">
          <cell r="EY27">
            <v>188.23789972050002</v>
          </cell>
        </row>
        <row r="55">
          <cell r="EY55">
            <v>2.4020200160086436E-2</v>
          </cell>
        </row>
        <row r="56">
          <cell r="EY56">
            <v>1.2620732276973357E-2</v>
          </cell>
        </row>
        <row r="57">
          <cell r="EY57">
            <v>-1.8516159347602978E-2</v>
          </cell>
        </row>
        <row r="58">
          <cell r="EY58">
            <v>-1.4921559279065688E-2</v>
          </cell>
        </row>
        <row r="59">
          <cell r="EY59">
            <v>8.0737824417134174E-3</v>
          </cell>
        </row>
        <row r="60">
          <cell r="EY60">
            <v>-0.12987112143613255</v>
          </cell>
        </row>
        <row r="62">
          <cell r="EY62">
            <v>4.0631715876347396E-2</v>
          </cell>
        </row>
        <row r="63">
          <cell r="EY63">
            <v>-2.0329106715307077E-2</v>
          </cell>
        </row>
        <row r="64">
          <cell r="EY64">
            <v>5.5792654731493085E-2</v>
          </cell>
        </row>
        <row r="66">
          <cell r="EY66">
            <v>-0.14664494412872731</v>
          </cell>
        </row>
        <row r="67">
          <cell r="EY67">
            <v>3.3341712119634659E-2</v>
          </cell>
        </row>
        <row r="68">
          <cell r="EY68">
            <v>8.3508229030025527E-2</v>
          </cell>
        </row>
        <row r="69">
          <cell r="EY69">
            <v>0.10826254451018502</v>
          </cell>
        </row>
        <row r="70">
          <cell r="EY70">
            <v>4.0137666021310636E-2</v>
          </cell>
        </row>
        <row r="72">
          <cell r="EY72">
            <v>4.0211346332636122E-2</v>
          </cell>
        </row>
        <row r="73">
          <cell r="EY73">
            <v>4.3753732353254193E-2</v>
          </cell>
        </row>
        <row r="74">
          <cell r="EY74">
            <v>5.7819119872926761E-2</v>
          </cell>
        </row>
        <row r="75">
          <cell r="EY75">
            <v>-0.19713300721200289</v>
          </cell>
        </row>
        <row r="76">
          <cell r="EY76">
            <v>2.9650812532453275E-2</v>
          </cell>
        </row>
        <row r="77">
          <cell r="EY77">
            <v>2.1245153982357712E-2</v>
          </cell>
        </row>
        <row r="80">
          <cell r="EY80">
            <v>-2.2432900626611074E-3</v>
          </cell>
        </row>
        <row r="81">
          <cell r="EY81">
            <v>-1.7400500538723218E-2</v>
          </cell>
        </row>
        <row r="82">
          <cell r="EY82">
            <v>-1.7953123830179329E-2</v>
          </cell>
        </row>
        <row r="83">
          <cell r="EY83">
            <v>-2.5822794944355132E-2</v>
          </cell>
        </row>
        <row r="84">
          <cell r="EY84">
            <v>1.4627634485011143E-2</v>
          </cell>
        </row>
        <row r="85">
          <cell r="EY85">
            <v>-0.13033567633362164</v>
          </cell>
        </row>
        <row r="87">
          <cell r="EY87">
            <v>-1.9355301576171491E-2</v>
          </cell>
        </row>
        <row r="88">
          <cell r="EY88">
            <v>-1.922406710685276E-2</v>
          </cell>
        </row>
        <row r="89">
          <cell r="EY89">
            <v>-2.3159681641770846E-2</v>
          </cell>
        </row>
        <row r="91">
          <cell r="EY91">
            <v>-0.15664926960536452</v>
          </cell>
        </row>
        <row r="92">
          <cell r="EY92">
            <v>2.0943651508655181E-2</v>
          </cell>
        </row>
        <row r="93">
          <cell r="EY93">
            <v>3.1365901651895456E-2</v>
          </cell>
        </row>
        <row r="94">
          <cell r="EY94">
            <v>4.6346693213956902E-2</v>
          </cell>
        </row>
        <row r="95">
          <cell r="EY95">
            <v>4.7178437836898901E-3</v>
          </cell>
        </row>
        <row r="97">
          <cell r="EY97">
            <v>1.928107908513188E-2</v>
          </cell>
        </row>
        <row r="98">
          <cell r="EY98">
            <v>1.9284638683892297E-2</v>
          </cell>
        </row>
        <row r="99">
          <cell r="EY99">
            <v>2.7753708468873706E-2</v>
          </cell>
        </row>
        <row r="100">
          <cell r="EY100">
            <v>-0.1305231629891922</v>
          </cell>
        </row>
        <row r="101">
          <cell r="EY101">
            <v>1.9270328364011435E-2</v>
          </cell>
        </row>
        <row r="102">
          <cell r="EY102">
            <v>-3.8743084545562745E-3</v>
          </cell>
        </row>
        <row r="130">
          <cell r="EY130">
            <v>2397.5665796144999</v>
          </cell>
        </row>
        <row r="131">
          <cell r="EY131">
            <v>1399.8203833979999</v>
          </cell>
        </row>
        <row r="132">
          <cell r="EY132">
            <v>442.83984006000003</v>
          </cell>
        </row>
        <row r="133">
          <cell r="EY133">
            <v>122.31659442</v>
          </cell>
        </row>
        <row r="134">
          <cell r="EY134">
            <v>258.54999670999996</v>
          </cell>
        </row>
        <row r="135">
          <cell r="EY135">
            <v>59.954556760000003</v>
          </cell>
        </row>
        <row r="137">
          <cell r="EY137">
            <v>582.27838337000003</v>
          </cell>
        </row>
        <row r="138">
          <cell r="EY138">
            <v>122.41488615</v>
          </cell>
        </row>
        <row r="139">
          <cell r="EY139">
            <v>444.12118561000005</v>
          </cell>
        </row>
        <row r="141">
          <cell r="EY141">
            <v>67.471136428000008</v>
          </cell>
        </row>
        <row r="142">
          <cell r="EY142">
            <v>165.70243103000001</v>
          </cell>
        </row>
        <row r="143">
          <cell r="EY143">
            <v>113.09067143999999</v>
          </cell>
        </row>
        <row r="144">
          <cell r="EY144">
            <v>73.40165073</v>
          </cell>
        </row>
        <row r="145">
          <cell r="EY145">
            <v>39.689020710000001</v>
          </cell>
        </row>
        <row r="147">
          <cell r="EY147">
            <v>997.74619621650004</v>
          </cell>
        </row>
        <row r="148">
          <cell r="EY148">
            <v>748.6918850065</v>
          </cell>
        </row>
        <row r="149">
          <cell r="EY149">
            <v>713.84286294649996</v>
          </cell>
        </row>
        <row r="150">
          <cell r="EY150">
            <v>34.849022059999996</v>
          </cell>
        </row>
        <row r="151">
          <cell r="EY151">
            <v>249.05431121000001</v>
          </cell>
        </row>
        <row r="152">
          <cell r="EY152">
            <v>2284.4759081745001</v>
          </cell>
        </row>
        <row r="155">
          <cell r="EY155">
            <v>2.9661742081532605E-3</v>
          </cell>
        </row>
        <row r="156">
          <cell r="EY156">
            <v>-9.1624797759698451E-3</v>
          </cell>
        </row>
        <row r="157">
          <cell r="EY157">
            <v>-1.8094502920139921E-2</v>
          </cell>
        </row>
        <row r="158">
          <cell r="EY158">
            <v>-2.2605103695267803E-2</v>
          </cell>
        </row>
        <row r="159">
          <cell r="EY159">
            <v>7.7313361906752309E-3</v>
          </cell>
        </row>
        <row r="160">
          <cell r="EY160">
            <v>-0.11185114624785919</v>
          </cell>
        </row>
        <row r="162">
          <cell r="EY162">
            <v>-1.1444952526287855E-2</v>
          </cell>
        </row>
        <row r="163">
          <cell r="EY163">
            <v>-2.7481424891749873E-3</v>
          </cell>
        </row>
        <row r="164">
          <cell r="EY164">
            <v>-1.6463233287929313E-2</v>
          </cell>
        </row>
        <row r="166">
          <cell r="EY166">
            <v>-8.4209823791047134E-2</v>
          </cell>
        </row>
        <row r="167">
          <cell r="EY167">
            <v>1.4993556600585656E-2</v>
          </cell>
        </row>
        <row r="168">
          <cell r="EY168">
            <v>4.939968356736979E-2</v>
          </cell>
        </row>
        <row r="169">
          <cell r="EY169">
            <v>6.7961500562740529E-2</v>
          </cell>
        </row>
        <row r="170">
          <cell r="EY170">
            <v>1.6718260649035477E-2</v>
          </cell>
        </row>
        <row r="172">
          <cell r="EY172">
            <v>2.0491733483720687E-2</v>
          </cell>
        </row>
        <row r="173">
          <cell r="EY173">
            <v>2.877631506938938E-2</v>
          </cell>
        </row>
        <row r="174">
          <cell r="EY174">
            <v>3.8041032487089899E-2</v>
          </cell>
        </row>
        <row r="175">
          <cell r="EY175">
            <v>-0.13023610846382383</v>
          </cell>
        </row>
        <row r="176">
          <cell r="EY176">
            <v>-3.6284172018243854E-3</v>
          </cell>
        </row>
        <row r="177">
          <cell r="EY177">
            <v>7.7404165526373525E-4</v>
          </cell>
        </row>
        <row r="180">
          <cell r="EY180">
            <v>-5.9585125245220638E-4</v>
          </cell>
        </row>
        <row r="181">
          <cell r="EY181">
            <v>-1.3917968616126264E-2</v>
          </cell>
        </row>
        <row r="182">
          <cell r="EY182">
            <v>-2.3783520806358927E-2</v>
          </cell>
        </row>
        <row r="183">
          <cell r="EY183">
            <v>-3.0304634829772303E-2</v>
          </cell>
        </row>
        <row r="184">
          <cell r="EY184">
            <v>2.9223347646376574E-3</v>
          </cell>
        </row>
        <row r="185">
          <cell r="EY185">
            <v>-0.11676410381887359</v>
          </cell>
        </row>
        <row r="187">
          <cell r="EY187">
            <v>-1.5464362334272619E-2</v>
          </cell>
        </row>
        <row r="188">
          <cell r="EY188">
            <v>-8.2419170637787476E-3</v>
          </cell>
        </row>
        <row r="189">
          <cell r="EY189">
            <v>-2.0139932716148778E-2</v>
          </cell>
        </row>
        <row r="191">
          <cell r="EY191">
            <v>-8.7547206580860459E-2</v>
          </cell>
        </row>
        <row r="192">
          <cell r="EY192">
            <v>8.4388683002201148E-3</v>
          </cell>
        </row>
        <row r="193">
          <cell r="EY193">
            <v>4.4462593787073734E-2</v>
          </cell>
        </row>
        <row r="194">
          <cell r="EY194">
            <v>5.8266001039806392E-2</v>
          </cell>
        </row>
        <row r="195">
          <cell r="EY195">
            <v>2.0128588799786185E-2</v>
          </cell>
        </row>
        <row r="197">
          <cell r="EY197">
            <v>1.8697221815533904E-2</v>
          </cell>
        </row>
        <row r="198">
          <cell r="EY198">
            <v>2.7558473114592807E-2</v>
          </cell>
        </row>
        <row r="199">
          <cell r="EY199">
            <v>3.6508276143097707E-2</v>
          </cell>
        </row>
        <row r="200">
          <cell r="EY200">
            <v>-0.12645606649869601</v>
          </cell>
        </row>
        <row r="201">
          <cell r="EY201">
            <v>-7.0487019950369323E-3</v>
          </cell>
        </row>
        <row r="202">
          <cell r="EY202">
            <v>-2.7248851736801916E-3</v>
          </cell>
        </row>
        <row r="205">
          <cell r="EY205">
            <v>-1.9087263133715782E-3</v>
          </cell>
        </row>
        <row r="206">
          <cell r="EY206">
            <v>-1.3797032809127696E-2</v>
          </cell>
        </row>
        <row r="207">
          <cell r="EY207">
            <v>-2.7411768149115501E-2</v>
          </cell>
        </row>
        <row r="208">
          <cell r="EY208">
            <v>-2.6570563781006418E-2</v>
          </cell>
        </row>
        <row r="209">
          <cell r="EY209">
            <v>-2.9911893430830672E-3</v>
          </cell>
        </row>
        <row r="210">
          <cell r="EY210">
            <v>-0.12726056020348864</v>
          </cell>
        </row>
        <row r="212">
          <cell r="EY212">
            <v>-1.5662419594435373E-2</v>
          </cell>
        </row>
        <row r="213">
          <cell r="EY213">
            <v>-1.1226483741687443E-2</v>
          </cell>
        </row>
        <row r="214">
          <cell r="EY214">
            <v>-1.951205766135411E-2</v>
          </cell>
        </row>
        <row r="216">
          <cell r="EY216">
            <v>-9.9645172178697949E-2</v>
          </cell>
        </row>
        <row r="217">
          <cell r="EY217">
            <v>1.9457795711073755E-2</v>
          </cell>
        </row>
        <row r="218">
          <cell r="EY218">
            <v>5.3274103180279697E-2</v>
          </cell>
        </row>
        <row r="219">
          <cell r="EY219">
            <v>7.3731359345245773E-2</v>
          </cell>
        </row>
        <row r="220">
          <cell r="EY220">
            <v>1.6877501976193976E-2</v>
          </cell>
        </row>
        <row r="222">
          <cell r="EY222">
            <v>1.5293785480339661E-2</v>
          </cell>
        </row>
        <row r="223">
          <cell r="EY223">
            <v>2.1686689423220162E-2</v>
          </cell>
        </row>
        <row r="224">
          <cell r="EY224">
            <v>3.032770188316225E-2</v>
          </cell>
        </row>
        <row r="225">
          <cell r="EY225">
            <v>-0.13097812059204117</v>
          </cell>
        </row>
        <row r="226">
          <cell r="EY226">
            <v>-3.2783610204017988E-3</v>
          </cell>
        </row>
        <row r="227">
          <cell r="EY227">
            <v>-4.559936860954128E-3</v>
          </cell>
        </row>
        <row r="230">
          <cell r="EY230">
            <v>-6.3553966154904495E-3</v>
          </cell>
        </row>
        <row r="231">
          <cell r="EY231">
            <v>-1.9670505356197299E-2</v>
          </cell>
        </row>
        <row r="232">
          <cell r="EY232">
            <v>-3.3588957927314977E-2</v>
          </cell>
        </row>
        <row r="233">
          <cell r="EY233">
            <v>-3.285971698694734E-2</v>
          </cell>
        </row>
        <row r="234">
          <cell r="EY234">
            <v>-9.2162712357172216E-3</v>
          </cell>
        </row>
        <row r="235">
          <cell r="EY235">
            <v>-0.13203666856203633</v>
          </cell>
        </row>
        <row r="237">
          <cell r="EY237">
            <v>-2.0795378035122991E-2</v>
          </cell>
        </row>
        <row r="238">
          <cell r="EY238">
            <v>-1.6619120915526531E-2</v>
          </cell>
        </row>
        <row r="239">
          <cell r="EY239">
            <v>-2.4664056256727185E-2</v>
          </cell>
        </row>
        <row r="241">
          <cell r="EY241">
            <v>-0.10308088944001947</v>
          </cell>
        </row>
        <row r="242">
          <cell r="EY242">
            <v>1.1662060131023999E-2</v>
          </cell>
        </row>
        <row r="243">
          <cell r="EY243">
            <v>4.4534753052193121E-2</v>
          </cell>
        </row>
        <row r="244">
          <cell r="EY244">
            <v>6.0474170378203018E-2</v>
          </cell>
        </row>
        <row r="245">
          <cell r="EY245">
            <v>1.6423981258661735E-2</v>
          </cell>
        </row>
        <row r="247">
          <cell r="EY247">
            <v>1.2807577992783203E-2</v>
          </cell>
        </row>
        <row r="248">
          <cell r="EY248">
            <v>1.9608594272693791E-2</v>
          </cell>
        </row>
        <row r="249">
          <cell r="EY249">
            <v>2.8306866986813173E-2</v>
          </cell>
        </row>
        <row r="250">
          <cell r="EY250">
            <v>-0.13209397535429301</v>
          </cell>
        </row>
        <row r="251">
          <cell r="EY251">
            <v>-7.1686711051212049E-3</v>
          </cell>
        </row>
        <row r="252">
          <cell r="EY252">
            <v>-8.767799985567537E-3</v>
          </cell>
        </row>
        <row r="255">
          <cell r="EY255">
            <v>3.5985394230906298E-3</v>
          </cell>
        </row>
        <row r="256">
          <cell r="EY256">
            <v>-6.3581205326690426E-4</v>
          </cell>
        </row>
        <row r="257">
          <cell r="EY257">
            <v>1.0012170117737806E-2</v>
          </cell>
        </row>
        <row r="258">
          <cell r="EY258">
            <v>-2.3216785809740292E-2</v>
          </cell>
        </row>
        <row r="259">
          <cell r="EY259">
            <v>2.0990901859550215E-2</v>
          </cell>
        </row>
        <row r="260">
          <cell r="EY260">
            <v>2.9988782250019996E-2</v>
          </cell>
        </row>
        <row r="262">
          <cell r="EY262">
            <v>-2.1364338827930207E-2</v>
          </cell>
        </row>
        <row r="263">
          <cell r="EY263">
            <v>1.1014968657252489E-2</v>
          </cell>
        </row>
        <row r="264">
          <cell r="EY264">
            <v>-3.2604188229232278E-2</v>
          </cell>
        </row>
        <row r="266">
          <cell r="EY266">
            <v>-2.9257524802369317E-2</v>
          </cell>
        </row>
        <row r="267">
          <cell r="EY267">
            <v>3.0731219156345579E-2</v>
          </cell>
        </row>
        <row r="268">
          <cell r="EY268">
            <v>4.2853990965116218E-2</v>
          </cell>
        </row>
        <row r="269">
          <cell r="EY269">
            <v>5.8299017000452258E-2</v>
          </cell>
        </row>
        <row r="270">
          <cell r="EY270">
            <v>1.6696336307324922E-2</v>
          </cell>
        </row>
        <row r="272">
          <cell r="EY272">
            <v>9.7947243777027904E-3</v>
          </cell>
        </row>
        <row r="273">
          <cell r="EY273">
            <v>2.2313109641295847E-2</v>
          </cell>
        </row>
        <row r="274">
          <cell r="EY274">
            <v>3.1772389125978906E-2</v>
          </cell>
        </row>
        <row r="275">
          <cell r="EY275">
            <v>-0.11699753900793919</v>
          </cell>
        </row>
        <row r="276">
          <cell r="EY276">
            <v>-2.4897186296941154E-2</v>
          </cell>
        </row>
        <row r="277">
          <cell r="EY277">
            <v>1.8166895397018212E-3</v>
          </cell>
        </row>
        <row r="305">
          <cell r="EY305">
            <v>-1.3470386165436166E-3</v>
          </cell>
        </row>
        <row r="306">
          <cell r="EY306">
            <v>-2.0856130160076258E-3</v>
          </cell>
        </row>
        <row r="307">
          <cell r="EY307">
            <v>1.8170214947417662E-2</v>
          </cell>
        </row>
        <row r="308">
          <cell r="EY308">
            <v>4.6199711718895253E-2</v>
          </cell>
        </row>
        <row r="309">
          <cell r="EY309">
            <v>1.7189144197826911E-2</v>
          </cell>
        </row>
        <row r="310">
          <cell r="EY310">
            <v>-3.1754626728670243E-2</v>
          </cell>
        </row>
        <row r="312">
          <cell r="EY312">
            <v>-2.5585523177622971E-2</v>
          </cell>
        </row>
        <row r="313">
          <cell r="EY313">
            <v>-2.6177512866600527E-2</v>
          </cell>
        </row>
        <row r="314">
          <cell r="EY314">
            <v>-2.7301206909987719E-2</v>
          </cell>
        </row>
        <row r="316">
          <cell r="EY316">
            <v>-5.0834283316563145E-3</v>
          </cell>
        </row>
        <row r="317">
          <cell r="EY317">
            <v>2.8364864461173367E-2</v>
          </cell>
        </row>
        <row r="318">
          <cell r="EY318">
            <v>-7.4553995997783673E-4</v>
          </cell>
        </row>
        <row r="319">
          <cell r="EY319">
            <v>-3.8599080212625703E-3</v>
          </cell>
        </row>
        <row r="320">
          <cell r="EY320">
            <v>5.0756336762152188E-3</v>
          </cell>
        </row>
        <row r="322">
          <cell r="EY322">
            <v>-3.3417834554039239E-4</v>
          </cell>
        </row>
        <row r="323">
          <cell r="EY323">
            <v>7.7299276576181519E-4</v>
          </cell>
        </row>
        <row r="324">
          <cell r="EY324">
            <v>-2.2000359658632673E-3</v>
          </cell>
        </row>
        <row r="325">
          <cell r="EY325">
            <v>6.7263073632616299E-2</v>
          </cell>
        </row>
        <row r="326">
          <cell r="EY326">
            <v>-3.6632868400244822E-3</v>
          </cell>
        </row>
        <row r="327">
          <cell r="EY327">
            <v>-1.3772422675345508E-3</v>
          </cell>
        </row>
      </sheetData>
      <sheetData sheetId="6">
        <row r="3">
          <cell r="EY3">
            <v>45536</v>
          </cell>
        </row>
        <row r="5">
          <cell r="EY5">
            <v>228.27400239299999</v>
          </cell>
        </row>
        <row r="6">
          <cell r="EY6">
            <v>148.18793569799999</v>
          </cell>
        </row>
        <row r="7">
          <cell r="EY7">
            <v>47.80554879000001</v>
          </cell>
        </row>
        <row r="8">
          <cell r="EY8">
            <v>12.496235330000003</v>
          </cell>
        </row>
        <row r="9">
          <cell r="EY9">
            <v>26.919249700000002</v>
          </cell>
        </row>
        <row r="10">
          <cell r="EY10">
            <v>7.4299247400000006</v>
          </cell>
        </row>
        <row r="12">
          <cell r="EY12">
            <v>30.433644190000003</v>
          </cell>
        </row>
        <row r="13">
          <cell r="EY13">
            <v>8.3273128700000001</v>
          </cell>
        </row>
        <row r="14">
          <cell r="EY14">
            <v>20.04024347</v>
          </cell>
        </row>
        <row r="16">
          <cell r="EY16">
            <v>6.191716057999999</v>
          </cell>
        </row>
        <row r="17">
          <cell r="EY17">
            <v>13.31256314</v>
          </cell>
        </row>
        <row r="18">
          <cell r="EY18">
            <v>47.709648480000006</v>
          </cell>
        </row>
        <row r="19">
          <cell r="EY19">
            <v>30.3201532</v>
          </cell>
        </row>
        <row r="20">
          <cell r="EY20">
            <v>17.389495280000002</v>
          </cell>
        </row>
        <row r="22">
          <cell r="EY22">
            <v>80.086066695</v>
          </cell>
        </row>
        <row r="23">
          <cell r="EY23">
            <v>62.024205305000002</v>
          </cell>
        </row>
        <row r="24">
          <cell r="EY24">
            <v>57.479130665000007</v>
          </cell>
        </row>
        <row r="25">
          <cell r="EY25">
            <v>4.5450746400000002</v>
          </cell>
        </row>
        <row r="26">
          <cell r="EY26">
            <v>18.061861390000001</v>
          </cell>
        </row>
        <row r="27">
          <cell r="EY27">
            <v>180.56435391299999</v>
          </cell>
        </row>
        <row r="55">
          <cell r="EY55">
            <v>6.1598858370835785E-2</v>
          </cell>
        </row>
        <row r="56">
          <cell r="EY56">
            <v>4.6805072211757226E-2</v>
          </cell>
        </row>
        <row r="57">
          <cell r="EY57">
            <v>2.3302557059696527E-2</v>
          </cell>
        </row>
        <row r="58">
          <cell r="EY58">
            <v>3.8939682950147381E-2</v>
          </cell>
        </row>
        <row r="59">
          <cell r="EY59">
            <v>4.6946290687248204E-2</v>
          </cell>
        </row>
        <row r="60">
          <cell r="EY60">
            <v>-8.5243293275694465E-2</v>
          </cell>
        </row>
        <row r="62">
          <cell r="EY62">
            <v>0.10162424089839828</v>
          </cell>
        </row>
        <row r="63">
          <cell r="EY63">
            <v>3.9089786604831422E-2</v>
          </cell>
        </row>
        <row r="64">
          <cell r="EY64">
            <v>0.12636909919863948</v>
          </cell>
        </row>
        <row r="66">
          <cell r="EY66">
            <v>-9.4473061246419743E-2</v>
          </cell>
        </row>
        <row r="67">
          <cell r="EY67">
            <v>6.4341838513585436E-2</v>
          </cell>
        </row>
        <row r="68">
          <cell r="EY68">
            <v>5.4629864300564934E-2</v>
          </cell>
        </row>
        <row r="69">
          <cell r="EY69">
            <v>7.0704497045636749E-2</v>
          </cell>
        </row>
        <row r="70">
          <cell r="EY70">
            <v>2.7727296260004364E-2</v>
          </cell>
        </row>
        <row r="72">
          <cell r="EY72">
            <v>9.0104952503254676E-2</v>
          </cell>
        </row>
        <row r="73">
          <cell r="EY73">
            <v>8.8294159308280662E-2</v>
          </cell>
        </row>
        <row r="74">
          <cell r="EY74">
            <v>9.70029995841033E-2</v>
          </cell>
        </row>
        <row r="75">
          <cell r="EY75">
            <v>-1.0998809518887653E-2</v>
          </cell>
        </row>
        <row r="76">
          <cell r="EY76">
            <v>9.6369333133182522E-2</v>
          </cell>
        </row>
        <row r="77">
          <cell r="EY77">
            <v>6.3455651891450859E-2</v>
          </cell>
        </row>
        <row r="80">
          <cell r="EY80">
            <v>3.9244799983276346E-2</v>
          </cell>
        </row>
        <row r="81">
          <cell r="EY81">
            <v>2.6784037732967558E-2</v>
          </cell>
        </row>
        <row r="82">
          <cell r="EY82">
            <v>2.8305915494897471E-2</v>
          </cell>
        </row>
        <row r="83">
          <cell r="EY83">
            <v>3.3564053575185104E-2</v>
          </cell>
        </row>
        <row r="84">
          <cell r="EY84">
            <v>6.5210434430053477E-2</v>
          </cell>
        </row>
        <row r="85">
          <cell r="EY85">
            <v>-0.10226647459415972</v>
          </cell>
        </row>
        <row r="87">
          <cell r="EY87">
            <v>3.6454161379830596E-2</v>
          </cell>
        </row>
        <row r="88">
          <cell r="EY88">
            <v>1.0869016245461216E-2</v>
          </cell>
        </row>
        <row r="89">
          <cell r="EY89">
            <v>3.7946172423179103E-2</v>
          </cell>
        </row>
        <row r="91">
          <cell r="EY91">
            <v>-0.10390137065648331</v>
          </cell>
        </row>
        <row r="92">
          <cell r="EY92">
            <v>4.0048908101266933E-2</v>
          </cell>
        </row>
        <row r="93">
          <cell r="EY93">
            <v>3.3520270876576275E-2</v>
          </cell>
        </row>
        <row r="94">
          <cell r="EY94">
            <v>5.9257485816938127E-2</v>
          </cell>
        </row>
        <row r="95">
          <cell r="EY95">
            <v>-1.0259278383682346E-2</v>
          </cell>
        </row>
        <row r="97">
          <cell r="EY97">
            <v>6.3438848033744444E-2</v>
          </cell>
        </row>
        <row r="98">
          <cell r="EY98">
            <v>5.8468873715509018E-2</v>
          </cell>
        </row>
        <row r="99">
          <cell r="EY99">
            <v>6.4307894975573987E-2</v>
          </cell>
        </row>
        <row r="100">
          <cell r="EY100">
            <v>-1.1723586183980172E-2</v>
          </cell>
        </row>
        <row r="101">
          <cell r="EY101">
            <v>8.0587796150690005E-2</v>
          </cell>
        </row>
        <row r="102">
          <cell r="EY102">
            <v>4.0820304939302332E-2</v>
          </cell>
        </row>
        <row r="130">
          <cell r="EY130">
            <v>2766.943339425</v>
          </cell>
        </row>
        <row r="131">
          <cell r="EY131">
            <v>1822.1960485090001</v>
          </cell>
        </row>
        <row r="132">
          <cell r="EY132">
            <v>579.75723152</v>
          </cell>
        </row>
        <row r="133">
          <cell r="EY133">
            <v>149.75932714999996</v>
          </cell>
        </row>
        <row r="134">
          <cell r="EY134">
            <v>329.66142445000003</v>
          </cell>
        </row>
        <row r="135">
          <cell r="EY135">
            <v>89.585409760000005</v>
          </cell>
        </row>
        <row r="137">
          <cell r="EY137">
            <v>370.26353519999992</v>
          </cell>
        </row>
        <row r="138">
          <cell r="EY138">
            <v>107.18828275000001</v>
          </cell>
        </row>
        <row r="139">
          <cell r="EY139">
            <v>238.00082916000005</v>
          </cell>
        </row>
        <row r="141">
          <cell r="EY141">
            <v>79.529755878999993</v>
          </cell>
        </row>
        <row r="142">
          <cell r="EY142">
            <v>157.28331954000001</v>
          </cell>
        </row>
        <row r="143">
          <cell r="EY143">
            <v>603.32664614000021</v>
          </cell>
        </row>
        <row r="144">
          <cell r="EY144">
            <v>384.03770176999996</v>
          </cell>
        </row>
        <row r="145">
          <cell r="EY145">
            <v>219.28894437000002</v>
          </cell>
        </row>
        <row r="147">
          <cell r="EY147">
            <v>944.74729091600011</v>
          </cell>
        </row>
        <row r="148">
          <cell r="EY148">
            <v>730.17922873600014</v>
          </cell>
        </row>
        <row r="149">
          <cell r="EY149">
            <v>677.27323648600009</v>
          </cell>
        </row>
        <row r="150">
          <cell r="EY150">
            <v>52.905992250000004</v>
          </cell>
        </row>
        <row r="151">
          <cell r="EY151">
            <v>214.56806217999997</v>
          </cell>
        </row>
        <row r="152">
          <cell r="EY152">
            <v>2163.6166932850001</v>
          </cell>
        </row>
        <row r="155">
          <cell r="EY155">
            <v>4.9574686381065547E-2</v>
          </cell>
        </row>
        <row r="156">
          <cell r="EY156">
            <v>4.4173623952795005E-2</v>
          </cell>
        </row>
        <row r="157">
          <cell r="EY157">
            <v>2.7768555441575415E-2</v>
          </cell>
        </row>
        <row r="158">
          <cell r="EY158">
            <v>3.0575451352516048E-2</v>
          </cell>
        </row>
        <row r="159">
          <cell r="EY159">
            <v>5.4167059291515773E-2</v>
          </cell>
        </row>
        <row r="160">
          <cell r="EY160">
            <v>-6.9054024173662909E-2</v>
          </cell>
        </row>
        <row r="162">
          <cell r="EY162">
            <v>5.7748032346337741E-2</v>
          </cell>
        </row>
        <row r="163">
          <cell r="EY163">
            <v>5.1616780740959101E-2</v>
          </cell>
        </row>
        <row r="164">
          <cell r="EY164">
            <v>5.57202714378362E-2</v>
          </cell>
        </row>
        <row r="166">
          <cell r="EY166">
            <v>-1.8286641957960259E-2</v>
          </cell>
        </row>
        <row r="167">
          <cell r="EY167">
            <v>6.2445802104015735E-2</v>
          </cell>
        </row>
        <row r="168">
          <cell r="EY168">
            <v>5.3978086581407458E-2</v>
          </cell>
        </row>
        <row r="169">
          <cell r="EY169">
            <v>6.4268187727212878E-2</v>
          </cell>
        </row>
        <row r="170">
          <cell r="EY170">
            <v>3.6428573724210045E-2</v>
          </cell>
        </row>
        <row r="172">
          <cell r="EY172">
            <v>6.0151475510846097E-2</v>
          </cell>
        </row>
        <row r="173">
          <cell r="EY173">
            <v>6.019836466908024E-2</v>
          </cell>
        </row>
        <row r="174">
          <cell r="EY174">
            <v>6.4542658178097678E-2</v>
          </cell>
        </row>
        <row r="175">
          <cell r="EY175">
            <v>7.5618810028601491E-3</v>
          </cell>
        </row>
        <row r="176">
          <cell r="EY176">
            <v>5.9991941874115051E-2</v>
          </cell>
        </row>
        <row r="177">
          <cell r="EY177">
            <v>4.8353346762388227E-2</v>
          </cell>
        </row>
        <row r="180">
          <cell r="EY180">
            <v>4.3587500438401205E-2</v>
          </cell>
        </row>
        <row r="181">
          <cell r="EY181">
            <v>3.7067476509567987E-2</v>
          </cell>
        </row>
        <row r="182">
          <cell r="EY182">
            <v>2.4650071255687411E-2</v>
          </cell>
        </row>
        <row r="183">
          <cell r="EY183">
            <v>2.3778193967904038E-2</v>
          </cell>
        </row>
        <row r="184">
          <cell r="EY184">
            <v>5.3529944907512617E-2</v>
          </cell>
        </row>
        <row r="185">
          <cell r="EY185">
            <v>-7.3776859949731044E-2</v>
          </cell>
        </row>
        <row r="187">
          <cell r="EY187">
            <v>5.2669368237015179E-2</v>
          </cell>
        </row>
        <row r="188">
          <cell r="EY188">
            <v>4.7038776109601832E-2</v>
          </cell>
        </row>
        <row r="189">
          <cell r="EY189">
            <v>5.0132557289175983E-2</v>
          </cell>
        </row>
        <row r="191">
          <cell r="EY191">
            <v>-2.2371418685170563E-2</v>
          </cell>
        </row>
        <row r="192">
          <cell r="EY192">
            <v>5.4416039161600871E-2</v>
          </cell>
        </row>
        <row r="193">
          <cell r="EY193">
            <v>4.1558726249329547E-2</v>
          </cell>
        </row>
        <row r="194">
          <cell r="EY194">
            <v>4.9734307769616182E-2</v>
          </cell>
        </row>
        <row r="195">
          <cell r="EY195">
            <v>2.7620615625514988E-2</v>
          </cell>
        </row>
        <row r="197">
          <cell r="EY197">
            <v>5.6396893193885189E-2</v>
          </cell>
        </row>
        <row r="198">
          <cell r="EY198">
            <v>5.7040900447104859E-2</v>
          </cell>
        </row>
        <row r="199">
          <cell r="EY199">
            <v>6.0871465332827945E-2</v>
          </cell>
        </row>
        <row r="200">
          <cell r="EY200">
            <v>1.0471368530164948E-2</v>
          </cell>
        </row>
        <row r="201">
          <cell r="EY201">
            <v>5.4215072390976671E-2</v>
          </cell>
        </row>
        <row r="202">
          <cell r="EY202">
            <v>4.4153938759700528E-2</v>
          </cell>
        </row>
        <row r="205">
          <cell r="EY205">
            <v>4.6098365949230224E-2</v>
          </cell>
        </row>
        <row r="206">
          <cell r="EY206">
            <v>4.2111935318065008E-2</v>
          </cell>
        </row>
        <row r="207">
          <cell r="EY207">
            <v>2.0796430266715182E-2</v>
          </cell>
        </row>
        <row r="208">
          <cell r="EY208">
            <v>3.217710602204682E-2</v>
          </cell>
        </row>
        <row r="209">
          <cell r="EY209">
            <v>4.4746127722625761E-2</v>
          </cell>
        </row>
        <row r="210">
          <cell r="EY210">
            <v>-8.3175704883404422E-2</v>
          </cell>
        </row>
        <row r="212">
          <cell r="EY212">
            <v>5.1766323092983013E-2</v>
          </cell>
        </row>
        <row r="213">
          <cell r="EY213">
            <v>4.2483639683104757E-2</v>
          </cell>
        </row>
        <row r="214">
          <cell r="EY214">
            <v>5.1492771224345812E-2</v>
          </cell>
        </row>
        <row r="216">
          <cell r="EY216">
            <v>-3.3595948972804934E-2</v>
          </cell>
        </row>
        <row r="217">
          <cell r="EY217">
            <v>6.4793186497399402E-2</v>
          </cell>
        </row>
        <row r="218">
          <cell r="EY218">
            <v>5.9670438245724711E-2</v>
          </cell>
        </row>
        <row r="219">
          <cell r="EY219">
            <v>6.8559206089353619E-2</v>
          </cell>
        </row>
        <row r="220">
          <cell r="EY220">
            <v>4.433192668244379E-2</v>
          </cell>
        </row>
        <row r="222">
          <cell r="EY222">
            <v>5.3918309251107521E-2</v>
          </cell>
        </row>
        <row r="223">
          <cell r="EY223">
            <v>5.1035468480152613E-2</v>
          </cell>
        </row>
        <row r="224">
          <cell r="EY224">
            <v>5.3249023909800686E-2</v>
          </cell>
        </row>
        <row r="225">
          <cell r="EY225">
            <v>2.3507650443774342E-2</v>
          </cell>
        </row>
        <row r="226">
          <cell r="EY226">
            <v>6.3690238283776512E-2</v>
          </cell>
        </row>
        <row r="227">
          <cell r="EY227">
            <v>4.2314428003192628E-2</v>
          </cell>
        </row>
        <row r="230">
          <cell r="EY230">
            <v>3.9430445486894783E-2</v>
          </cell>
        </row>
        <row r="231">
          <cell r="EY231">
            <v>3.4179113111752368E-2</v>
          </cell>
        </row>
        <row r="232">
          <cell r="EY232">
            <v>1.6105997917488235E-2</v>
          </cell>
        </row>
        <row r="233">
          <cell r="EY233">
            <v>2.6233983293605823E-2</v>
          </cell>
        </row>
        <row r="234">
          <cell r="EY234">
            <v>4.1563848603085152E-2</v>
          </cell>
        </row>
        <row r="235">
          <cell r="EY235">
            <v>-9.0042185858366208E-2</v>
          </cell>
        </row>
        <row r="237">
          <cell r="EY237">
            <v>4.6302847618420628E-2</v>
          </cell>
        </row>
        <row r="238">
          <cell r="EY238">
            <v>4.1414314186693613E-2</v>
          </cell>
        </row>
        <row r="239">
          <cell r="EY239">
            <v>4.3820028238700015E-2</v>
          </cell>
        </row>
        <row r="241">
          <cell r="EY241">
            <v>-3.848947471338271E-2</v>
          </cell>
        </row>
        <row r="242">
          <cell r="EY242">
            <v>5.6028791069988371E-2</v>
          </cell>
        </row>
        <row r="243">
          <cell r="EY243">
            <v>4.6822683951071475E-2</v>
          </cell>
        </row>
        <row r="244">
          <cell r="EY244">
            <v>5.4442327786287992E-2</v>
          </cell>
        </row>
        <row r="245">
          <cell r="EY245">
            <v>3.3801607338686646E-2</v>
          </cell>
        </row>
        <row r="247">
          <cell r="EY247">
            <v>4.9701942823324741E-2</v>
          </cell>
        </row>
        <row r="248">
          <cell r="EY248">
            <v>4.7116168291669647E-2</v>
          </cell>
        </row>
        <row r="249">
          <cell r="EY249">
            <v>4.8698145571048679E-2</v>
          </cell>
        </row>
        <row r="250">
          <cell r="EY250">
            <v>2.7539788112377561E-2</v>
          </cell>
        </row>
        <row r="251">
          <cell r="EY251">
            <v>5.8510847336707972E-2</v>
          </cell>
        </row>
        <row r="252">
          <cell r="EY252">
            <v>3.7373993195475963E-2</v>
          </cell>
        </row>
        <row r="255">
          <cell r="EY255">
            <v>4.8405395605615409E-2</v>
          </cell>
        </row>
        <row r="256">
          <cell r="EY256">
            <v>4.3403824901371957E-2</v>
          </cell>
        </row>
        <row r="257">
          <cell r="EY257">
            <v>3.8799027313776158E-2</v>
          </cell>
        </row>
        <row r="258">
          <cell r="EY258">
            <v>4.7994707603078446E-3</v>
          </cell>
        </row>
        <row r="259">
          <cell r="EY259">
            <v>5.2651715873306637E-2</v>
          </cell>
        </row>
        <row r="260">
          <cell r="EY260">
            <v>4.654906607364695E-2</v>
          </cell>
        </row>
        <row r="262">
          <cell r="EY262">
            <v>3.4147774414486021E-2</v>
          </cell>
        </row>
        <row r="263">
          <cell r="EY263">
            <v>5.0422998805393693E-2</v>
          </cell>
        </row>
        <row r="264">
          <cell r="EY264">
            <v>1.9713393644820387E-2</v>
          </cell>
        </row>
        <row r="266">
          <cell r="EY266">
            <v>2.8359409978458761E-2</v>
          </cell>
        </row>
        <row r="267">
          <cell r="EY267">
            <v>9.6518189162774437E-2</v>
          </cell>
        </row>
        <row r="268">
          <cell r="EY268">
            <v>3.8898564518750955E-2</v>
          </cell>
        </row>
        <row r="269">
          <cell r="EY269">
            <v>4.9293795222723702E-2</v>
          </cell>
        </row>
        <row r="270">
          <cell r="EY270">
            <v>2.1643301910288626E-2</v>
          </cell>
        </row>
        <row r="272">
          <cell r="EY272">
            <v>5.8372566733726261E-2</v>
          </cell>
        </row>
        <row r="273">
          <cell r="EY273">
            <v>6.1682653774907559E-2</v>
          </cell>
        </row>
        <row r="274">
          <cell r="EY274">
            <v>7.4642914018605344E-2</v>
          </cell>
        </row>
        <row r="275">
          <cell r="EY275">
            <v>-7.4075021526326723E-2</v>
          </cell>
        </row>
        <row r="276">
          <cell r="EY276">
            <v>4.731019260793623E-2</v>
          </cell>
        </row>
        <row r="277">
          <cell r="EY277">
            <v>5.109087493129949E-2</v>
          </cell>
        </row>
        <row r="305">
          <cell r="EY305">
            <v>6.0760420444723184E-3</v>
          </cell>
        </row>
        <row r="306">
          <cell r="EY306">
            <v>-9.4979121338834016E-4</v>
          </cell>
        </row>
        <row r="307">
          <cell r="EY307">
            <v>1.278609752097748E-2</v>
          </cell>
        </row>
        <row r="308">
          <cell r="EY308">
            <v>1.9010387070273804E-2</v>
          </cell>
        </row>
        <row r="309">
          <cell r="EY309">
            <v>9.0560545368685297E-3</v>
          </cell>
        </row>
        <row r="310">
          <cell r="EY310">
            <v>1.952122376928811E-2</v>
          </cell>
        </row>
        <row r="312">
          <cell r="EY312">
            <v>-2.6950871874418691E-2</v>
          </cell>
        </row>
        <row r="313">
          <cell r="EY313">
            <v>-2.5292675228551165E-2</v>
          </cell>
        </row>
        <row r="314">
          <cell r="EY314">
            <v>-3.2571216176101592E-2</v>
          </cell>
        </row>
        <row r="316">
          <cell r="EY316">
            <v>-6.5543976094640799E-3</v>
          </cell>
        </row>
        <row r="317">
          <cell r="EY317">
            <v>4.8826194389370858E-3</v>
          </cell>
        </row>
        <row r="318">
          <cell r="EY318">
            <v>4.5784428983908221E-4</v>
          </cell>
        </row>
        <row r="319">
          <cell r="EY319">
            <v>3.9592983531846482E-3</v>
          </cell>
        </row>
        <row r="320">
          <cell r="EY320">
            <v>-5.8542319230947548E-3</v>
          </cell>
        </row>
        <row r="322">
          <cell r="EY322">
            <v>1.9517165884191945E-2</v>
          </cell>
        </row>
        <row r="323">
          <cell r="EY323">
            <v>2.5054057264532359E-2</v>
          </cell>
        </row>
        <row r="324">
          <cell r="EY324">
            <v>2.5269335394711989E-2</v>
          </cell>
        </row>
        <row r="325">
          <cell r="EY325">
            <v>2.2275182204824162E-2</v>
          </cell>
        </row>
        <row r="326">
          <cell r="EY326">
            <v>1.2379355373330903E-3</v>
          </cell>
        </row>
        <row r="327">
          <cell r="EY327">
            <v>7.6224330128795703E-3</v>
          </cell>
        </row>
      </sheetData>
      <sheetData sheetId="7">
        <row r="5">
          <cell r="EW5">
            <v>442.78918952949442</v>
          </cell>
        </row>
        <row r="6">
          <cell r="EW6">
            <v>273.83161226707512</v>
          </cell>
        </row>
        <row r="7">
          <cell r="EW7">
            <v>86.678523246447028</v>
          </cell>
        </row>
        <row r="8">
          <cell r="EW8">
            <v>21.847350539470899</v>
          </cell>
        </row>
        <row r="9">
          <cell r="EW9">
            <v>50.081503939989382</v>
          </cell>
        </row>
        <row r="10">
          <cell r="EW10">
            <v>13.596934902696169</v>
          </cell>
        </row>
        <row r="12">
          <cell r="EW12">
            <v>80.161267963547218</v>
          </cell>
        </row>
        <row r="13">
          <cell r="EW13">
            <v>19.860107788024408</v>
          </cell>
        </row>
        <row r="14">
          <cell r="EW14">
            <v>56.7692917305218</v>
          </cell>
        </row>
        <row r="16">
          <cell r="EW16">
            <v>11.385608783319309</v>
          </cell>
        </row>
        <row r="17">
          <cell r="EW17">
            <v>28.726676046583602</v>
          </cell>
        </row>
        <row r="18">
          <cell r="EW18">
            <v>61.635390019325975</v>
          </cell>
        </row>
        <row r="19">
          <cell r="EW19">
            <v>39.69403553998103</v>
          </cell>
        </row>
        <row r="20">
          <cell r="EW20">
            <v>21.941354479344952</v>
          </cell>
        </row>
        <row r="22">
          <cell r="EW22">
            <v>168.95757726241933</v>
          </cell>
        </row>
        <row r="23">
          <cell r="EW23">
            <v>128.81540403788159</v>
          </cell>
        </row>
        <row r="24">
          <cell r="EW24">
            <v>121.00004104676519</v>
          </cell>
        </row>
        <row r="25">
          <cell r="EW25">
            <v>7.8153629911164044</v>
          </cell>
        </row>
        <row r="26">
          <cell r="EW26">
            <v>40.142173224537707</v>
          </cell>
        </row>
        <row r="27">
          <cell r="EW27">
            <v>381.15379951016843</v>
          </cell>
        </row>
        <row r="55">
          <cell r="EW55">
            <v>7.8888723362355195E-2</v>
          </cell>
        </row>
        <row r="56">
          <cell r="EW56">
            <v>7.1121791803258727E-2</v>
          </cell>
        </row>
        <row r="58">
          <cell r="EW58">
            <v>9.9736436499403114E-2</v>
          </cell>
        </row>
        <row r="59">
          <cell r="EW59">
            <v>0.17346347448300525</v>
          </cell>
        </row>
        <row r="60">
          <cell r="EW60">
            <v>1.9918895968635386E-2</v>
          </cell>
        </row>
        <row r="62">
          <cell r="EW62">
            <v>3.0486997287606732E-2</v>
          </cell>
        </row>
        <row r="63">
          <cell r="EW63">
            <v>0.14562140292977666</v>
          </cell>
        </row>
        <row r="64">
          <cell r="EW64">
            <v>-1.546560712336098E-2</v>
          </cell>
        </row>
        <row r="66">
          <cell r="EW66">
            <v>-4.6988149315685401E-3</v>
          </cell>
        </row>
        <row r="67">
          <cell r="EW67">
            <v>0.14983536424314892</v>
          </cell>
        </row>
        <row r="68">
          <cell r="EW68">
            <v>3.0522662638782672E-2</v>
          </cell>
        </row>
        <row r="69">
          <cell r="EW69">
            <v>6.4691100744868946E-2</v>
          </cell>
        </row>
        <row r="70">
          <cell r="EW70">
            <v>-2.6024566148792672E-2</v>
          </cell>
        </row>
        <row r="72">
          <cell r="EW72">
            <v>9.1718742360943573E-2</v>
          </cell>
        </row>
        <row r="73">
          <cell r="EW73">
            <v>9.7212367552184986E-2</v>
          </cell>
        </row>
        <row r="74">
          <cell r="EW74">
            <v>9.9639319199551935E-2</v>
          </cell>
        </row>
        <row r="75">
          <cell r="EW75">
            <v>6.0959203864830336E-2</v>
          </cell>
        </row>
        <row r="76">
          <cell r="EW76">
            <v>7.445544849281549E-2</v>
          </cell>
        </row>
        <row r="77">
          <cell r="EW77">
            <v>8.7139567200817725E-2</v>
          </cell>
        </row>
        <row r="80">
          <cell r="EW80">
            <v>8.2563397717130282E-3</v>
          </cell>
        </row>
        <row r="81">
          <cell r="EW81">
            <v>8.3347404868701069E-3</v>
          </cell>
        </row>
        <row r="82">
          <cell r="EW82">
            <v>7.4968740813186052E-4</v>
          </cell>
        </row>
        <row r="83">
          <cell r="EW83">
            <v>-9.5668571743496855E-3</v>
          </cell>
        </row>
        <row r="84">
          <cell r="EW84">
            <v>3.1455886776349695E-2</v>
          </cell>
        </row>
        <row r="85">
          <cell r="EW85">
            <v>-0.10050653587945502</v>
          </cell>
        </row>
        <row r="87">
          <cell r="EW87">
            <v>1.1329008997662537E-2</v>
          </cell>
        </row>
        <row r="88">
          <cell r="EW88">
            <v>9.466226767278263E-3</v>
          </cell>
        </row>
        <row r="89">
          <cell r="EW89">
            <v>5.0853916179802727E-3</v>
          </cell>
        </row>
        <row r="91">
          <cell r="EW91">
            <v>-0.10020052497124543</v>
          </cell>
        </row>
        <row r="92">
          <cell r="EW92">
            <v>4.345166901447084E-2</v>
          </cell>
        </row>
        <row r="93">
          <cell r="EW93">
            <v>2.061524343308796E-2</v>
          </cell>
        </row>
        <row r="94">
          <cell r="EW94">
            <v>5.2093677500781865E-2</v>
          </cell>
        </row>
        <row r="95">
          <cell r="EW95">
            <v>-3.3642442654600035E-2</v>
          </cell>
        </row>
        <row r="97">
          <cell r="EW97">
            <v>8.1244800470869905E-3</v>
          </cell>
        </row>
        <row r="98">
          <cell r="EW98">
            <v>1.5076773686574008E-2</v>
          </cell>
        </row>
        <row r="99">
          <cell r="EW99">
            <v>1.812581137454683E-2</v>
          </cell>
        </row>
        <row r="100">
          <cell r="EW100">
            <v>-3.1732434566808188E-2</v>
          </cell>
        </row>
        <row r="101">
          <cell r="EW101">
            <v>-1.386648122779377E-2</v>
          </cell>
        </row>
        <row r="102">
          <cell r="EW102">
            <v>6.2540741067953487E-3</v>
          </cell>
        </row>
        <row r="130">
          <cell r="EW130">
            <v>5161.0923488768858</v>
          </cell>
        </row>
        <row r="131">
          <cell r="EW131">
            <v>3222.4570410487713</v>
          </cell>
        </row>
        <row r="132">
          <cell r="EW132">
            <v>1030.7621139033495</v>
          </cell>
        </row>
        <row r="133">
          <cell r="EW133">
            <v>273.1095407483491</v>
          </cell>
        </row>
        <row r="134">
          <cell r="EW134">
            <v>593.5238750978599</v>
          </cell>
        </row>
        <row r="135">
          <cell r="EW135">
            <v>151.56880909507171</v>
          </cell>
        </row>
        <row r="137">
          <cell r="EW137">
            <v>951.05739223997909</v>
          </cell>
        </row>
        <row r="138">
          <cell r="EW138">
            <v>229.92093930283067</v>
          </cell>
        </row>
        <row r="139">
          <cell r="EW139">
            <v>680.56202338829416</v>
          </cell>
        </row>
        <row r="141">
          <cell r="EW141">
            <v>150.86954658355523</v>
          </cell>
        </row>
        <row r="142">
          <cell r="EW142">
            <v>320.16287764597695</v>
          </cell>
        </row>
        <row r="143">
          <cell r="EW143">
            <v>709.29763137454711</v>
          </cell>
        </row>
        <row r="144">
          <cell r="EW144">
            <v>454.81120698536967</v>
          </cell>
        </row>
        <row r="145">
          <cell r="EW145">
            <v>254.48642438917744</v>
          </cell>
        </row>
        <row r="147">
          <cell r="EW147">
            <v>1938.6353078281147</v>
          </cell>
        </row>
        <row r="148">
          <cell r="EW148">
            <v>1477.4364357436593</v>
          </cell>
        </row>
        <row r="149">
          <cell r="EW149">
            <v>1389.6020340061809</v>
          </cell>
        </row>
        <row r="150">
          <cell r="EW150">
            <v>87.834401737478402</v>
          </cell>
        </row>
        <row r="151">
          <cell r="EW151">
            <v>461.19887208445527</v>
          </cell>
        </row>
        <row r="152">
          <cell r="EW152">
            <v>4451.7947175023382</v>
          </cell>
        </row>
        <row r="155">
          <cell r="EW155">
            <v>1.8665543111364924E-2</v>
          </cell>
        </row>
        <row r="156">
          <cell r="EW156">
            <v>8.8395869223893975E-3</v>
          </cell>
        </row>
        <row r="157">
          <cell r="EW157">
            <v>8.974569246470443E-3</v>
          </cell>
        </row>
        <row r="158">
          <cell r="EW158">
            <v>-5.5890785012480126E-4</v>
          </cell>
        </row>
        <row r="159">
          <cell r="EW159">
            <v>3.4952496677032929E-2</v>
          </cell>
        </row>
        <row r="160">
          <cell r="EW160">
            <v>-7.192704432388608E-2</v>
          </cell>
        </row>
        <row r="162">
          <cell r="EW162">
            <v>1.0260216470545425E-2</v>
          </cell>
        </row>
        <row r="163">
          <cell r="EW163">
            <v>2.3484988262981066E-2</v>
          </cell>
        </row>
        <row r="164">
          <cell r="EW164">
            <v>1.4368752088134151E-3</v>
          </cell>
        </row>
        <row r="166">
          <cell r="EW166">
            <v>-0.12108882524090758</v>
          </cell>
        </row>
        <row r="167">
          <cell r="EW167">
            <v>3.2395582288390345E-2</v>
          </cell>
        </row>
        <row r="168">
          <cell r="EW168">
            <v>2.4580187150038846E-2</v>
          </cell>
        </row>
        <row r="169">
          <cell r="EW169">
            <v>3.1028631361792458E-2</v>
          </cell>
        </row>
        <row r="170">
          <cell r="EW170">
            <v>1.3254377772795145E-2</v>
          </cell>
        </row>
        <row r="172">
          <cell r="EW172">
            <v>3.5429018384264044E-2</v>
          </cell>
        </row>
        <row r="173">
          <cell r="EW173">
            <v>4.1280871709467926E-2</v>
          </cell>
        </row>
        <row r="174">
          <cell r="EW174">
            <v>4.7583186770917552E-2</v>
          </cell>
        </row>
        <row r="175">
          <cell r="EW175">
            <v>-4.9213275848206228E-2</v>
          </cell>
        </row>
        <row r="176">
          <cell r="EW176">
            <v>1.7117794911982065E-2</v>
          </cell>
        </row>
        <row r="177">
          <cell r="EW177">
            <v>1.7729472973933458E-2</v>
          </cell>
        </row>
        <row r="180">
          <cell r="EW180">
            <v>1.5632658591987481E-2</v>
          </cell>
        </row>
        <row r="181">
          <cell r="EW181">
            <v>5.8539058078517225E-3</v>
          </cell>
        </row>
        <row r="182">
          <cell r="EW182">
            <v>7.1206592541979141E-3</v>
          </cell>
        </row>
        <row r="183">
          <cell r="EW183">
            <v>-4.6107064828375677E-3</v>
          </cell>
        </row>
        <row r="184">
          <cell r="EW184">
            <v>3.3322552970739938E-2</v>
          </cell>
        </row>
        <row r="185">
          <cell r="EW185">
            <v>-6.9879750697652065E-2</v>
          </cell>
        </row>
        <row r="187">
          <cell r="EW187">
            <v>5.7854344951193681E-3</v>
          </cell>
        </row>
        <row r="188">
          <cell r="EW188">
            <v>1.8695324792853407E-2</v>
          </cell>
        </row>
        <row r="189">
          <cell r="EW189">
            <v>-3.3060531569778506E-3</v>
          </cell>
        </row>
        <row r="191">
          <cell r="EW191">
            <v>-0.1246122557561874</v>
          </cell>
        </row>
        <row r="192">
          <cell r="EW192">
            <v>2.9290323411510943E-2</v>
          </cell>
        </row>
        <row r="193">
          <cell r="EW193">
            <v>2.1908782392081827E-2</v>
          </cell>
        </row>
        <row r="194">
          <cell r="EW194">
            <v>2.7988454599820134E-2</v>
          </cell>
        </row>
        <row r="195">
          <cell r="EW195">
            <v>1.1209180397917295E-2</v>
          </cell>
        </row>
        <row r="197">
          <cell r="EW197">
            <v>3.2315140451056878E-2</v>
          </cell>
        </row>
        <row r="198">
          <cell r="EW198">
            <v>3.7872457308507412E-2</v>
          </cell>
        </row>
        <row r="199">
          <cell r="EW199">
            <v>4.3907676866004719E-2</v>
          </cell>
        </row>
        <row r="200">
          <cell r="EW200">
            <v>-4.8716118615061865E-2</v>
          </cell>
        </row>
        <row r="201">
          <cell r="EW201">
            <v>1.4927506739686791E-2</v>
          </cell>
        </row>
        <row r="202">
          <cell r="EW202">
            <v>1.4637701521527546E-2</v>
          </cell>
        </row>
        <row r="205">
          <cell r="EW205">
            <v>2.5582101159580928E-2</v>
          </cell>
        </row>
        <row r="206">
          <cell r="EW206">
            <v>1.7162278913998463E-2</v>
          </cell>
        </row>
        <row r="207">
          <cell r="EW207">
            <v>1.0620631244052881E-2</v>
          </cell>
        </row>
        <row r="208">
          <cell r="EW208">
            <v>1.9471754411941378E-2</v>
          </cell>
        </row>
        <row r="209">
          <cell r="EW209">
            <v>3.5256741640520506E-2</v>
          </cell>
        </row>
        <row r="210">
          <cell r="EW210">
            <v>-9.5899610784331846E-2</v>
          </cell>
        </row>
        <row r="212">
          <cell r="EW212">
            <v>1.7910940489928695E-2</v>
          </cell>
        </row>
        <row r="213">
          <cell r="EW213">
            <v>2.444439336827875E-2</v>
          </cell>
        </row>
        <row r="214">
          <cell r="EW214">
            <v>1.1310982929709779E-2</v>
          </cell>
        </row>
        <row r="216">
          <cell r="EW216">
            <v>-8.4549404795547511E-2</v>
          </cell>
        </row>
        <row r="217">
          <cell r="EW217">
            <v>2.910684523221474E-2</v>
          </cell>
        </row>
        <row r="218">
          <cell r="EW218">
            <v>4.0514708127962651E-2</v>
          </cell>
        </row>
        <row r="219">
          <cell r="EW219">
            <v>5.7407926728722414E-2</v>
          </cell>
        </row>
        <row r="220">
          <cell r="EW220">
            <v>1.1701229596906781E-2</v>
          </cell>
        </row>
        <row r="222">
          <cell r="EW222">
            <v>4.0226448541963666E-2</v>
          </cell>
        </row>
        <row r="223">
          <cell r="EW223">
            <v>4.3967839212616822E-2</v>
          </cell>
        </row>
        <row r="224">
          <cell r="EW224">
            <v>4.8655287628190491E-2</v>
          </cell>
        </row>
        <row r="225">
          <cell r="EW225">
            <v>-2.4201695992491223E-2</v>
          </cell>
        </row>
        <row r="226">
          <cell r="EW226">
            <v>2.8746622403778899E-2</v>
          </cell>
        </row>
        <row r="227">
          <cell r="EW227">
            <v>2.3150218431941427E-2</v>
          </cell>
        </row>
        <row r="230">
          <cell r="EW230">
            <v>1.7971877382164658E-2</v>
          </cell>
        </row>
        <row r="231">
          <cell r="EW231">
            <v>9.8689189288267976E-3</v>
          </cell>
        </row>
        <row r="232">
          <cell r="EW232">
            <v>1.0162712256573947E-3</v>
          </cell>
        </row>
        <row r="233">
          <cell r="EW233">
            <v>8.8781398530390909E-3</v>
          </cell>
        </row>
        <row r="234">
          <cell r="EW234">
            <v>2.5327614723291036E-2</v>
          </cell>
        </row>
        <row r="235">
          <cell r="EW235">
            <v>-0.10390963598421943</v>
          </cell>
        </row>
        <row r="237">
          <cell r="EW237">
            <v>1.1752680082482536E-2</v>
          </cell>
        </row>
        <row r="238">
          <cell r="EW238">
            <v>1.0370322253472342E-2</v>
          </cell>
        </row>
        <row r="239">
          <cell r="EW239">
            <v>7.8475408656266676E-3</v>
          </cell>
        </row>
        <row r="241">
          <cell r="EW241">
            <v>-9.2302994573324026E-2</v>
          </cell>
        </row>
        <row r="242">
          <cell r="EW242">
            <v>2.0458755132453321E-2</v>
          </cell>
        </row>
        <row r="243">
          <cell r="EW243">
            <v>3.6084087157481459E-2</v>
          </cell>
        </row>
        <row r="244">
          <cell r="EW244">
            <v>5.2197655629659723E-2</v>
          </cell>
        </row>
        <row r="245">
          <cell r="EW245">
            <v>8.1210696043114705E-3</v>
          </cell>
        </row>
        <row r="247">
          <cell r="EW247">
            <v>3.1695810456426887E-2</v>
          </cell>
        </row>
        <row r="248">
          <cell r="EW248">
            <v>3.5387387166905038E-2</v>
          </cell>
        </row>
        <row r="249">
          <cell r="EW249">
            <v>3.9699837451674824E-2</v>
          </cell>
        </row>
        <row r="250">
          <cell r="EW250">
            <v>-2.8169581859177284E-2</v>
          </cell>
        </row>
        <row r="251">
          <cell r="EW251">
            <v>2.0064112607910856E-2</v>
          </cell>
        </row>
        <row r="252">
          <cell r="EW252">
            <v>1.510982365928859E-2</v>
          </cell>
        </row>
        <row r="255">
          <cell r="EW255">
            <v>-1.0577661514362569E-2</v>
          </cell>
        </row>
        <row r="256">
          <cell r="EW256">
            <v>-1.7026531171186465E-2</v>
          </cell>
        </row>
        <row r="257">
          <cell r="EW257">
            <v>1.852809373338804E-2</v>
          </cell>
        </row>
        <row r="258">
          <cell r="EW258">
            <v>-3.1271333352020925E-2</v>
          </cell>
        </row>
        <row r="259">
          <cell r="EW259">
            <v>3.7469059578652653E-2</v>
          </cell>
        </row>
        <row r="260">
          <cell r="EW260">
            <v>3.9749053180005101E-2</v>
          </cell>
        </row>
        <row r="262">
          <cell r="EW262">
            <v>-1.7303740912348875E-2</v>
          </cell>
        </row>
        <row r="263">
          <cell r="EW263">
            <v>3.6646627120331843E-2</v>
          </cell>
        </row>
        <row r="264">
          <cell r="EW264">
            <v>-3.9455042552317132E-2</v>
          </cell>
        </row>
        <row r="266">
          <cell r="EW266">
            <v>-0.2661593105432456</v>
          </cell>
        </row>
        <row r="267">
          <cell r="EW267">
            <v>6.2037014726283202E-2</v>
          </cell>
        </row>
        <row r="268">
          <cell r="EW268">
            <v>-2.3144024240329575E-2</v>
          </cell>
        </row>
        <row r="269">
          <cell r="EW269">
            <v>-4.1372025836194148E-2</v>
          </cell>
        </row>
        <row r="270">
          <cell r="EW270">
            <v>1.0677164786152105E-2</v>
          </cell>
        </row>
        <row r="272">
          <cell r="EW272">
            <v>6.215865703551593E-4</v>
          </cell>
        </row>
        <row r="273">
          <cell r="EW273">
            <v>-2.9071630333403764E-3</v>
          </cell>
        </row>
        <row r="274">
          <cell r="EW274">
            <v>5.3141366455065064E-3</v>
          </cell>
        </row>
        <row r="275">
          <cell r="EW275">
            <v>-0.10761053044254199</v>
          </cell>
        </row>
        <row r="276">
          <cell r="EW276">
            <v>1.182540726922876E-2</v>
          </cell>
        </row>
        <row r="277">
          <cell r="EW277">
            <v>-8.5557591082069395E-3</v>
          </cell>
        </row>
        <row r="305">
          <cell r="EW305">
            <v>9.2615062997103426E-3</v>
          </cell>
        </row>
        <row r="306">
          <cell r="EW306">
            <v>1.3071842048555604E-2</v>
          </cell>
        </row>
        <row r="307">
          <cell r="EW307">
            <v>3.3200962806395173E-2</v>
          </cell>
        </row>
        <row r="308">
          <cell r="EW308">
            <v>2.7139033415302993E-2</v>
          </cell>
        </row>
        <row r="309">
          <cell r="EW309">
            <v>3.8439485639976345E-2</v>
          </cell>
        </row>
        <row r="310">
          <cell r="EW310">
            <v>2.2014887844538755E-2</v>
          </cell>
        </row>
        <row r="312">
          <cell r="EW312">
            <v>2.1509296554942381E-3</v>
          </cell>
        </row>
        <row r="313">
          <cell r="EW313">
            <v>1.1040031787541427E-2</v>
          </cell>
        </row>
        <row r="314">
          <cell r="EW314">
            <v>-3.4205651059114883E-3</v>
          </cell>
        </row>
        <row r="316">
          <cell r="EW316">
            <v>-2.2104611092668813E-2</v>
          </cell>
        </row>
        <row r="317">
          <cell r="EW317">
            <v>1.9337876428846545E-2</v>
          </cell>
        </row>
        <row r="318">
          <cell r="EW318">
            <v>4.7489035560199788E-3</v>
          </cell>
        </row>
        <row r="319">
          <cell r="EW319">
            <v>1.7858847237235631E-2</v>
          </cell>
        </row>
        <row r="320">
          <cell r="EW320">
            <v>-1.8962837386242493E-2</v>
          </cell>
        </row>
        <row r="322">
          <cell r="EW322">
            <v>2.9159420547737458E-3</v>
          </cell>
        </row>
        <row r="323">
          <cell r="EW323">
            <v>8.6676991807947967E-3</v>
          </cell>
        </row>
        <row r="324">
          <cell r="EW324">
            <v>9.698758714934641E-3</v>
          </cell>
        </row>
        <row r="325">
          <cell r="EW325">
            <v>-7.689690125609272E-3</v>
          </cell>
        </row>
        <row r="326">
          <cell r="EW326">
            <v>-1.536534712893034E-2</v>
          </cell>
        </row>
        <row r="327">
          <cell r="EW327">
            <v>1.0006907449014335E-2</v>
          </cell>
        </row>
      </sheetData>
      <sheetData sheetId="8">
        <row r="5">
          <cell r="EW5">
            <v>204.69166746262607</v>
          </cell>
        </row>
        <row r="6">
          <cell r="EW6">
            <v>118.67305873634727</v>
          </cell>
        </row>
        <row r="7">
          <cell r="EW7">
            <v>37.291851911819094</v>
          </cell>
        </row>
        <row r="8">
          <cell r="EW8">
            <v>9.9008390939800783</v>
          </cell>
        </row>
        <row r="9">
          <cell r="EW9">
            <v>21.800942848231717</v>
          </cell>
        </row>
        <row r="10">
          <cell r="EW10">
            <v>5.4088019470102502</v>
          </cell>
        </row>
        <row r="12">
          <cell r="EW12">
            <v>48.671956646122474</v>
          </cell>
        </row>
        <row r="13">
          <cell r="EW13">
            <v>10.5464180418869</v>
          </cell>
        </row>
        <row r="14">
          <cell r="EW14">
            <v>36.727454883331795</v>
          </cell>
        </row>
        <row r="16">
          <cell r="EW16">
            <v>5.1552609941339993</v>
          </cell>
        </row>
        <row r="17">
          <cell r="EW17">
            <v>14.724863301843701</v>
          </cell>
        </row>
        <row r="18">
          <cell r="EW18">
            <v>10.434775071560781</v>
          </cell>
        </row>
        <row r="19">
          <cell r="EW19">
            <v>6.7740270563179301</v>
          </cell>
        </row>
        <row r="20">
          <cell r="EW20">
            <v>3.6607480152428495</v>
          </cell>
        </row>
        <row r="22">
          <cell r="EW22">
            <v>86.018608726278799</v>
          </cell>
        </row>
        <row r="23">
          <cell r="EW23">
            <v>64.885704087027804</v>
          </cell>
        </row>
        <row r="24">
          <cell r="EW24">
            <v>61.972678559762997</v>
          </cell>
        </row>
        <row r="25">
          <cell r="EW25">
            <v>2.9130255272648036</v>
          </cell>
        </row>
        <row r="26">
          <cell r="EW26">
            <v>21.132904639251002</v>
          </cell>
        </row>
        <row r="27">
          <cell r="EW27">
            <v>194.25689239106529</v>
          </cell>
        </row>
        <row r="55">
          <cell r="EW55">
            <v>4.963314181802736E-2</v>
          </cell>
        </row>
        <row r="56">
          <cell r="EW56">
            <v>3.4722005526644173E-2</v>
          </cell>
        </row>
        <row r="57">
          <cell r="EW57">
            <v>9.5156554807783733E-2</v>
          </cell>
        </row>
        <row r="58">
          <cell r="EW58">
            <v>6.9499051991042782E-2</v>
          </cell>
        </row>
        <row r="59">
          <cell r="EW59">
            <v>0.13288048064613944</v>
          </cell>
        </row>
        <row r="60">
          <cell r="EW60">
            <v>-4.2485068002251491E-4</v>
          </cell>
        </row>
        <row r="62">
          <cell r="EW62">
            <v>-3.6774599143705178E-3</v>
          </cell>
        </row>
        <row r="63">
          <cell r="EW63">
            <v>0.1102549766201586</v>
          </cell>
        </row>
        <row r="64">
          <cell r="EW64">
            <v>-3.8845790809907355E-2</v>
          </cell>
        </row>
        <row r="66">
          <cell r="EW66">
            <v>-4.2212582415630417E-2</v>
          </cell>
        </row>
        <row r="67">
          <cell r="EW67">
            <v>0.12376708788976254</v>
          </cell>
        </row>
        <row r="68">
          <cell r="EW68">
            <v>-4.9429545933807106E-2</v>
          </cell>
        </row>
        <row r="69">
          <cell r="EW69">
            <v>4.1636317149269519E-3</v>
          </cell>
        </row>
        <row r="70">
          <cell r="EW70">
            <v>-0.13486998847569409</v>
          </cell>
        </row>
        <row r="72">
          <cell r="EW72">
            <v>7.0924613285586302E-2</v>
          </cell>
        </row>
        <row r="73">
          <cell r="EW73">
            <v>8.3825315599320049E-2</v>
          </cell>
        </row>
        <row r="74">
          <cell r="EW74">
            <v>9.0599514303020934E-2</v>
          </cell>
        </row>
        <row r="75">
          <cell r="EW75">
            <v>-4.2679219443272909E-2</v>
          </cell>
        </row>
        <row r="76">
          <cell r="EW76">
            <v>3.3166171030338587E-2</v>
          </cell>
        </row>
        <row r="77">
          <cell r="EW77">
            <v>5.5542060240145075E-2</v>
          </cell>
        </row>
        <row r="80">
          <cell r="EW80">
            <v>-2.2114786525936792E-2</v>
          </cell>
        </row>
        <row r="81">
          <cell r="EW81">
            <v>-2.6385402150219006E-2</v>
          </cell>
        </row>
        <row r="82">
          <cell r="EW82">
            <v>-2.6335698008242758E-2</v>
          </cell>
        </row>
        <row r="83">
          <cell r="EW83">
            <v>-3.9103398723239202E-2</v>
          </cell>
        </row>
        <row r="84">
          <cell r="EW84">
            <v>4.5151329847761268E-3</v>
          </cell>
        </row>
        <row r="85">
          <cell r="EW85">
            <v>-0.12723894628766474</v>
          </cell>
        </row>
        <row r="87">
          <cell r="EW87">
            <v>-1.8797392331023288E-2</v>
          </cell>
        </row>
        <row r="88">
          <cell r="EW88">
            <v>-2.6088133080580556E-2</v>
          </cell>
        </row>
        <row r="89">
          <cell r="EW89">
            <v>-2.0784616893155028E-2</v>
          </cell>
        </row>
        <row r="91">
          <cell r="EW91">
            <v>-0.13641801719952273</v>
          </cell>
        </row>
        <row r="92">
          <cell r="EW92">
            <v>1.5995172055890849E-2</v>
          </cell>
        </row>
        <row r="93">
          <cell r="EW93">
            <v>-5.9712675750668298E-2</v>
          </cell>
        </row>
        <row r="94">
          <cell r="EW94">
            <v>-2.971018906509082E-3</v>
          </cell>
        </row>
        <row r="95">
          <cell r="EW95">
            <v>-0.15610928978737859</v>
          </cell>
        </row>
        <row r="97">
          <cell r="EW97">
            <v>-1.5980237104359141E-2</v>
          </cell>
        </row>
        <row r="98">
          <cell r="EW98">
            <v>-1.5081756911352606E-3</v>
          </cell>
        </row>
        <row r="99">
          <cell r="EW99">
            <v>5.7926334958051662E-3</v>
          </cell>
        </row>
        <row r="100">
          <cell r="EW100">
            <v>-0.13651386518437447</v>
          </cell>
        </row>
        <row r="101">
          <cell r="EW101">
            <v>-5.8657280306126158E-2</v>
          </cell>
        </row>
        <row r="102">
          <cell r="EW102">
            <v>-2.0048318489125472E-2</v>
          </cell>
        </row>
        <row r="130">
          <cell r="EW130">
            <v>2399.8062240241848</v>
          </cell>
        </row>
        <row r="131">
          <cell r="EW131">
            <v>1402.4602966355744</v>
          </cell>
        </row>
        <row r="132">
          <cell r="EW132">
            <v>445.68463975493887</v>
          </cell>
        </row>
        <row r="133">
          <cell r="EW133">
            <v>123.35797258089619</v>
          </cell>
        </row>
        <row r="134">
          <cell r="EW134">
            <v>259.31998410848189</v>
          </cell>
        </row>
        <row r="135">
          <cell r="EW135">
            <v>61.024881016104416</v>
          </cell>
        </row>
        <row r="137">
          <cell r="EW137">
            <v>582.22117673733942</v>
          </cell>
        </row>
        <row r="138">
          <cell r="EW138">
            <v>122.75921192847233</v>
          </cell>
        </row>
        <row r="139">
          <cell r="EW139">
            <v>443.81457472031786</v>
          </cell>
        </row>
        <row r="141">
          <cell r="EW141">
            <v>69.535716341322527</v>
          </cell>
        </row>
        <row r="142">
          <cell r="EW142">
            <v>164.38176538424702</v>
          </cell>
        </row>
        <row r="143">
          <cell r="EW143">
            <v>112.20579742865857</v>
          </cell>
        </row>
        <row r="144">
          <cell r="EW144">
            <v>73.001125280052122</v>
          </cell>
        </row>
        <row r="145">
          <cell r="EW145">
            <v>39.204672148606441</v>
          </cell>
        </row>
        <row r="147">
          <cell r="EW147">
            <v>997.3459273886109</v>
          </cell>
        </row>
        <row r="148">
          <cell r="EW148">
            <v>749.1992321956053</v>
          </cell>
        </row>
        <row r="149">
          <cell r="EW149">
            <v>713.8725648123808</v>
          </cell>
        </row>
        <row r="150">
          <cell r="EW150">
            <v>35.326667383224503</v>
          </cell>
        </row>
        <row r="151">
          <cell r="EW151">
            <v>248.1466951930056</v>
          </cell>
        </row>
        <row r="152">
          <cell r="EW152">
            <v>2287.6004265955266</v>
          </cell>
        </row>
        <row r="155">
          <cell r="EW155">
            <v>-1.8029792735589911E-3</v>
          </cell>
        </row>
        <row r="156">
          <cell r="EW156">
            <v>-1.5728894793971659E-2</v>
          </cell>
        </row>
        <row r="157">
          <cell r="EW157">
            <v>-1.7128131833629268E-2</v>
          </cell>
        </row>
        <row r="158">
          <cell r="EW158">
            <v>-2.7282945885944154E-2</v>
          </cell>
        </row>
        <row r="159">
          <cell r="EW159">
            <v>7.1084840633397484E-3</v>
          </cell>
        </row>
        <row r="160">
          <cell r="EW160">
            <v>-9.4375421834368645E-2</v>
          </cell>
        </row>
        <row r="162">
          <cell r="EW162">
            <v>-1.4221985331728915E-2</v>
          </cell>
        </row>
        <row r="163">
          <cell r="EW163">
            <v>-8.9537139383999431E-4</v>
          </cell>
        </row>
        <row r="164">
          <cell r="EW164">
            <v>-2.0533058510201485E-2</v>
          </cell>
        </row>
        <row r="166">
          <cell r="EW166">
            <v>-0.1443985403622845</v>
          </cell>
        </row>
        <row r="167">
          <cell r="EW167">
            <v>6.3678636518662568E-3</v>
          </cell>
        </row>
        <row r="168">
          <cell r="EW168">
            <v>3.6753138095147353E-2</v>
          </cell>
        </row>
        <row r="169">
          <cell r="EW169">
            <v>6.0909280258869991E-2</v>
          </cell>
        </row>
        <row r="170">
          <cell r="EW170">
            <v>-5.4148636600703792E-3</v>
          </cell>
        </row>
        <row r="172">
          <cell r="EW172">
            <v>1.8459735970644209E-2</v>
          </cell>
        </row>
        <row r="173">
          <cell r="EW173">
            <v>2.8678852706579328E-2</v>
          </cell>
        </row>
        <row r="174">
          <cell r="EW174">
            <v>3.7560974229986721E-2</v>
          </cell>
        </row>
        <row r="175">
          <cell r="EW175">
            <v>-0.12302848653649967</v>
          </cell>
        </row>
        <row r="176">
          <cell r="EW176">
            <v>-1.1197583503102737E-2</v>
          </cell>
        </row>
        <row r="177">
          <cell r="EW177">
            <v>-3.6204936261335918E-3</v>
          </cell>
        </row>
        <row r="180">
          <cell r="EW180">
            <v>-4.7685621413018353E-3</v>
          </cell>
        </row>
        <row r="181">
          <cell r="EW181">
            <v>-1.8986091935598415E-2</v>
          </cell>
        </row>
        <row r="182">
          <cell r="EW182">
            <v>-1.8984176117122997E-2</v>
          </cell>
        </row>
        <row r="183">
          <cell r="EW183">
            <v>-3.2338625626240569E-2</v>
          </cell>
        </row>
        <row r="184">
          <cell r="EW184">
            <v>5.7879067113362215E-3</v>
          </cell>
        </row>
        <row r="185">
          <cell r="EW185">
            <v>-9.2063418739520175E-2</v>
          </cell>
        </row>
        <row r="187">
          <cell r="EW187">
            <v>-1.8739523701923444E-2</v>
          </cell>
        </row>
        <row r="188">
          <cell r="EW188">
            <v>-5.7663735475119715E-3</v>
          </cell>
        </row>
        <row r="189">
          <cell r="EW189">
            <v>-2.5092701823331898E-2</v>
          </cell>
        </row>
        <row r="191">
          <cell r="EW191">
            <v>-0.14754811717081862</v>
          </cell>
        </row>
        <row r="192">
          <cell r="EW192">
            <v>2.1565188691075043E-3</v>
          </cell>
        </row>
        <row r="193">
          <cell r="EW193">
            <v>3.6189430258016797E-2</v>
          </cell>
        </row>
        <row r="194">
          <cell r="EW194">
            <v>6.0286152142899008E-2</v>
          </cell>
        </row>
        <row r="195">
          <cell r="EW195">
            <v>-6.0737324377999613E-3</v>
          </cell>
        </row>
        <row r="197">
          <cell r="EW197">
            <v>1.5958380517722137E-2</v>
          </cell>
        </row>
        <row r="198">
          <cell r="EW198">
            <v>2.5979275206584163E-2</v>
          </cell>
        </row>
        <row r="199">
          <cell r="EW199">
            <v>3.4713408859267769E-2</v>
          </cell>
        </row>
        <row r="200">
          <cell r="EW200">
            <v>-0.12277113931520844</v>
          </cell>
        </row>
        <row r="201">
          <cell r="EW201">
            <v>-1.3125508229022143E-2</v>
          </cell>
        </row>
        <row r="202">
          <cell r="EW202">
            <v>-6.6959378310259554E-3</v>
          </cell>
        </row>
        <row r="205">
          <cell r="EW205">
            <v>2.7236129183412228E-3</v>
          </cell>
        </row>
        <row r="206">
          <cell r="EW206">
            <v>-1.070227771057497E-2</v>
          </cell>
        </row>
        <row r="207">
          <cell r="EW207">
            <v>-1.8471448645285049E-2</v>
          </cell>
        </row>
        <row r="208">
          <cell r="EW208">
            <v>-1.2038929647319674E-2</v>
          </cell>
        </row>
        <row r="209">
          <cell r="EW209">
            <v>4.5214168120291109E-3</v>
          </cell>
        </row>
        <row r="210">
          <cell r="EW210">
            <v>-0.1202056528905584</v>
          </cell>
        </row>
        <row r="212">
          <cell r="EW212">
            <v>-7.0079332703447683E-3</v>
          </cell>
        </row>
        <row r="213">
          <cell r="EW213">
            <v>-8.8519517542229309E-4</v>
          </cell>
        </row>
        <row r="214">
          <cell r="EW214">
            <v>-1.1513474960271219E-2</v>
          </cell>
        </row>
        <row r="216">
          <cell r="EW216">
            <v>-0.1185355876121057</v>
          </cell>
        </row>
        <row r="217">
          <cell r="EW217">
            <v>8.1847328612105752E-3</v>
          </cell>
        </row>
        <row r="218">
          <cell r="EW218">
            <v>3.9207212379325895E-2</v>
          </cell>
        </row>
        <row r="219">
          <cell r="EW219">
            <v>6.7267200673039262E-2</v>
          </cell>
        </row>
        <row r="220">
          <cell r="EW220">
            <v>-9.372154527385379E-3</v>
          </cell>
        </row>
        <row r="222">
          <cell r="EW222">
            <v>2.2585349232571827E-2</v>
          </cell>
        </row>
        <row r="223">
          <cell r="EW223">
            <v>3.1113122306808849E-2</v>
          </cell>
        </row>
        <row r="224">
          <cell r="EW224">
            <v>3.8878836879093326E-2</v>
          </cell>
        </row>
        <row r="225">
          <cell r="EW225">
            <v>-0.10468298883456562</v>
          </cell>
        </row>
        <row r="226">
          <cell r="EW226">
            <v>-1.7453382899039749E-3</v>
          </cell>
        </row>
        <row r="227">
          <cell r="EW227">
            <v>8.7788969938418226E-4</v>
          </cell>
        </row>
        <row r="230">
          <cell r="EW230">
            <v>-4.7748025324254595E-3</v>
          </cell>
        </row>
        <row r="231">
          <cell r="EW231">
            <v>-1.8003858272958251E-2</v>
          </cell>
        </row>
        <row r="232">
          <cell r="EW232">
            <v>-2.7670771993841936E-2</v>
          </cell>
        </row>
        <row r="233">
          <cell r="EW233">
            <v>-2.1902507040775343E-2</v>
          </cell>
        </row>
        <row r="234">
          <cell r="EW234">
            <v>-4.7707902577605044E-3</v>
          </cell>
        </row>
        <row r="235">
          <cell r="EW235">
            <v>-0.12965122721201572</v>
          </cell>
        </row>
        <row r="237">
          <cell r="EW237">
            <v>-1.2948448444487171E-2</v>
          </cell>
        </row>
        <row r="238">
          <cell r="EW238">
            <v>-1.6078949111098306E-2</v>
          </cell>
        </row>
        <row r="239">
          <cell r="EW239">
            <v>-1.4706788847520746E-2</v>
          </cell>
        </row>
        <row r="241">
          <cell r="EW241">
            <v>-0.12542847458442696</v>
          </cell>
        </row>
        <row r="242">
          <cell r="EW242">
            <v>-1.5268408260856736E-3</v>
          </cell>
        </row>
        <row r="243">
          <cell r="EW243">
            <v>3.779275086998557E-2</v>
          </cell>
        </row>
        <row r="244">
          <cell r="EW244">
            <v>6.6290550203434107E-2</v>
          </cell>
        </row>
        <row r="245">
          <cell r="EW245">
            <v>-1.190128853562411E-2</v>
          </cell>
        </row>
        <row r="247">
          <cell r="EW247">
            <v>1.4346296689292881E-2</v>
          </cell>
        </row>
        <row r="248">
          <cell r="EW248">
            <v>2.2740845575581536E-2</v>
          </cell>
        </row>
        <row r="249">
          <cell r="EW249">
            <v>2.9969737673176899E-2</v>
          </cell>
        </row>
        <row r="250">
          <cell r="EW250">
            <v>-0.10575258901608442</v>
          </cell>
        </row>
        <row r="251">
          <cell r="EW251">
            <v>-1.0277177808378335E-2</v>
          </cell>
        </row>
        <row r="252">
          <cell r="EW252">
            <v>-6.7918688983229503E-3</v>
          </cell>
        </row>
        <row r="255">
          <cell r="EW255">
            <v>-1.3152772655187106E-2</v>
          </cell>
        </row>
        <row r="256">
          <cell r="EW256">
            <v>-2.0844838258308962E-2</v>
          </cell>
        </row>
        <row r="257">
          <cell r="EW257">
            <v>5.5205456205345005E-3</v>
          </cell>
        </row>
        <row r="258">
          <cell r="EW258">
            <v>-4.2640567227989257E-2</v>
          </cell>
        </row>
        <row r="259">
          <cell r="EW259">
            <v>2.4750455670988547E-2</v>
          </cell>
        </row>
        <row r="260">
          <cell r="EW260">
            <v>2.6716468094988066E-2</v>
          </cell>
        </row>
        <row r="262">
          <cell r="EW262">
            <v>-2.8555463503457501E-2</v>
          </cell>
        </row>
        <row r="263">
          <cell r="EW263">
            <v>1.7809273914672463E-2</v>
          </cell>
        </row>
        <row r="264">
          <cell r="EW264">
            <v>-4.357503246421035E-2</v>
          </cell>
        </row>
        <row r="266">
          <cell r="EW266">
            <v>-0.22154221101392979</v>
          </cell>
        </row>
        <row r="267">
          <cell r="EW267">
            <v>3.4220452373070254E-2</v>
          </cell>
        </row>
        <row r="268">
          <cell r="EW268">
            <v>1.7548996372427128E-2</v>
          </cell>
        </row>
        <row r="269">
          <cell r="EW269">
            <v>2.8256845663662045E-2</v>
          </cell>
        </row>
        <row r="270">
          <cell r="EW270">
            <v>-7.0254100006761355E-4</v>
          </cell>
        </row>
        <row r="272">
          <cell r="EW272">
            <v>-1.7199104269939314E-3</v>
          </cell>
        </row>
        <row r="273">
          <cell r="EW273">
            <v>3.7404276231682854E-3</v>
          </cell>
        </row>
        <row r="274">
          <cell r="EW274">
            <v>1.2330797713550501E-2</v>
          </cell>
        </row>
        <row r="275">
          <cell r="EW275">
            <v>-0.1230031112317348</v>
          </cell>
        </row>
        <row r="276">
          <cell r="EW276">
            <v>-1.7236388723967822E-2</v>
          </cell>
        </row>
        <row r="277">
          <cell r="EW277">
            <v>-1.4551939562233551E-2</v>
          </cell>
        </row>
        <row r="305">
          <cell r="EW305">
            <v>9.7325823014016155E-3</v>
          </cell>
        </row>
        <row r="306">
          <cell r="EW306">
            <v>1.3874746154352691E-2</v>
          </cell>
        </row>
        <row r="307">
          <cell r="EW307">
            <v>3.465551969771874E-2</v>
          </cell>
        </row>
        <row r="308">
          <cell r="EW308">
            <v>2.5437603600034775E-2</v>
          </cell>
        </row>
        <row r="309">
          <cell r="EW309">
            <v>4.2189852715296849E-2</v>
          </cell>
        </row>
        <row r="310">
          <cell r="EW310">
            <v>2.0756582179522587E-2</v>
          </cell>
        </row>
        <row r="312">
          <cell r="EW312">
            <v>-4.5833760969821169E-3</v>
          </cell>
        </row>
        <row r="313">
          <cell r="EW313">
            <v>1.2089376305628452E-3</v>
          </cell>
        </row>
        <row r="314">
          <cell r="EW314">
            <v>-7.7555134745430632E-3</v>
          </cell>
        </row>
        <row r="316">
          <cell r="EW316">
            <v>-1.1205686282471206E-2</v>
          </cell>
        </row>
        <row r="317">
          <cell r="EW317">
            <v>8.9323108397527662E-3</v>
          </cell>
        </row>
        <row r="318">
          <cell r="EW318">
            <v>5.406511595990704E-2</v>
          </cell>
        </row>
        <row r="319">
          <cell r="EW319">
            <v>7.8805366092072671E-2</v>
          </cell>
        </row>
        <row r="320">
          <cell r="EW320">
            <v>7.6813964563919868E-3</v>
          </cell>
        </row>
        <row r="322">
          <cell r="EW322">
            <v>3.9033640060350816E-3</v>
          </cell>
        </row>
        <row r="323">
          <cell r="EW323">
            <v>1.201942708096615E-2</v>
          </cell>
        </row>
        <row r="324">
          <cell r="EW324">
            <v>1.3102899147539926E-2</v>
          </cell>
        </row>
        <row r="325">
          <cell r="EW325">
            <v>-1.076806056981261E-2</v>
          </cell>
        </row>
        <row r="326">
          <cell r="EW326">
            <v>-2.0663469878361984E-2</v>
          </cell>
        </row>
        <row r="327">
          <cell r="EW327">
            <v>7.4978762838735502E-3</v>
          </cell>
        </row>
      </sheetData>
      <sheetData sheetId="9">
        <row r="5">
          <cell r="EW5">
            <v>238.09752206686838</v>
          </cell>
        </row>
        <row r="6">
          <cell r="EW6">
            <v>155.15855353072789</v>
          </cell>
        </row>
        <row r="7">
          <cell r="EW7">
            <v>49.386671334627934</v>
          </cell>
        </row>
        <row r="8">
          <cell r="EW8">
            <v>11.946511445490822</v>
          </cell>
        </row>
        <row r="9">
          <cell r="EW9">
            <v>27.674218091757663</v>
          </cell>
        </row>
        <row r="10">
          <cell r="EW10">
            <v>8.1881329556859193</v>
          </cell>
        </row>
        <row r="12">
          <cell r="EW12">
            <v>31.48931131742474</v>
          </cell>
        </row>
        <row r="13">
          <cell r="EW13">
            <v>9.3136897461375092</v>
          </cell>
        </row>
        <row r="14">
          <cell r="EW14">
            <v>20.041836847189998</v>
          </cell>
        </row>
        <row r="16">
          <cell r="EW16">
            <v>6.2303477891853101</v>
          </cell>
        </row>
        <row r="17">
          <cell r="EW17">
            <v>14.001812744739901</v>
          </cell>
        </row>
        <row r="18">
          <cell r="EW18">
            <v>51.200614947765203</v>
          </cell>
        </row>
        <row r="19">
          <cell r="EW19">
            <v>32.920008483663096</v>
          </cell>
        </row>
        <row r="20">
          <cell r="EW20">
            <v>18.2806064641021</v>
          </cell>
        </row>
        <row r="22">
          <cell r="EW22">
            <v>82.938968536140507</v>
          </cell>
        </row>
        <row r="23">
          <cell r="EW23">
            <v>63.929699950853809</v>
          </cell>
        </row>
        <row r="24">
          <cell r="EW24">
            <v>59.0273624870022</v>
          </cell>
        </row>
        <row r="25">
          <cell r="EW25">
            <v>4.9023374638516009</v>
          </cell>
        </row>
        <row r="26">
          <cell r="EW26">
            <v>19.009268585286701</v>
          </cell>
        </row>
        <row r="27">
          <cell r="EW27">
            <v>186.89690711910316</v>
          </cell>
        </row>
        <row r="55">
          <cell r="EW55">
            <v>0.10537532592053767</v>
          </cell>
        </row>
        <row r="56">
          <cell r="EW56">
            <v>0.10073842520601795</v>
          </cell>
        </row>
        <row r="57">
          <cell r="EW57">
            <v>0.1553424427386052</v>
          </cell>
        </row>
        <row r="58">
          <cell r="EW58">
            <v>0.12612285774245446</v>
          </cell>
        </row>
        <row r="59">
          <cell r="EW59">
            <v>0.19484210346779252</v>
          </cell>
        </row>
        <row r="60">
          <cell r="EW60">
            <v>3.381764204492943E-2</v>
          </cell>
        </row>
        <row r="62">
          <cell r="EW62">
            <v>8.8161459343769843E-2</v>
          </cell>
        </row>
        <row r="63">
          <cell r="EW63">
            <v>0.18849081158071179</v>
          </cell>
        </row>
        <row r="64">
          <cell r="EW64">
            <v>3.0469341326394117E-2</v>
          </cell>
        </row>
        <row r="66">
          <cell r="EW66">
            <v>2.8637871595597719E-2</v>
          </cell>
        </row>
        <row r="67">
          <cell r="EW67">
            <v>0.178587142689284</v>
          </cell>
        </row>
        <row r="68">
          <cell r="EW68">
            <v>4.8495668220587929E-2</v>
          </cell>
        </row>
        <row r="69">
          <cell r="EW69">
            <v>7.8062565386356919E-2</v>
          </cell>
        </row>
        <row r="70">
          <cell r="EW70">
            <v>-8.5138401768003469E-4</v>
          </cell>
        </row>
        <row r="72">
          <cell r="EW72">
            <v>0.11415557017623112</v>
          </cell>
        </row>
        <row r="73">
          <cell r="EW73">
            <v>0.11114206236676494</v>
          </cell>
        </row>
        <row r="74">
          <cell r="EW74">
            <v>0.10929286511073677</v>
          </cell>
        </row>
        <row r="75">
          <cell r="EW75">
            <v>0.13390155338235155</v>
          </cell>
        </row>
        <row r="76">
          <cell r="EW76">
            <v>0.12441126717054396</v>
          </cell>
        </row>
        <row r="77">
          <cell r="EW77">
            <v>0.12205071138183388</v>
          </cell>
        </row>
        <row r="80">
          <cell r="EW80">
            <v>3.5608334103858663E-2</v>
          </cell>
        </row>
        <row r="81">
          <cell r="EW81">
            <v>3.6226416847939813E-2</v>
          </cell>
        </row>
        <row r="82">
          <cell r="EW82">
            <v>2.2125552851328889E-2</v>
          </cell>
        </row>
        <row r="83">
          <cell r="EW83">
            <v>1.5502419750101248E-2</v>
          </cell>
        </row>
        <row r="84">
          <cell r="EW84">
            <v>5.3371049902736667E-2</v>
          </cell>
        </row>
        <row r="85">
          <cell r="EW85">
            <v>-8.2271315920677823E-2</v>
          </cell>
        </row>
        <row r="87">
          <cell r="EW87">
            <v>6.0731421228072735E-2</v>
          </cell>
        </row>
        <row r="88">
          <cell r="EW88">
            <v>5.1693511263868119E-2</v>
          </cell>
        </row>
        <row r="89">
          <cell r="EW89">
            <v>5.5498418288246754E-2</v>
          </cell>
        </row>
        <row r="91">
          <cell r="EW91">
            <v>-6.6613191958430962E-2</v>
          </cell>
        </row>
        <row r="92">
          <cell r="EW92">
            <v>7.326835149138855E-2</v>
          </cell>
        </row>
        <row r="93">
          <cell r="EW93">
            <v>3.7898961184156033E-2</v>
          </cell>
        </row>
        <row r="94">
          <cell r="EW94">
            <v>6.3865048779360833E-2</v>
          </cell>
        </row>
        <row r="95">
          <cell r="EW95">
            <v>-6.9973697729877049E-3</v>
          </cell>
        </row>
        <row r="97">
          <cell r="EW97">
            <v>3.4403432197010364E-2</v>
          </cell>
        </row>
        <row r="98">
          <cell r="EW98">
            <v>3.2521495812821932E-2</v>
          </cell>
        </row>
        <row r="99">
          <cell r="EW99">
            <v>3.1380745917217734E-2</v>
          </cell>
        </row>
        <row r="100">
          <cell r="EW100">
            <v>4.7331828845672552E-2</v>
          </cell>
        </row>
        <row r="101">
          <cell r="EW101">
            <v>4.0848649921652491E-2</v>
          </cell>
        </row>
        <row r="102">
          <cell r="EW102">
            <v>3.4969527506632403E-2</v>
          </cell>
        </row>
        <row r="130">
          <cell r="EW130">
            <v>2761.2861248527006</v>
          </cell>
        </row>
        <row r="131">
          <cell r="EW131">
            <v>1819.9967444131964</v>
          </cell>
        </row>
        <row r="132">
          <cell r="EW132">
            <v>585.07747414841072</v>
          </cell>
        </row>
        <row r="133">
          <cell r="EW133">
            <v>149.75156816745292</v>
          </cell>
        </row>
        <row r="134">
          <cell r="EW134">
            <v>329.36591798937809</v>
          </cell>
        </row>
        <row r="135">
          <cell r="EW135">
            <v>90.543928078967284</v>
          </cell>
        </row>
        <row r="137">
          <cell r="EW137">
            <v>368.83621550263956</v>
          </cell>
        </row>
        <row r="138">
          <cell r="EW138">
            <v>107.16172737435836</v>
          </cell>
        </row>
        <row r="139">
          <cell r="EW139">
            <v>236.7474486679763</v>
          </cell>
        </row>
        <row r="141">
          <cell r="EW141">
            <v>81.333830242232708</v>
          </cell>
        </row>
        <row r="142">
          <cell r="EW142">
            <v>155.78111226172999</v>
          </cell>
        </row>
        <row r="143">
          <cell r="EW143">
            <v>597.09183394588854</v>
          </cell>
        </row>
        <row r="144">
          <cell r="EW144">
            <v>381.81008170531743</v>
          </cell>
        </row>
        <row r="145">
          <cell r="EW145">
            <v>215.281752240571</v>
          </cell>
        </row>
        <row r="147">
          <cell r="EW147">
            <v>941.28938043950416</v>
          </cell>
        </row>
        <row r="148">
          <cell r="EW148">
            <v>728.23720354805414</v>
          </cell>
        </row>
        <row r="149">
          <cell r="EW149">
            <v>675.72946919380036</v>
          </cell>
        </row>
        <row r="150">
          <cell r="EW150">
            <v>52.507734354253905</v>
          </cell>
        </row>
        <row r="151">
          <cell r="EW151">
            <v>213.0521768914497</v>
          </cell>
        </row>
        <row r="152">
          <cell r="EW152">
            <v>2164.1942909068121</v>
          </cell>
        </row>
        <row r="155">
          <cell r="EW155">
            <v>3.7148694153763762E-2</v>
          </cell>
        </row>
        <row r="156">
          <cell r="EW156">
            <v>2.8624790996002458E-2</v>
          </cell>
        </row>
        <row r="157">
          <cell r="EW157">
            <v>2.9807916855994598E-2</v>
          </cell>
        </row>
        <row r="158">
          <cell r="EW158">
            <v>2.2583589025559458E-2</v>
          </cell>
        </row>
        <row r="159">
          <cell r="EW159">
            <v>5.4733696896339223E-2</v>
          </cell>
        </row>
        <row r="160">
          <cell r="EW160">
            <v>-5.6158801595665664E-2</v>
          </cell>
        </row>
        <row r="162">
          <cell r="EW162">
            <v>5.1482083973085624E-2</v>
          </cell>
        </row>
        <row r="163">
          <cell r="EW163">
            <v>5.2918234948019061E-2</v>
          </cell>
        </row>
        <row r="164">
          <cell r="EW164">
            <v>4.5394627861899739E-2</v>
          </cell>
        </row>
        <row r="166">
          <cell r="EW166">
            <v>-0.10012925912082482</v>
          </cell>
        </row>
        <row r="167">
          <cell r="EW167">
            <v>6.1361103719829835E-2</v>
          </cell>
        </row>
        <row r="168">
          <cell r="EW168">
            <v>2.2324476256447845E-2</v>
          </cell>
        </row>
        <row r="169">
          <cell r="EW169">
            <v>2.5506175936230058E-2</v>
          </cell>
        </row>
        <row r="170">
          <cell r="EW170">
            <v>1.6729906740715172E-2</v>
          </cell>
        </row>
        <row r="172">
          <cell r="EW172">
            <v>5.403695031408029E-2</v>
          </cell>
        </row>
        <row r="173">
          <cell r="EW173">
            <v>5.4571974154576708E-2</v>
          </cell>
        </row>
        <row r="174">
          <cell r="EW174">
            <v>5.8383613624262365E-2</v>
          </cell>
        </row>
        <row r="175">
          <cell r="EW175">
            <v>7.8609996245753155E-3</v>
          </cell>
        </row>
        <row r="176">
          <cell r="EW176">
            <v>5.2212268447275889E-2</v>
          </cell>
        </row>
        <row r="177">
          <cell r="EW177">
            <v>4.1314604075664674E-2</v>
          </cell>
        </row>
        <row r="180">
          <cell r="EW180">
            <v>3.407996443822614E-2</v>
          </cell>
        </row>
        <row r="181">
          <cell r="EW181">
            <v>2.5912234993978434E-2</v>
          </cell>
        </row>
        <row r="182">
          <cell r="EW182">
            <v>2.8135855716076019E-2</v>
          </cell>
        </row>
        <row r="183">
          <cell r="EW183">
            <v>1.9436997009359525E-2</v>
          </cell>
        </row>
        <row r="184">
          <cell r="EW184">
            <v>5.6101449354680755E-2</v>
          </cell>
        </row>
        <row r="185">
          <cell r="EW185">
            <v>-5.4309252681081888E-2</v>
          </cell>
        </row>
        <row r="187">
          <cell r="EW187">
            <v>4.7084792473353732E-2</v>
          </cell>
        </row>
        <row r="188">
          <cell r="EW188">
            <v>4.8222625023290444E-2</v>
          </cell>
        </row>
        <row r="189">
          <cell r="EW189">
            <v>4.0296191381458124E-2</v>
          </cell>
        </row>
        <row r="191">
          <cell r="EW191">
            <v>-0.10400575258058942</v>
          </cell>
        </row>
        <row r="192">
          <cell r="EW192">
            <v>5.9509565326198333E-2</v>
          </cell>
        </row>
        <row r="193">
          <cell r="EW193">
            <v>1.9270054560720284E-2</v>
          </cell>
        </row>
        <row r="194">
          <cell r="EW194">
            <v>2.2029352605276387E-2</v>
          </cell>
        </row>
        <row r="195">
          <cell r="EW195">
            <v>1.4410904319924978E-2</v>
          </cell>
        </row>
        <row r="197">
          <cell r="EW197">
            <v>5.0234487583374898E-2</v>
          </cell>
        </row>
        <row r="198">
          <cell r="EW198">
            <v>5.0405485524285476E-2</v>
          </cell>
        </row>
        <row r="199">
          <cell r="EW199">
            <v>5.3805308199284863E-2</v>
          </cell>
        </row>
        <row r="200">
          <cell r="EW200">
            <v>8.7018554110762647E-3</v>
          </cell>
        </row>
        <row r="201">
          <cell r="EW201">
            <v>4.9651539970349656E-2</v>
          </cell>
        </row>
        <row r="202">
          <cell r="EW202">
            <v>3.8255450024250903E-2</v>
          </cell>
        </row>
        <row r="205">
          <cell r="EW205">
            <v>4.5874682136155975E-2</v>
          </cell>
        </row>
        <row r="206">
          <cell r="EW206">
            <v>3.9227431988770434E-2</v>
          </cell>
        </row>
        <row r="207">
          <cell r="EW207">
            <v>3.3617730941398305E-2</v>
          </cell>
        </row>
        <row r="208">
          <cell r="EW208">
            <v>4.6699198631610317E-2</v>
          </cell>
        </row>
        <row r="209">
          <cell r="EW209">
            <v>5.513266011833351E-2</v>
          </cell>
        </row>
        <row r="210">
          <cell r="EW210">
            <v>-7.8854630258736069E-2</v>
          </cell>
        </row>
        <row r="212">
          <cell r="EW212">
            <v>5.886866417005332E-2</v>
          </cell>
        </row>
        <row r="213">
          <cell r="EW213">
            <v>5.4454991225049154E-2</v>
          </cell>
        </row>
        <row r="214">
          <cell r="EW214">
            <v>5.6139523591038465E-2</v>
          </cell>
        </row>
        <row r="216">
          <cell r="EW216">
            <v>-5.3876127988042088E-2</v>
          </cell>
        </row>
        <row r="217">
          <cell r="EW217">
            <v>5.1776753648965723E-2</v>
          </cell>
        </row>
        <row r="218">
          <cell r="EW218">
            <v>4.0766904913685176E-2</v>
          </cell>
        </row>
        <row r="219">
          <cell r="EW219">
            <v>5.5493716071666643E-2</v>
          </cell>
        </row>
        <row r="220">
          <cell r="EW220">
            <v>1.572053324463174E-2</v>
          </cell>
        </row>
        <row r="222">
          <cell r="EW222">
            <v>5.9304455071512052E-2</v>
          </cell>
        </row>
        <row r="223">
          <cell r="EW223">
            <v>5.7353021354375811E-2</v>
          </cell>
        </row>
        <row r="224">
          <cell r="EW224">
            <v>5.906531617365518E-2</v>
          </cell>
        </row>
        <row r="225">
          <cell r="EW225">
            <v>3.6236214598130534E-2</v>
          </cell>
        </row>
        <row r="226">
          <cell r="EW226">
            <v>6.5802496807536803E-2</v>
          </cell>
        </row>
        <row r="227">
          <cell r="EW227">
            <v>4.732903928958887E-2</v>
          </cell>
        </row>
        <row r="230">
          <cell r="EW230">
            <v>3.8416791563600894E-2</v>
          </cell>
        </row>
        <row r="231">
          <cell r="EW231">
            <v>3.2215121626487431E-2</v>
          </cell>
        </row>
        <row r="232">
          <cell r="EW232">
            <v>2.3904890753673413E-2</v>
          </cell>
        </row>
        <row r="233">
          <cell r="EW233">
            <v>3.5498568511126649E-2</v>
          </cell>
        </row>
        <row r="234">
          <cell r="EW234">
            <v>4.9931417071010342E-2</v>
          </cell>
        </row>
        <row r="235">
          <cell r="EW235">
            <v>-8.5957714024036624E-2</v>
          </cell>
        </row>
        <row r="237">
          <cell r="EW237">
            <v>5.2793066553510792E-2</v>
          </cell>
        </row>
        <row r="238">
          <cell r="EW238">
            <v>4.2095780225893442E-2</v>
          </cell>
        </row>
        <row r="239">
          <cell r="EW239">
            <v>5.2383591854055389E-2</v>
          </cell>
        </row>
        <row r="241">
          <cell r="EW241">
            <v>-6.244047063460556E-2</v>
          </cell>
        </row>
        <row r="242">
          <cell r="EW242">
            <v>4.4651187813397275E-2</v>
          </cell>
        </row>
        <row r="243">
          <cell r="EW243">
            <v>3.5766013595543766E-2</v>
          </cell>
        </row>
        <row r="244">
          <cell r="EW244">
            <v>4.9568714529181657E-2</v>
          </cell>
        </row>
        <row r="245">
          <cell r="EW245">
            <v>1.1834749479705975E-2</v>
          </cell>
        </row>
        <row r="247">
          <cell r="EW247">
            <v>5.0598283843229952E-2</v>
          </cell>
        </row>
        <row r="248">
          <cell r="EW248">
            <v>4.8669899205979972E-2</v>
          </cell>
        </row>
        <row r="249">
          <cell r="EW249">
            <v>5.0151892226929506E-2</v>
          </cell>
        </row>
        <row r="250">
          <cell r="EW250">
            <v>3.0215295163636524E-2</v>
          </cell>
        </row>
        <row r="251">
          <cell r="EW251">
            <v>5.7187813378808849E-2</v>
          </cell>
        </row>
        <row r="252">
          <cell r="EW252">
            <v>3.9157661955484091E-2</v>
          </cell>
        </row>
        <row r="255">
          <cell r="EW255">
            <v>-8.2375826574625499E-3</v>
          </cell>
        </row>
        <row r="256">
          <cell r="EW256">
            <v>-1.3921442165709119E-2</v>
          </cell>
        </row>
        <row r="257">
          <cell r="EW257">
            <v>2.9246653935139477E-2</v>
          </cell>
        </row>
        <row r="258">
          <cell r="EW258">
            <v>-2.1190165790385795E-2</v>
          </cell>
        </row>
        <row r="259">
          <cell r="EW259">
            <v>4.8232024470757695E-2</v>
          </cell>
        </row>
        <row r="260">
          <cell r="EW260">
            <v>4.9095883737851898E-2</v>
          </cell>
        </row>
        <row r="262">
          <cell r="EW262">
            <v>2.2445931761703175E-3</v>
          </cell>
        </row>
        <row r="263">
          <cell r="EW263">
            <v>6.0334915052829619E-2</v>
          </cell>
        </row>
        <row r="264">
          <cell r="EW264">
            <v>-3.1102057626672286E-2</v>
          </cell>
        </row>
        <row r="266">
          <cell r="EW266">
            <v>-0.30209703336677707</v>
          </cell>
        </row>
        <row r="267">
          <cell r="EW267">
            <v>9.4832253087921536E-2</v>
          </cell>
        </row>
        <row r="268">
          <cell r="EW268">
            <v>-3.030949009404682E-2</v>
          </cell>
        </row>
        <row r="269">
          <cell r="EW269">
            <v>-5.3201207405109252E-2</v>
          </cell>
        </row>
        <row r="270">
          <cell r="EW270">
            <v>1.2813811933227282E-2</v>
          </cell>
        </row>
        <row r="272">
          <cell r="EW272">
            <v>3.1994111922959423E-3</v>
          </cell>
        </row>
        <row r="273">
          <cell r="EW273">
            <v>-9.8177658195731654E-3</v>
          </cell>
        </row>
        <row r="274">
          <cell r="EW274">
            <v>-2.1313917484034883E-3</v>
          </cell>
        </row>
        <row r="275">
          <cell r="EW275">
            <v>-9.5299006526250118E-2</v>
          </cell>
        </row>
        <row r="276">
          <cell r="EW276">
            <v>5.0269053404820241E-2</v>
          </cell>
        </row>
        <row r="277">
          <cell r="EW277">
            <v>-1.8319065212303309E-3</v>
          </cell>
        </row>
        <row r="305">
          <cell r="EW305">
            <v>8.8612515500223754E-3</v>
          </cell>
        </row>
        <row r="306">
          <cell r="EW306">
            <v>1.2466660556029296E-2</v>
          </cell>
        </row>
        <row r="307">
          <cell r="EW307">
            <v>3.2110138851551229E-2</v>
          </cell>
        </row>
        <row r="308">
          <cell r="EW308">
            <v>2.8509571150249657E-2</v>
          </cell>
        </row>
        <row r="309">
          <cell r="EW309">
            <v>3.5548755449503977E-2</v>
          </cell>
        </row>
        <row r="310">
          <cell r="EW310">
            <v>2.2832829940720778E-2</v>
          </cell>
        </row>
        <row r="312">
          <cell r="EW312">
            <v>1.2541875763404819E-2</v>
          </cell>
        </row>
        <row r="313">
          <cell r="EW313">
            <v>2.2078071757206441E-2</v>
          </cell>
        </row>
        <row r="314">
          <cell r="EW314">
            <v>4.5133544143265425E-3</v>
          </cell>
        </row>
        <row r="316">
          <cell r="EW316">
            <v>-3.1266417499672072E-2</v>
          </cell>
        </row>
        <row r="317">
          <cell r="EW317">
            <v>3.0261040385254123E-2</v>
          </cell>
        </row>
        <row r="318">
          <cell r="EW318">
            <v>-4.3316666653734348E-3</v>
          </cell>
        </row>
        <row r="319">
          <cell r="EW319">
            <v>6.467356790564649E-3</v>
          </cell>
        </row>
        <row r="320">
          <cell r="EW320">
            <v>-2.3735729016454044E-2</v>
          </cell>
        </row>
        <row r="322">
          <cell r="EW322">
            <v>1.8939383043159452E-3</v>
          </cell>
        </row>
        <row r="323">
          <cell r="EW323">
            <v>5.2811082322063996E-3</v>
          </cell>
        </row>
        <row r="324">
          <cell r="EW324">
            <v>6.1554335420335171E-3</v>
          </cell>
        </row>
        <row r="325">
          <cell r="EW325">
            <v>-5.7649202861433935E-3</v>
          </cell>
        </row>
        <row r="326">
          <cell r="EW326">
            <v>-9.4449958361695341E-3</v>
          </cell>
        </row>
        <row r="327">
          <cell r="EW327">
            <v>1.2613680534466987E-2</v>
          </cell>
        </row>
      </sheetData>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5">
          <cell r="DH5">
            <v>48592320.189999998</v>
          </cell>
          <cell r="DL5">
            <v>56703125.32</v>
          </cell>
        </row>
        <row r="6">
          <cell r="DL6">
            <v>45070720.099999994</v>
          </cell>
        </row>
        <row r="7">
          <cell r="DL7">
            <v>6704419.8899999997</v>
          </cell>
        </row>
        <row r="8">
          <cell r="DL8">
            <v>4927985.33</v>
          </cell>
        </row>
      </sheetData>
      <sheetData sheetId="1"/>
      <sheetData sheetId="2">
        <row r="5">
          <cell r="DH5">
            <v>660388606.02999997</v>
          </cell>
          <cell r="DL5">
            <v>653922252.08000004</v>
          </cell>
        </row>
        <row r="6">
          <cell r="DL6">
            <v>523966785.77999997</v>
          </cell>
        </row>
        <row r="7">
          <cell r="DL7">
            <v>65395763.119999997</v>
          </cell>
        </row>
        <row r="8">
          <cell r="DL8">
            <v>64559703.18</v>
          </cell>
        </row>
      </sheetData>
      <sheetData sheetId="3">
        <row r="5">
          <cell r="DH5">
            <v>-0.2365725470312432</v>
          </cell>
          <cell r="DL5">
            <v>0.1163819378526687</v>
          </cell>
        </row>
        <row r="6">
          <cell r="DL6">
            <v>9.9812827658474879E-2</v>
          </cell>
        </row>
        <row r="7">
          <cell r="DL7">
            <v>0.31498759589712377</v>
          </cell>
        </row>
        <row r="8">
          <cell r="DL8">
            <v>4.5604760253752596E-2</v>
          </cell>
        </row>
      </sheetData>
      <sheetData sheetId="4"/>
      <sheetData sheetId="5">
        <row r="5">
          <cell r="DH5">
            <v>-4.691640519769924E-2</v>
          </cell>
          <cell r="DL5">
            <v>-3.7633207896275001E-2</v>
          </cell>
        </row>
        <row r="6">
          <cell r="DL6">
            <v>-4.0976500789324577E-2</v>
          </cell>
        </row>
        <row r="7">
          <cell r="DL7">
            <v>3.6463897694678948E-2</v>
          </cell>
        </row>
        <row r="8">
          <cell r="DL8">
            <v>-7.8516259783796949E-2</v>
          </cell>
        </row>
      </sheetData>
      <sheetData sheetId="6">
        <row r="5">
          <cell r="DH5">
            <v>2.9927486563084749E-2</v>
          </cell>
          <cell r="DL5">
            <v>-7.3244636750258163E-4</v>
          </cell>
        </row>
        <row r="6">
          <cell r="DL6">
            <v>-1.3037979892456253E-3</v>
          </cell>
        </row>
        <row r="7">
          <cell r="DL7">
            <v>6.2837852709768827E-2</v>
          </cell>
        </row>
        <row r="8">
          <cell r="DL8">
            <v>-5.3673077984866646E-2</v>
          </cell>
        </row>
      </sheetData>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row r="4">
          <cell r="AL4">
            <v>43101</v>
          </cell>
        </row>
      </sheetData>
      <sheetData sheetId="1">
        <row r="5">
          <cell r="DG5">
            <v>112342369.92950428</v>
          </cell>
        </row>
      </sheetData>
      <sheetData sheetId="2"/>
      <sheetData sheetId="3">
        <row r="5">
          <cell r="DH5">
            <v>-0.19258872471451471</v>
          </cell>
          <cell r="DL5">
            <v>2.3161590920056652E-2</v>
          </cell>
        </row>
        <row r="6">
          <cell r="DL6">
            <v>1.4163177585346576E-2</v>
          </cell>
        </row>
        <row r="7">
          <cell r="DL7">
            <v>0.19326135193407401</v>
          </cell>
        </row>
        <row r="8">
          <cell r="DL8">
            <v>-6.1669608361217265E-2</v>
          </cell>
        </row>
      </sheetData>
      <sheetData sheetId="4">
        <row r="5">
          <cell r="DH5">
            <v>-0.19684495186335382</v>
          </cell>
          <cell r="DL5">
            <v>4.5175934702918141E-2</v>
          </cell>
        </row>
        <row r="6">
          <cell r="DL6">
            <v>4.4653155931228428E-2</v>
          </cell>
        </row>
        <row r="7">
          <cell r="DL7">
            <v>7.4755268597971325E-2</v>
          </cell>
        </row>
        <row r="8">
          <cell r="DL8">
            <v>1.7035732190968877E-2</v>
          </cell>
        </row>
      </sheetData>
      <sheetData sheetId="5">
        <row r="4">
          <cell r="DG4">
            <v>45323</v>
          </cell>
        </row>
        <row r="5">
          <cell r="DL5">
            <v>2.198883888655967E-2</v>
          </cell>
        </row>
        <row r="6">
          <cell r="DL6">
            <v>1.9547332471335555E-2</v>
          </cell>
        </row>
        <row r="7">
          <cell r="DL7">
            <v>0.10993284732182684</v>
          </cell>
        </row>
        <row r="8">
          <cell r="DL8">
            <v>-4.0271438446912611E-2</v>
          </cell>
        </row>
      </sheetData>
      <sheetData sheetId="6">
        <row r="5">
          <cell r="CV5">
            <v>2.8687087665259847E-2</v>
          </cell>
          <cell r="CZ5">
            <v>5.1334484365643807E-2</v>
          </cell>
          <cell r="DL5">
            <v>3.7405580712203346E-2</v>
          </cell>
        </row>
        <row r="6">
          <cell r="CZ6">
            <v>3.7542118389137791E-2</v>
          </cell>
          <cell r="DL6">
            <v>3.7998127180588703E-2</v>
          </cell>
        </row>
        <row r="7">
          <cell r="CZ7">
            <v>0.18743256181409507</v>
          </cell>
          <cell r="DL7">
            <v>0.10605421035852625</v>
          </cell>
        </row>
        <row r="8">
          <cell r="CZ8">
            <v>5.0204487490129956E-2</v>
          </cell>
          <cell r="DL8">
            <v>-2.8865889443823733E-2</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5">
          <cell r="B5">
            <v>35263280.979999997</v>
          </cell>
          <cell r="DL5">
            <v>28366567.43</v>
          </cell>
        </row>
        <row r="6">
          <cell r="DL6">
            <v>22446692.879999999</v>
          </cell>
        </row>
        <row r="7">
          <cell r="DL7">
            <v>3007270.61</v>
          </cell>
        </row>
        <row r="8">
          <cell r="DL8">
            <v>2912603.94</v>
          </cell>
        </row>
      </sheetData>
      <sheetData sheetId="1"/>
      <sheetData sheetId="2">
        <row r="5">
          <cell r="DH5">
            <v>331168218.34000003</v>
          </cell>
          <cell r="DL5">
            <v>339231756.72000009</v>
          </cell>
        </row>
        <row r="6">
          <cell r="DL6">
            <v>270833627.88</v>
          </cell>
        </row>
        <row r="7">
          <cell r="DL7">
            <v>29635102.57</v>
          </cell>
        </row>
        <row r="8">
          <cell r="DL8">
            <v>38763026.269999996</v>
          </cell>
        </row>
      </sheetData>
      <sheetData sheetId="3">
        <row r="5">
          <cell r="DH5">
            <v>-0.28194620486456146</v>
          </cell>
          <cell r="DL5">
            <v>9.1874716548540514E-2</v>
          </cell>
        </row>
        <row r="6">
          <cell r="DL6">
            <v>6.5799035726174848E-2</v>
          </cell>
        </row>
        <row r="7">
          <cell r="DL7">
            <v>0.41849044444216776</v>
          </cell>
        </row>
        <row r="8">
          <cell r="DL8">
            <v>4.0685804085463406E-2</v>
          </cell>
        </row>
      </sheetData>
      <sheetData sheetId="4"/>
      <sheetData sheetId="5">
        <row r="5">
          <cell r="DH5">
            <v>-9.3153790076832443E-2</v>
          </cell>
          <cell r="DL5">
            <v>-2.1726935563300964E-3</v>
          </cell>
        </row>
        <row r="6">
          <cell r="DL6">
            <v>-8.6406806648400281E-3</v>
          </cell>
        </row>
        <row r="7">
          <cell r="DL7">
            <v>0.16004341188983617</v>
          </cell>
        </row>
        <row r="8">
          <cell r="DL8">
            <v>-6.2021398844055331E-2</v>
          </cell>
        </row>
      </sheetData>
      <sheetData sheetId="6">
        <row r="5">
          <cell r="DH5">
            <v>-7.4034415254504715E-3</v>
          </cell>
          <cell r="DL5">
            <v>7.4263139468422334E-3</v>
          </cell>
        </row>
        <row r="6">
          <cell r="DL6">
            <v>6.8935604939395212E-3</v>
          </cell>
        </row>
        <row r="7">
          <cell r="DL7">
            <v>0.11036903475540605</v>
          </cell>
        </row>
        <row r="8">
          <cell r="DL8">
            <v>-5.5993992656984015E-2</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row r="5">
          <cell r="B5">
            <v>32346960.903313544</v>
          </cell>
        </row>
      </sheetData>
      <sheetData sheetId="1"/>
      <sheetData sheetId="2"/>
      <sheetData sheetId="3">
        <row r="5">
          <cell r="DH5">
            <v>-0.2455197247516212</v>
          </cell>
          <cell r="DL5">
            <v>9.0327227767494911E-4</v>
          </cell>
        </row>
        <row r="6">
          <cell r="DL6">
            <v>-1.7370558951122161E-2</v>
          </cell>
        </row>
        <row r="7">
          <cell r="DL7">
            <v>0.31458986308631531</v>
          </cell>
        </row>
        <row r="8">
          <cell r="DL8">
            <v>-7.889538854568412E-2</v>
          </cell>
        </row>
      </sheetData>
      <sheetData sheetId="4">
        <row r="5">
          <cell r="DH5">
            <v>-0.24032901548669183</v>
          </cell>
          <cell r="DL5">
            <v>3.9646348511515495E-2</v>
          </cell>
        </row>
        <row r="6">
          <cell r="DL6">
            <v>3.4554861819836802E-2</v>
          </cell>
        </row>
        <row r="7">
          <cell r="DL7">
            <v>0.13719819970130098</v>
          </cell>
        </row>
        <row r="8">
          <cell r="DL8">
            <v>-4.203474289253939E-3</v>
          </cell>
        </row>
      </sheetData>
      <sheetData sheetId="5">
        <row r="5">
          <cell r="DH5">
            <v>-8.7058846539644352E-2</v>
          </cell>
          <cell r="DL5">
            <v>-1.2082930026097394E-2</v>
          </cell>
        </row>
        <row r="6">
          <cell r="DL6">
            <v>-1.7933997407514668E-2</v>
          </cell>
        </row>
        <row r="7">
          <cell r="DL7">
            <v>0.15099246140699374</v>
          </cell>
        </row>
        <row r="8">
          <cell r="DL8">
            <v>-7.9177105926201308E-2</v>
          </cell>
        </row>
      </sheetData>
      <sheetData sheetId="6">
        <row r="5">
          <cell r="CV5">
            <v>3.4431754837556117E-3</v>
          </cell>
          <cell r="CZ5">
            <v>1.9812105436813443E-2</v>
          </cell>
          <cell r="DL5">
            <v>4.0452214946229414E-3</v>
          </cell>
        </row>
        <row r="6">
          <cell r="CZ6">
            <v>1.1111226812549502E-2</v>
          </cell>
          <cell r="DL6">
            <v>4.0899407361012496E-3</v>
          </cell>
        </row>
        <row r="7">
          <cell r="CZ7">
            <v>0.11372681199069801</v>
          </cell>
          <cell r="DL7">
            <v>0.10601348680551181</v>
          </cell>
        </row>
        <row r="8">
          <cell r="CZ8">
            <v>2.149428850095636E-2</v>
          </cell>
          <cell r="DL8">
            <v>-6.2171304082771717E-2</v>
          </cell>
        </row>
      </sheetData>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4">
          <cell r="DG4">
            <v>45323</v>
          </cell>
        </row>
        <row r="5">
          <cell r="DL5">
            <v>28336557.890000001</v>
          </cell>
        </row>
        <row r="6">
          <cell r="DL6">
            <v>22624027.219999999</v>
          </cell>
        </row>
        <row r="7">
          <cell r="DL7">
            <v>3697149.28</v>
          </cell>
        </row>
        <row r="8">
          <cell r="DL8">
            <v>2015381.39</v>
          </cell>
        </row>
      </sheetData>
      <sheetData sheetId="1"/>
      <sheetData sheetId="2">
        <row r="5">
          <cell r="DH5">
            <v>329220387.69000006</v>
          </cell>
          <cell r="DL5">
            <v>342308527.75999999</v>
          </cell>
        </row>
        <row r="6">
          <cell r="DL6">
            <v>275286483.11000001</v>
          </cell>
        </row>
        <row r="7">
          <cell r="DL7">
            <v>38976915.160000004</v>
          </cell>
        </row>
        <row r="8">
          <cell r="DL8">
            <v>28045129.490000002</v>
          </cell>
        </row>
      </sheetData>
      <sheetData sheetId="3">
        <row r="5">
          <cell r="DH5">
            <v>-0.19015115006779859</v>
          </cell>
          <cell r="DL5">
            <v>0.14204232196306799</v>
          </cell>
        </row>
        <row r="6">
          <cell r="DL6">
            <v>0.13577573240341456</v>
          </cell>
        </row>
        <row r="7">
          <cell r="DL7">
            <v>0.2413138082812667</v>
          </cell>
        </row>
        <row r="8">
          <cell r="DL8">
            <v>5.2796299597355212E-2</v>
          </cell>
        </row>
      </sheetData>
      <sheetData sheetId="4"/>
      <sheetData sheetId="5">
        <row r="5">
          <cell r="DH5">
            <v>1.8509038438156988E-3</v>
          </cell>
          <cell r="DL5">
            <v>6.7997846963860908E-2</v>
          </cell>
        </row>
        <row r="6">
          <cell r="DL6">
            <v>6.7749512615392193E-2</v>
          </cell>
        </row>
        <row r="7">
          <cell r="DL7">
            <v>9.6827115962309973E-2</v>
          </cell>
        </row>
        <row r="8">
          <cell r="DL8">
            <v>3.2874398709445085E-2</v>
          </cell>
        </row>
      </sheetData>
      <sheetData sheetId="6">
        <row r="5">
          <cell r="DH5">
            <v>7.042362741015773E-2</v>
          </cell>
          <cell r="DL5">
            <v>7.7558505205819195E-2</v>
          </cell>
        </row>
        <row r="6">
          <cell r="DL6">
            <v>7.671980136917167E-2</v>
          </cell>
        </row>
        <row r="7">
          <cell r="DL7">
            <v>0.11874131624746842</v>
          </cell>
        </row>
        <row r="8">
          <cell r="DL8">
            <v>3.2624175870344052E-2</v>
          </cell>
        </row>
      </sheetData>
      <sheetData sheetId="7"/>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B8FE-EE83-46BB-A624-10110BFB6571}">
  <sheetPr>
    <tabColor rgb="FF0000FF"/>
  </sheetPr>
  <dimension ref="A1:Z215"/>
  <sheetViews>
    <sheetView showGridLines="0" zoomScaleNormal="100" zoomScaleSheetLayoutView="100" workbookViewId="0">
      <pane ySplit="1" topLeftCell="A2" activePane="bottomLeft" state="frozenSplit"/>
      <selection sqref="A1:D1"/>
      <selection pane="bottomLeft" sqref="A1:D1"/>
    </sheetView>
  </sheetViews>
  <sheetFormatPr baseColWidth="10" defaultColWidth="11.42578125" defaultRowHeight="15" x14ac:dyDescent="0.25"/>
  <cols>
    <col min="1" max="7" width="14.42578125" style="5" customWidth="1"/>
    <col min="8" max="9" width="13.42578125" style="5" customWidth="1"/>
    <col min="10" max="12" width="14.42578125" style="5" customWidth="1"/>
    <col min="13" max="13" width="2.5703125" style="5" customWidth="1"/>
    <col min="14" max="14" width="11.7109375" customWidth="1"/>
    <col min="15" max="16384" width="11.42578125" style="5"/>
  </cols>
  <sheetData>
    <row r="1" spans="1:15" s="2" customFormat="1" ht="15.75" x14ac:dyDescent="0.25">
      <c r="A1" s="1" t="s">
        <v>0</v>
      </c>
      <c r="B1" s="1"/>
      <c r="C1" s="1"/>
      <c r="D1" s="1"/>
      <c r="E1" s="1" t="s">
        <v>1</v>
      </c>
      <c r="F1" s="1"/>
      <c r="G1" s="1"/>
      <c r="H1" s="1"/>
      <c r="I1" s="1" t="s">
        <v>2</v>
      </c>
      <c r="J1" s="1"/>
      <c r="K1" s="1"/>
      <c r="L1" s="1"/>
      <c r="N1"/>
    </row>
    <row r="2" spans="1:15" ht="15.75" x14ac:dyDescent="0.25">
      <c r="A2" s="3" t="s">
        <v>3</v>
      </c>
      <c r="B2" s="3"/>
      <c r="C2" s="3"/>
      <c r="D2" s="3"/>
      <c r="E2" s="4"/>
      <c r="G2" s="6"/>
      <c r="H2" s="4"/>
      <c r="I2" s="7"/>
      <c r="J2" s="7"/>
      <c r="K2" s="7"/>
      <c r="O2" s="2"/>
    </row>
    <row r="3" spans="1:15" ht="15.75" x14ac:dyDescent="0.25">
      <c r="A3" s="8" t="s">
        <v>4</v>
      </c>
      <c r="B3" s="4"/>
      <c r="C3" s="4"/>
      <c r="D3" s="4"/>
      <c r="E3" s="4"/>
      <c r="F3" s="6"/>
      <c r="G3" s="6"/>
      <c r="H3" s="4"/>
      <c r="I3" s="4"/>
      <c r="J3" s="4"/>
      <c r="K3" s="4"/>
      <c r="L3" s="9" t="s">
        <v>5</v>
      </c>
      <c r="O3" s="2"/>
    </row>
    <row r="4" spans="1:15" ht="12.75" customHeight="1" x14ac:dyDescent="0.25">
      <c r="A4" s="5" t="str">
        <f>+[2]RA_INDICES!$E$134</f>
        <v xml:space="preserve">TOTAL SOINS DE VILLE </v>
      </c>
      <c r="D4" s="5" t="s">
        <v>6</v>
      </c>
    </row>
    <row r="5" spans="1:15" ht="12.75" customHeight="1" x14ac:dyDescent="0.25"/>
    <row r="6" spans="1:15" ht="12.75" customHeight="1" x14ac:dyDescent="0.25">
      <c r="F6" s="10"/>
      <c r="G6" s="10"/>
    </row>
    <row r="7" spans="1:15" ht="12.75" customHeight="1" x14ac:dyDescent="0.25"/>
    <row r="8" spans="1:15" ht="12.75" customHeight="1" x14ac:dyDescent="0.25"/>
    <row r="9" spans="1:15" ht="12.75" customHeight="1" x14ac:dyDescent="0.25"/>
    <row r="10" spans="1:15" ht="12.75" customHeight="1" x14ac:dyDescent="0.25"/>
    <row r="11" spans="1:15" ht="12.75" customHeight="1" x14ac:dyDescent="0.25"/>
    <row r="12" spans="1:15" ht="12.75" customHeight="1" x14ac:dyDescent="0.25"/>
    <row r="13" spans="1:15" ht="12.75" customHeight="1" x14ac:dyDescent="0.25"/>
    <row r="14" spans="1:15" ht="12.75" customHeight="1" x14ac:dyDescent="0.25"/>
    <row r="15" spans="1:15" ht="12.75" customHeight="1" x14ac:dyDescent="0.25"/>
    <row r="16" spans="1:15" ht="12.75" customHeight="1" x14ac:dyDescent="0.25"/>
    <row r="17" spans="1:1" ht="12.75" customHeight="1" x14ac:dyDescent="0.25"/>
    <row r="18" spans="1:1" ht="12.75" customHeight="1" x14ac:dyDescent="0.25"/>
    <row r="19" spans="1:1" ht="12.75" customHeight="1" x14ac:dyDescent="0.25">
      <c r="A19" s="5" t="str">
        <f>[1]RA_INDICES!$E$28</f>
        <v>TOTAL généralistes</v>
      </c>
    </row>
    <row r="20" spans="1:1" ht="12.75" customHeight="1" x14ac:dyDescent="0.25"/>
    <row r="21" spans="1:1" ht="12.75" customHeight="1" x14ac:dyDescent="0.25"/>
    <row r="22" spans="1:1" ht="12.75" customHeight="1" x14ac:dyDescent="0.25"/>
    <row r="23" spans="1:1" ht="12.75" customHeight="1" x14ac:dyDescent="0.25"/>
    <row r="24" spans="1:1" ht="12.75" customHeight="1" x14ac:dyDescent="0.25"/>
    <row r="25" spans="1:1" ht="12.75" customHeight="1" x14ac:dyDescent="0.25"/>
    <row r="26" spans="1:1" ht="12.75" customHeight="1" x14ac:dyDescent="0.25"/>
    <row r="27" spans="1:1" ht="12.75" customHeight="1" x14ac:dyDescent="0.25"/>
    <row r="28" spans="1:1" ht="12.75" customHeight="1" x14ac:dyDescent="0.25"/>
    <row r="29" spans="1:1" ht="12.75" customHeight="1" x14ac:dyDescent="0.25"/>
    <row r="30" spans="1:1" ht="12.75" customHeight="1" x14ac:dyDescent="0.25"/>
    <row r="31" spans="1:1" ht="12.75" customHeight="1" x14ac:dyDescent="0.25"/>
    <row r="32" spans="1:1" ht="12.75" customHeight="1" x14ac:dyDescent="0.25"/>
    <row r="33" spans="1:26" ht="15.75" customHeight="1" x14ac:dyDescent="0.25"/>
    <row r="34" spans="1:26" ht="12.75" customHeight="1" x14ac:dyDescent="0.25">
      <c r="A34" s="5" t="str">
        <f>+[1]RA_INDICES!$E$51</f>
        <v>TOTAL spécialistes</v>
      </c>
      <c r="F34" s="11"/>
      <c r="G34" s="11"/>
    </row>
    <row r="35" spans="1:26" ht="12.75" customHeight="1" x14ac:dyDescent="0.25"/>
    <row r="36" spans="1:26" ht="12.75" customHeight="1" x14ac:dyDescent="0.25"/>
    <row r="37" spans="1:26" ht="12.75" customHeight="1" x14ac:dyDescent="0.25"/>
    <row r="38" spans="1:26" ht="12.75" customHeight="1" x14ac:dyDescent="0.25"/>
    <row r="39" spans="1:26" ht="12.75" customHeight="1" x14ac:dyDescent="0.25"/>
    <row r="40" spans="1:26" ht="12.75" customHeight="1" x14ac:dyDescent="0.25"/>
    <row r="41" spans="1:26" ht="12.75" customHeight="1" x14ac:dyDescent="0.25"/>
    <row r="42" spans="1:26" ht="12.75" customHeight="1" x14ac:dyDescent="0.25"/>
    <row r="43" spans="1:26" ht="12.75" customHeight="1" x14ac:dyDescent="0.25"/>
    <row r="44" spans="1:26" ht="12.75" customHeight="1" x14ac:dyDescent="0.25"/>
    <row r="45" spans="1:26" ht="12.75" customHeight="1" x14ac:dyDescent="0.25"/>
    <row r="46" spans="1:26" ht="12.75" customHeight="1" x14ac:dyDescent="0.25"/>
    <row r="47" spans="1:26" ht="12.75" customHeight="1" x14ac:dyDescent="0.25"/>
    <row r="48" spans="1:26" ht="12.75" customHeight="1" x14ac:dyDescent="0.25">
      <c r="Z48" s="12"/>
    </row>
    <row r="49" spans="1:14" s="11" customFormat="1" ht="12.75" customHeight="1" x14ac:dyDescent="0.25">
      <c r="A49" s="11" t="str">
        <f>+[1]RA_INDICES!$E$55</f>
        <v>Honoraires de dentistes</v>
      </c>
      <c r="N49"/>
    </row>
    <row r="50" spans="1:14" s="13" customFormat="1" ht="12.75" customHeight="1" x14ac:dyDescent="0.25">
      <c r="E50" s="11"/>
      <c r="N50"/>
    </row>
    <row r="51" spans="1:14" s="13" customFormat="1" ht="12.75" customHeight="1" x14ac:dyDescent="0.25">
      <c r="E51" s="11"/>
      <c r="N51"/>
    </row>
    <row r="52" spans="1:14" s="13" customFormat="1" ht="12.75" customHeight="1" x14ac:dyDescent="0.25">
      <c r="E52" s="11"/>
      <c r="N52"/>
    </row>
    <row r="53" spans="1:14" s="13" customFormat="1" ht="12.75" customHeight="1" x14ac:dyDescent="0.25">
      <c r="E53" s="11"/>
      <c r="N53"/>
    </row>
    <row r="54" spans="1:14" s="13" customFormat="1" ht="12.75" customHeight="1" x14ac:dyDescent="0.25">
      <c r="E54" s="11"/>
      <c r="N54"/>
    </row>
    <row r="55" spans="1:14" s="13" customFormat="1" ht="12.75" customHeight="1" x14ac:dyDescent="0.25">
      <c r="E55" s="11"/>
      <c r="N55"/>
    </row>
    <row r="56" spans="1:14" s="13" customFormat="1" ht="12.75" customHeight="1" x14ac:dyDescent="0.25">
      <c r="E56" s="11"/>
      <c r="N56"/>
    </row>
    <row r="57" spans="1:14" s="13" customFormat="1" ht="12.75" customHeight="1" x14ac:dyDescent="0.25">
      <c r="E57" s="11"/>
      <c r="N57"/>
    </row>
    <row r="58" spans="1:14" s="13" customFormat="1" ht="12.75" customHeight="1" x14ac:dyDescent="0.25">
      <c r="E58" s="11"/>
      <c r="N58"/>
    </row>
    <row r="59" spans="1:14" s="13" customFormat="1" ht="12.75" customHeight="1" x14ac:dyDescent="0.25">
      <c r="E59" s="11"/>
      <c r="N59"/>
    </row>
    <row r="60" spans="1:14" s="13" customFormat="1" ht="12.75" customHeight="1" x14ac:dyDescent="0.25">
      <c r="E60" s="11"/>
      <c r="N60"/>
    </row>
    <row r="61" spans="1:14" s="13" customFormat="1" ht="12.75" customHeight="1" x14ac:dyDescent="0.25">
      <c r="E61" s="11"/>
      <c r="N61"/>
    </row>
    <row r="62" spans="1:14" s="13" customFormat="1" ht="12.75" customHeight="1" x14ac:dyDescent="0.25">
      <c r="E62" s="11"/>
      <c r="N62"/>
    </row>
    <row r="63" spans="1:14" s="13" customFormat="1" ht="12.75" customHeight="1" x14ac:dyDescent="0.25">
      <c r="E63" s="11"/>
      <c r="N63"/>
    </row>
    <row r="64" spans="1:14" ht="12.75" customHeight="1" x14ac:dyDescent="0.25">
      <c r="A64" s="5" t="str">
        <f>+[1]RA_INDICES!$E$74</f>
        <v>Montants masseurs-kiné</v>
      </c>
      <c r="E64" s="14"/>
      <c r="F64" s="14"/>
      <c r="G64" s="14"/>
      <c r="H64" s="15"/>
      <c r="L64" s="15"/>
    </row>
    <row r="65" spans="1:1" ht="12.75" customHeight="1" x14ac:dyDescent="0.25"/>
    <row r="66" spans="1:1" ht="12.75" customHeight="1" x14ac:dyDescent="0.25"/>
    <row r="67" spans="1:1" ht="12.75" customHeight="1" x14ac:dyDescent="0.25"/>
    <row r="68" spans="1:1" ht="12.75" customHeight="1" x14ac:dyDescent="0.25"/>
    <row r="69" spans="1:1" ht="12.75" customHeight="1" x14ac:dyDescent="0.25"/>
    <row r="70" spans="1:1" ht="12.75" customHeight="1" x14ac:dyDescent="0.25"/>
    <row r="71" spans="1:1" ht="12.75" customHeight="1" x14ac:dyDescent="0.25"/>
    <row r="72" spans="1:1" ht="12.75" customHeight="1" x14ac:dyDescent="0.25"/>
    <row r="73" spans="1:1" ht="12.75" customHeight="1" x14ac:dyDescent="0.25"/>
    <row r="74" spans="1:1" ht="12.75" customHeight="1" x14ac:dyDescent="0.25"/>
    <row r="75" spans="1:1" ht="12.75" customHeight="1" x14ac:dyDescent="0.25"/>
    <row r="76" spans="1:1" ht="12.75" customHeight="1" x14ac:dyDescent="0.25"/>
    <row r="77" spans="1:1" ht="12.75" customHeight="1" x14ac:dyDescent="0.25"/>
    <row r="78" spans="1:1" ht="12.75" customHeight="1" x14ac:dyDescent="0.25"/>
    <row r="79" spans="1:1" ht="12.75" customHeight="1" x14ac:dyDescent="0.25">
      <c r="A79" s="5" t="str">
        <f>+[2]RA_INDICES!$E$69</f>
        <v>TOTAL Infirmiers</v>
      </c>
    </row>
    <row r="80" spans="1:1" ht="12.75" customHeight="1" x14ac:dyDescent="0.25"/>
    <row r="81" spans="1:1" ht="12.75" customHeight="1" x14ac:dyDescent="0.25"/>
    <row r="82" spans="1:1" ht="12.75" customHeight="1" x14ac:dyDescent="0.25"/>
    <row r="83" spans="1:1" ht="12.75" customHeight="1" x14ac:dyDescent="0.25"/>
    <row r="84" spans="1:1" ht="12.75" customHeight="1" x14ac:dyDescent="0.25"/>
    <row r="85" spans="1:1" ht="12.75" customHeight="1" x14ac:dyDescent="0.25"/>
    <row r="86" spans="1:1" ht="12.75" customHeight="1" x14ac:dyDescent="0.25"/>
    <row r="87" spans="1:1" ht="12.75" customHeight="1" x14ac:dyDescent="0.25"/>
    <row r="88" spans="1:1" ht="12.75" customHeight="1" x14ac:dyDescent="0.25"/>
    <row r="89" spans="1:1" ht="12.75" customHeight="1" x14ac:dyDescent="0.25"/>
    <row r="90" spans="1:1" ht="12.75" customHeight="1" x14ac:dyDescent="0.25"/>
    <row r="91" spans="1:1" ht="12.75" customHeight="1" x14ac:dyDescent="0.25"/>
    <row r="92" spans="1:1" ht="12.75" customHeight="1" x14ac:dyDescent="0.25"/>
    <row r="93" spans="1:1" ht="12.75" customHeight="1" x14ac:dyDescent="0.25"/>
    <row r="94" spans="1:1" ht="12.75" customHeight="1" x14ac:dyDescent="0.25">
      <c r="A94" s="5" t="str">
        <f>+[2]RA_INDICES!$E$83</f>
        <v>TOTAL Laboratoires</v>
      </c>
    </row>
    <row r="95" spans="1:1" ht="12.75" customHeight="1" x14ac:dyDescent="0.25"/>
    <row r="96" spans="1:1" ht="12.75" customHeight="1" x14ac:dyDescent="0.25"/>
    <row r="97" spans="1:14" ht="12.75" customHeight="1" x14ac:dyDescent="0.25"/>
    <row r="98" spans="1:14" ht="12.75" customHeight="1" x14ac:dyDescent="0.25"/>
    <row r="99" spans="1:14" ht="12.75" customHeight="1" x14ac:dyDescent="0.25"/>
    <row r="100" spans="1:14" ht="12.75" customHeight="1" x14ac:dyDescent="0.25"/>
    <row r="101" spans="1:14" ht="12.75" customHeight="1" x14ac:dyDescent="0.25"/>
    <row r="102" spans="1:14" ht="12.75" customHeight="1" x14ac:dyDescent="0.25"/>
    <row r="103" spans="1:14" ht="12.75" customHeight="1" x14ac:dyDescent="0.25"/>
    <row r="104" spans="1:14" ht="12.75" customHeight="1" x14ac:dyDescent="0.25"/>
    <row r="105" spans="1:14" ht="12.75" customHeight="1" x14ac:dyDescent="0.25"/>
    <row r="106" spans="1:14" ht="12.75" customHeight="1" x14ac:dyDescent="0.25"/>
    <row r="107" spans="1:14" ht="12.75" customHeight="1" x14ac:dyDescent="0.25"/>
    <row r="108" spans="1:14" ht="12.75" customHeight="1" x14ac:dyDescent="0.25"/>
    <row r="109" spans="1:14" s="11" customFormat="1" ht="12.75" customHeight="1" x14ac:dyDescent="0.25">
      <c r="A109" s="11" t="str">
        <f>+[1]RA_INDICES!$E$89</f>
        <v>TOTAL transports</v>
      </c>
      <c r="N109"/>
    </row>
    <row r="110" spans="1:14" s="13" customFormat="1" ht="12.75" customHeight="1" x14ac:dyDescent="0.25">
      <c r="N110"/>
    </row>
    <row r="111" spans="1:14" s="13" customFormat="1" ht="12.75" customHeight="1" x14ac:dyDescent="0.25">
      <c r="N111"/>
    </row>
    <row r="112" spans="1:14" s="13" customFormat="1" ht="12.75" customHeight="1" x14ac:dyDescent="0.25">
      <c r="N112"/>
    </row>
    <row r="113" spans="1:14" s="13" customFormat="1" ht="12.75" customHeight="1" x14ac:dyDescent="0.25">
      <c r="N113"/>
    </row>
    <row r="114" spans="1:14" s="13" customFormat="1" ht="12.75" customHeight="1" x14ac:dyDescent="0.25">
      <c r="N114"/>
    </row>
    <row r="115" spans="1:14" s="13" customFormat="1" ht="12.75" customHeight="1" x14ac:dyDescent="0.25">
      <c r="N115"/>
    </row>
    <row r="116" spans="1:14" s="13" customFormat="1" ht="12.75" customHeight="1" x14ac:dyDescent="0.25">
      <c r="N116"/>
    </row>
    <row r="117" spans="1:14" s="13" customFormat="1" ht="12.75" customHeight="1" x14ac:dyDescent="0.25">
      <c r="N117"/>
    </row>
    <row r="118" spans="1:14" s="13" customFormat="1" ht="12.75" customHeight="1" x14ac:dyDescent="0.25">
      <c r="N118"/>
    </row>
    <row r="119" spans="1:14" s="13" customFormat="1" ht="12.75" customHeight="1" x14ac:dyDescent="0.25">
      <c r="N119"/>
    </row>
    <row r="120" spans="1:14" s="13" customFormat="1" ht="12.75" customHeight="1" x14ac:dyDescent="0.25">
      <c r="N120"/>
    </row>
    <row r="121" spans="1:14" s="13" customFormat="1" ht="12.75" customHeight="1" x14ac:dyDescent="0.25">
      <c r="N121"/>
    </row>
    <row r="122" spans="1:14" s="13" customFormat="1" ht="12.75" customHeight="1" x14ac:dyDescent="0.25">
      <c r="N122"/>
    </row>
    <row r="123" spans="1:14" s="13" customFormat="1" ht="12.75" customHeight="1" x14ac:dyDescent="0.25">
      <c r="N123"/>
    </row>
    <row r="124" spans="1:14" ht="12.75" customHeight="1" x14ac:dyDescent="0.25">
      <c r="A124" s="5" t="str">
        <f>+[2]RA_INDICES!$E$90</f>
        <v>IJ maladie</v>
      </c>
    </row>
    <row r="125" spans="1:14" ht="12.75" customHeight="1" x14ac:dyDescent="0.25"/>
    <row r="126" spans="1:14" ht="12.75" customHeight="1" x14ac:dyDescent="0.25"/>
    <row r="127" spans="1:14" ht="12.75" customHeight="1" x14ac:dyDescent="0.25"/>
    <row r="128" spans="1:14" ht="12.75" customHeight="1" x14ac:dyDescent="0.25"/>
    <row r="129" spans="1:14" ht="12.75" customHeight="1" x14ac:dyDescent="0.25"/>
    <row r="130" spans="1:14" s="16" customFormat="1" ht="12.75" customHeight="1" x14ac:dyDescent="0.25">
      <c r="H130" s="17"/>
      <c r="N130"/>
    </row>
    <row r="131" spans="1:14" ht="12.75" customHeight="1" x14ac:dyDescent="0.25"/>
    <row r="132" spans="1:14" ht="12.75" customHeight="1" x14ac:dyDescent="0.25"/>
    <row r="133" spans="1:14" ht="12.75" customHeight="1" x14ac:dyDescent="0.25"/>
    <row r="134" spans="1:14" ht="12.75" customHeight="1" x14ac:dyDescent="0.25"/>
    <row r="135" spans="1:14" ht="12.75" customHeight="1" x14ac:dyDescent="0.25"/>
    <row r="136" spans="1:14" ht="12.75" customHeight="1" x14ac:dyDescent="0.25"/>
    <row r="137" spans="1:14" ht="12.75" customHeight="1" x14ac:dyDescent="0.25"/>
    <row r="138" spans="1:14" ht="12.75" customHeight="1" x14ac:dyDescent="0.25"/>
    <row r="139" spans="1:14" s="11" customFormat="1" ht="12.75" customHeight="1" x14ac:dyDescent="0.25">
      <c r="A139" s="11" t="str">
        <f>+[1]RA_INDICES!$E$91</f>
        <v>IJ AT</v>
      </c>
      <c r="N139"/>
    </row>
    <row r="140" spans="1:14" s="13" customFormat="1" ht="12.75" customHeight="1" x14ac:dyDescent="0.25">
      <c r="N140"/>
    </row>
    <row r="141" spans="1:14" s="13" customFormat="1" ht="12.75" customHeight="1" x14ac:dyDescent="0.25">
      <c r="N141"/>
    </row>
    <row r="142" spans="1:14" s="13" customFormat="1" ht="12.75" customHeight="1" x14ac:dyDescent="0.25">
      <c r="N142"/>
    </row>
    <row r="143" spans="1:14" s="13" customFormat="1" ht="12.75" customHeight="1" x14ac:dyDescent="0.25">
      <c r="N143"/>
    </row>
    <row r="144" spans="1:14" s="13" customFormat="1" ht="12.75" customHeight="1" x14ac:dyDescent="0.25">
      <c r="N144"/>
    </row>
    <row r="145" spans="1:14" s="13" customFormat="1" ht="12.75" customHeight="1" x14ac:dyDescent="0.25">
      <c r="N145"/>
    </row>
    <row r="146" spans="1:14" s="13" customFormat="1" ht="12.75" customHeight="1" x14ac:dyDescent="0.25">
      <c r="N146"/>
    </row>
    <row r="147" spans="1:14" s="13" customFormat="1" ht="12.75" customHeight="1" x14ac:dyDescent="0.25">
      <c r="N147"/>
    </row>
    <row r="148" spans="1:14" s="13" customFormat="1" ht="12.75" customHeight="1" x14ac:dyDescent="0.25">
      <c r="N148"/>
    </row>
    <row r="149" spans="1:14" s="13" customFormat="1" ht="12.75" customHeight="1" x14ac:dyDescent="0.25">
      <c r="N149"/>
    </row>
    <row r="150" spans="1:14" s="13" customFormat="1" ht="12.75" customHeight="1" x14ac:dyDescent="0.25">
      <c r="N150"/>
    </row>
    <row r="151" spans="1:14" s="13" customFormat="1" ht="12.75" customHeight="1" x14ac:dyDescent="0.25">
      <c r="N151"/>
    </row>
    <row r="152" spans="1:14" s="13" customFormat="1" ht="12.75" customHeight="1" x14ac:dyDescent="0.25">
      <c r="N152"/>
    </row>
    <row r="153" spans="1:14" s="13" customFormat="1" ht="12.75" customHeight="1" x14ac:dyDescent="0.25">
      <c r="N153"/>
    </row>
    <row r="154" spans="1:14" s="18" customFormat="1" ht="12.75" customHeight="1" x14ac:dyDescent="0.25">
      <c r="A154" s="18" t="str">
        <f>+[2]RA_INDICES!$E$107</f>
        <v>Médicaments de ville</v>
      </c>
      <c r="D154" s="19"/>
      <c r="N154"/>
    </row>
    <row r="155" spans="1:14" ht="12.75" customHeight="1" x14ac:dyDescent="0.25"/>
    <row r="156" spans="1:14" ht="12.75" customHeight="1" x14ac:dyDescent="0.25"/>
    <row r="157" spans="1:14" ht="12.75" customHeight="1" x14ac:dyDescent="0.25"/>
    <row r="158" spans="1:14" ht="12.75" customHeight="1" x14ac:dyDescent="0.25"/>
    <row r="159" spans="1:14" ht="12.75" customHeight="1" x14ac:dyDescent="0.25"/>
    <row r="160" spans="1:14" ht="12.75" customHeight="1" x14ac:dyDescent="0.25"/>
    <row r="161" spans="1:14" ht="12.75" customHeight="1" x14ac:dyDescent="0.25"/>
    <row r="162" spans="1:14" ht="12.75" customHeight="1" x14ac:dyDescent="0.25"/>
    <row r="163" spans="1:14" ht="12.75" customHeight="1" x14ac:dyDescent="0.25"/>
    <row r="164" spans="1:14" ht="12.75" customHeight="1" x14ac:dyDescent="0.25"/>
    <row r="165" spans="1:14" ht="12.75" customHeight="1" x14ac:dyDescent="0.25"/>
    <row r="166" spans="1:14" ht="12.75" customHeight="1" x14ac:dyDescent="0.25"/>
    <row r="167" spans="1:14" ht="12.75" customHeight="1" x14ac:dyDescent="0.25"/>
    <row r="168" spans="1:14" ht="12.75" customHeight="1" x14ac:dyDescent="0.25"/>
    <row r="169" spans="1:14" s="11" customFormat="1" ht="12.75" customHeight="1" x14ac:dyDescent="0.25">
      <c r="A169" s="11" t="str">
        <f>+[1]RA_INDICES!$E$108</f>
        <v>Médicaments rétrocédés</v>
      </c>
      <c r="N169"/>
    </row>
    <row r="170" spans="1:14" s="13" customFormat="1" ht="12.75" customHeight="1" x14ac:dyDescent="0.25">
      <c r="N170"/>
    </row>
    <row r="171" spans="1:14" s="13" customFormat="1" ht="12.75" customHeight="1" x14ac:dyDescent="0.25">
      <c r="N171"/>
    </row>
    <row r="172" spans="1:14" s="13" customFormat="1" ht="12.75" customHeight="1" x14ac:dyDescent="0.25">
      <c r="N172"/>
    </row>
    <row r="173" spans="1:14" s="13" customFormat="1" ht="12.75" customHeight="1" x14ac:dyDescent="0.25">
      <c r="N173"/>
    </row>
    <row r="174" spans="1:14" s="13" customFormat="1" ht="12.75" customHeight="1" x14ac:dyDescent="0.25">
      <c r="N174"/>
    </row>
    <row r="175" spans="1:14" s="13" customFormat="1" ht="12.75" customHeight="1" x14ac:dyDescent="0.25">
      <c r="N175"/>
    </row>
    <row r="176" spans="1:14" s="13" customFormat="1" ht="12.75" customHeight="1" x14ac:dyDescent="0.25">
      <c r="N176"/>
    </row>
    <row r="177" spans="1:14" s="13" customFormat="1" ht="12.75" customHeight="1" x14ac:dyDescent="0.25">
      <c r="N177"/>
    </row>
    <row r="178" spans="1:14" s="13" customFormat="1" ht="12.75" customHeight="1" x14ac:dyDescent="0.25">
      <c r="N178"/>
    </row>
    <row r="179" spans="1:14" s="13" customFormat="1" ht="12.75" customHeight="1" x14ac:dyDescent="0.25">
      <c r="N179"/>
    </row>
    <row r="180" spans="1:14" s="13" customFormat="1" ht="12.75" customHeight="1" x14ac:dyDescent="0.25">
      <c r="N180"/>
    </row>
    <row r="181" spans="1:14" s="13" customFormat="1" ht="12.75" customHeight="1" x14ac:dyDescent="0.25">
      <c r="N181"/>
    </row>
    <row r="182" spans="1:14" s="13" customFormat="1" ht="12.75" customHeight="1" x14ac:dyDescent="0.25">
      <c r="N182"/>
    </row>
    <row r="183" spans="1:14" s="18" customFormat="1" ht="12.75" customHeight="1" x14ac:dyDescent="0.25">
      <c r="A183" s="18" t="str">
        <f>+[2]RA_INDICES!$E$118</f>
        <v>TOTAL médicaments</v>
      </c>
      <c r="D183" s="19"/>
      <c r="H183" s="5"/>
      <c r="N183"/>
    </row>
    <row r="184" spans="1:14" ht="12.75" customHeight="1" x14ac:dyDescent="0.25"/>
    <row r="185" spans="1:14" ht="12.75" customHeight="1" x14ac:dyDescent="0.25"/>
    <row r="186" spans="1:14" ht="12.75" customHeight="1" x14ac:dyDescent="0.25"/>
    <row r="187" spans="1:14" ht="12.75" customHeight="1" x14ac:dyDescent="0.25"/>
    <row r="188" spans="1:14" ht="12.75" customHeight="1" x14ac:dyDescent="0.25"/>
    <row r="189" spans="1:14" ht="12.75" customHeight="1" x14ac:dyDescent="0.25"/>
    <row r="190" spans="1:14" ht="12.75" customHeight="1" x14ac:dyDescent="0.25"/>
    <row r="191" spans="1:14" ht="12.75" customHeight="1" x14ac:dyDescent="0.25"/>
    <row r="192" spans="1:14" ht="12.75" customHeight="1" x14ac:dyDescent="0.25"/>
    <row r="193" spans="1:14" ht="12.75" customHeight="1" x14ac:dyDescent="0.25"/>
    <row r="194" spans="1:14" ht="12.75" customHeight="1" x14ac:dyDescent="0.25"/>
    <row r="195" spans="1:14" ht="12.75" customHeight="1" x14ac:dyDescent="0.25"/>
    <row r="196" spans="1:14" ht="12.75" customHeight="1" x14ac:dyDescent="0.25"/>
    <row r="197" spans="1:14" ht="12.75" customHeight="1" x14ac:dyDescent="0.25"/>
    <row r="198" spans="1:14" s="13" customFormat="1" ht="12.75" customHeight="1" x14ac:dyDescent="0.25">
      <c r="A198" s="11" t="str">
        <f>+[1]RA_INDICES!$E$126</f>
        <v>Produits de LPP</v>
      </c>
      <c r="B198" s="11"/>
      <c r="C198" s="11"/>
      <c r="D198" s="15"/>
      <c r="E198" s="11"/>
      <c r="F198" s="11"/>
      <c r="G198" s="11"/>
      <c r="H198" s="11"/>
      <c r="I198" s="11"/>
      <c r="J198" s="11"/>
      <c r="K198" s="11"/>
      <c r="L198" s="11"/>
      <c r="N198"/>
    </row>
    <row r="199" spans="1:14" s="13" customFormat="1" ht="12.75" customHeight="1" x14ac:dyDescent="0.25">
      <c r="N199"/>
    </row>
    <row r="200" spans="1:14" s="13" customFormat="1" ht="12.75" customHeight="1" x14ac:dyDescent="0.25">
      <c r="N200"/>
    </row>
    <row r="201" spans="1:14" s="13" customFormat="1" ht="12.75" customHeight="1" x14ac:dyDescent="0.25">
      <c r="N201"/>
    </row>
    <row r="202" spans="1:14" s="13" customFormat="1" ht="12.75" customHeight="1" x14ac:dyDescent="0.25">
      <c r="N202"/>
    </row>
    <row r="203" spans="1:14" s="13" customFormat="1" ht="12.75" customHeight="1" x14ac:dyDescent="0.25">
      <c r="N203"/>
    </row>
    <row r="204" spans="1:14" s="13" customFormat="1" ht="12.75" customHeight="1" x14ac:dyDescent="0.25">
      <c r="N204"/>
    </row>
    <row r="205" spans="1:14" s="13" customFormat="1" ht="12.75" customHeight="1" x14ac:dyDescent="0.25">
      <c r="N205"/>
    </row>
    <row r="206" spans="1:14" s="13" customFormat="1" ht="12.75" customHeight="1" x14ac:dyDescent="0.25">
      <c r="N206"/>
    </row>
    <row r="207" spans="1:14" s="13" customFormat="1" ht="12.75" customHeight="1" x14ac:dyDescent="0.25">
      <c r="N207"/>
    </row>
    <row r="208" spans="1:14" s="13" customFormat="1" ht="12.75" customHeight="1" x14ac:dyDescent="0.25">
      <c r="N208"/>
    </row>
    <row r="209" spans="1:14" s="13" customFormat="1" ht="12.75" customHeight="1" x14ac:dyDescent="0.25">
      <c r="N209"/>
    </row>
    <row r="210" spans="1:14" s="13" customFormat="1" ht="12.75" customHeight="1" x14ac:dyDescent="0.25">
      <c r="N210"/>
    </row>
    <row r="211" spans="1:14" s="13" customFormat="1" ht="12.75" customHeight="1" x14ac:dyDescent="0.25">
      <c r="N211"/>
    </row>
    <row r="212" spans="1:14" s="13" customFormat="1" ht="12.75" customHeight="1" x14ac:dyDescent="0.25">
      <c r="A212" s="11"/>
      <c r="N212"/>
    </row>
    <row r="213" spans="1:14" ht="12.75" customHeight="1" x14ac:dyDescent="0.25"/>
    <row r="214" spans="1:14" ht="12.75" customHeight="1" x14ac:dyDescent="0.25"/>
    <row r="215" spans="1:14" ht="12.75" customHeight="1" x14ac:dyDescent="0.25"/>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AC9EA-63F2-4A1F-AEB6-F6D9296D9F9F}">
  <sheetPr>
    <tabColor rgb="FF0000FF"/>
  </sheetPr>
  <dimension ref="A1:GM108"/>
  <sheetViews>
    <sheetView zoomScale="85" zoomScaleNormal="85" workbookViewId="0">
      <selection activeCell="C4" sqref="C4:C6"/>
    </sheetView>
  </sheetViews>
  <sheetFormatPr baseColWidth="10" defaultColWidth="11.42578125" defaultRowHeight="12" x14ac:dyDescent="0.2"/>
  <cols>
    <col min="1" max="2" width="2.42578125" style="20" customWidth="1"/>
    <col min="3" max="3" width="44.5703125" style="20" bestFit="1" customWidth="1"/>
    <col min="4" max="4" width="11.42578125" style="20" bestFit="1" customWidth="1"/>
    <col min="5" max="6" width="9.5703125" style="20" customWidth="1"/>
    <col min="7" max="7" width="10.5703125" style="20" customWidth="1"/>
    <col min="8" max="8" width="9.5703125" style="20" customWidth="1"/>
    <col min="9" max="9" width="10.42578125" style="20" customWidth="1"/>
    <col min="10" max="13" width="9.5703125" style="20" customWidth="1"/>
    <col min="14" max="15" width="2.42578125" style="20" customWidth="1"/>
    <col min="16" max="195" width="11.42578125" style="20"/>
    <col min="196" max="16384" width="11.42578125" style="158"/>
  </cols>
  <sheetData>
    <row r="1" spans="1:13" s="20" customFormat="1" x14ac:dyDescent="0.2"/>
    <row r="2" spans="1:13" s="22" customFormat="1" x14ac:dyDescent="0.2">
      <c r="A2" s="21"/>
    </row>
    <row r="3" spans="1:13" s="22" customFormat="1" x14ac:dyDescent="0.2">
      <c r="A3" s="21"/>
    </row>
    <row r="4" spans="1:13" s="22" customFormat="1" ht="24" customHeight="1" x14ac:dyDescent="0.2">
      <c r="A4" s="21"/>
      <c r="C4" s="23" t="s">
        <v>7</v>
      </c>
      <c r="D4" s="24" t="s">
        <v>6</v>
      </c>
      <c r="E4" s="25"/>
      <c r="F4" s="25"/>
      <c r="G4" s="26"/>
      <c r="H4" s="24" t="s">
        <v>8</v>
      </c>
      <c r="I4" s="25"/>
      <c r="J4" s="25"/>
      <c r="K4" s="26"/>
      <c r="L4" s="24" t="s">
        <v>9</v>
      </c>
      <c r="M4" s="26"/>
    </row>
    <row r="5" spans="1:13" s="22" customFormat="1" ht="53.25" customHeight="1" x14ac:dyDescent="0.2">
      <c r="A5" s="21"/>
      <c r="C5" s="27"/>
      <c r="D5" s="28" t="str">
        <f>"Données brutes  "&amp;[3]Titres!B7&amp;" "&amp;[3]Titres!A20</f>
        <v>Données brutes  juil. 2024</v>
      </c>
      <c r="E5" s="29" t="str">
        <f>"Taux de croissance  "&amp;[3]Titres!B7&amp;" "&amp;[3]Titres!A20&amp;" / "&amp;[3]Titres!B7&amp;" "&amp;[3]Titres!A20-1</f>
        <v>Taux de croissance  juil. 2024 / juil. 2023</v>
      </c>
      <c r="F5" s="30"/>
      <c r="G5" s="31" t="str">
        <f>"Taux de croissance  "&amp;[3]Titres!B7&amp;" "&amp;[3]Titres!A20&amp;" / "&amp;[3]Titres!B6&amp;" "&amp;[3]Titres!A24</f>
        <v>Taux de croissance  juil. 2024 / juin 2024</v>
      </c>
      <c r="H5" s="32" t="str">
        <f>"Rappel :
Taux ACM CVS-CJO à fin "&amp;[3]Titres!B7&amp;" "&amp;[3]Titres!$A$20-1</f>
        <v>Rappel :
Taux ACM CVS-CJO à fin juil. 2023</v>
      </c>
      <c r="I5" s="33" t="str">
        <f>"Données brutes "&amp;[3]Titres!B8&amp; " "&amp;[3]Titres!A22&amp;" - "&amp;[3]Titres!B7&amp;" "&amp;[3]Titres!$A$20</f>
        <v>Données brutes aout 2023 - juil. 2024</v>
      </c>
      <c r="J5" s="29" t="str">
        <f>"Taux ACM ("&amp;[3]Titres!B8&amp; " "&amp;[3]Titres!A22&amp;" - "&amp;[3]Titres!B7&amp;" "&amp;[3]Titres!$A$20&amp;" / "&amp;[3]Titres!B8&amp; " "&amp;[3]Titres!A22-1&amp;" - "&amp;[3]Titres!B7&amp; " "&amp;[3]Titres!$A$20-1&amp;")"</f>
        <v>Taux ACM (aout 2023 - juil. 2024 / aout 2022 - juil. 2023)</v>
      </c>
      <c r="K5" s="34"/>
      <c r="L5" s="29" t="str">
        <f>"( janv à "&amp;[3]Titres!B7&amp;" "&amp;[3]Titres!$A$20&amp;" ) /
( janv à "&amp;[3]Titres!B7&amp;" "&amp;[3]Titres!$A$20-1&amp;" )"</f>
        <v>( janv à juil. 2024 ) /
( janv à juil. 2023 )</v>
      </c>
      <c r="M5" s="35"/>
    </row>
    <row r="6" spans="1:13" s="22" customFormat="1" ht="36" customHeight="1" x14ac:dyDescent="0.2">
      <c r="A6" s="36"/>
      <c r="C6" s="37"/>
      <c r="D6" s="38"/>
      <c r="E6" s="31" t="s">
        <v>10</v>
      </c>
      <c r="F6" s="39" t="s">
        <v>11</v>
      </c>
      <c r="G6" s="31" t="s">
        <v>11</v>
      </c>
      <c r="H6" s="40"/>
      <c r="I6" s="41"/>
      <c r="J6" s="31" t="s">
        <v>10</v>
      </c>
      <c r="K6" s="31" t="s">
        <v>11</v>
      </c>
      <c r="L6" s="31" t="s">
        <v>10</v>
      </c>
      <c r="M6" s="31" t="s">
        <v>11</v>
      </c>
    </row>
    <row r="7" spans="1:13" s="22" customFormat="1" ht="14.25" x14ac:dyDescent="0.2">
      <c r="A7" s="36"/>
      <c r="C7" s="42" t="s">
        <v>12</v>
      </c>
      <c r="D7" s="43">
        <f>[4]RA_DTS!$EW$5</f>
        <v>442.78918952949442</v>
      </c>
      <c r="E7" s="44">
        <f>[4]RA_DTS!$EW$55</f>
        <v>7.8888723362355195E-2</v>
      </c>
      <c r="F7" s="45">
        <f>[4]RA_DTS!$EW$80</f>
        <v>8.2563397717130282E-3</v>
      </c>
      <c r="G7" s="46">
        <f>[4]RA_DTS!$EW$305</f>
        <v>9.2615062997103426E-3</v>
      </c>
      <c r="H7" s="47">
        <f>[4]RA_DTS!$EW$255</f>
        <v>-1.0577661514362569E-2</v>
      </c>
      <c r="I7" s="48">
        <f>[4]RA_DTS!$EW$130</f>
        <v>5161.0923488768858</v>
      </c>
      <c r="J7" s="44">
        <f>[4]RA_DTS!$EW$155</f>
        <v>1.8665543111364924E-2</v>
      </c>
      <c r="K7" s="46">
        <f>[4]RA_DTS!$EW$180</f>
        <v>1.5632658591987481E-2</v>
      </c>
      <c r="L7" s="44">
        <f>[4]RA_DTS!$EW$205</f>
        <v>2.5582101159580928E-2</v>
      </c>
      <c r="M7" s="44">
        <f>[4]RA_DTS!$EW$230</f>
        <v>1.7971877382164658E-2</v>
      </c>
    </row>
    <row r="8" spans="1:13" s="22" customFormat="1" x14ac:dyDescent="0.2">
      <c r="A8" s="36"/>
      <c r="C8" s="49" t="s">
        <v>13</v>
      </c>
      <c r="D8" s="50">
        <f>[4]RA_DTS!$EW6</f>
        <v>273.83161226707512</v>
      </c>
      <c r="E8" s="51">
        <f>[4]RA_DTS!$EW56</f>
        <v>7.1121791803258727E-2</v>
      </c>
      <c r="F8" s="52">
        <f>[4]RA_DTS!$EW81</f>
        <v>8.3347404868701069E-3</v>
      </c>
      <c r="G8" s="53">
        <f>[4]RA_DTS!$EW306</f>
        <v>1.3071842048555604E-2</v>
      </c>
      <c r="H8" s="54">
        <f>[4]RA_DTS!$EW256</f>
        <v>-1.7026531171186465E-2</v>
      </c>
      <c r="I8" s="55">
        <f>[4]RA_DTS!$EW131</f>
        <v>3222.4570410487713</v>
      </c>
      <c r="J8" s="56">
        <f>[4]RA_DTS!$EW156</f>
        <v>8.8395869223893975E-3</v>
      </c>
      <c r="K8" s="57">
        <f>[4]RA_DTS!$EW181</f>
        <v>5.8539058078517225E-3</v>
      </c>
      <c r="L8" s="56">
        <f>[4]RA_DTS!$EW206</f>
        <v>1.7162278913998463E-2</v>
      </c>
      <c r="M8" s="56">
        <f>[4]RA_DTS!$EW231</f>
        <v>9.8689189288267976E-3</v>
      </c>
    </row>
    <row r="9" spans="1:13" s="22" customFormat="1" x14ac:dyDescent="0.2">
      <c r="A9" s="36"/>
      <c r="C9" s="58" t="s">
        <v>14</v>
      </c>
      <c r="D9" s="59">
        <f>[4]RA_DTS!$EW7</f>
        <v>86.678523246447028</v>
      </c>
      <c r="E9" s="60">
        <f>[4]RA_DTS!$EW58</f>
        <v>9.9736436499403114E-2</v>
      </c>
      <c r="F9" s="61">
        <f>[4]RA_DTS!$EW82</f>
        <v>7.4968740813186052E-4</v>
      </c>
      <c r="G9" s="62">
        <f>[4]RA_DTS!$EW307</f>
        <v>3.3200962806395173E-2</v>
      </c>
      <c r="H9" s="63">
        <f>[4]RA_DTS!$EW257</f>
        <v>1.852809373338804E-2</v>
      </c>
      <c r="I9" s="64">
        <f>[4]RA_DTS!$EW132</f>
        <v>1030.7621139033495</v>
      </c>
      <c r="J9" s="65">
        <f>[4]RA_DTS!$EW157</f>
        <v>8.974569246470443E-3</v>
      </c>
      <c r="K9" s="66">
        <f>[4]RA_DTS!$EW182</f>
        <v>7.1206592541979141E-3</v>
      </c>
      <c r="L9" s="65">
        <f>[4]RA_DTS!$EW207</f>
        <v>1.0620631244052881E-2</v>
      </c>
      <c r="M9" s="65">
        <f>[4]RA_DTS!$EW232</f>
        <v>1.0162712256573947E-3</v>
      </c>
    </row>
    <row r="10" spans="1:13" s="22" customFormat="1" x14ac:dyDescent="0.2">
      <c r="A10" s="36"/>
      <c r="C10" s="67" t="s">
        <v>15</v>
      </c>
      <c r="D10" s="59">
        <f>[4]RA_DTS!$EW8</f>
        <v>21.847350539470899</v>
      </c>
      <c r="E10" s="60">
        <f>[4]RA_DTS!$EW58</f>
        <v>9.9736436499403114E-2</v>
      </c>
      <c r="F10" s="61">
        <f>[4]RA_DTS!$EW83</f>
        <v>-9.5668571743496855E-3</v>
      </c>
      <c r="G10" s="62">
        <f>[4]RA_DTS!$EW308</f>
        <v>2.7139033415302993E-2</v>
      </c>
      <c r="H10" s="63">
        <f>[4]RA_DTS!$EW258</f>
        <v>-3.1271333352020925E-2</v>
      </c>
      <c r="I10" s="64">
        <f>[4]RA_DTS!$EW133</f>
        <v>273.1095407483491</v>
      </c>
      <c r="J10" s="65">
        <f>[4]RA_DTS!$EW158</f>
        <v>-5.5890785012480126E-4</v>
      </c>
      <c r="K10" s="66">
        <f>[4]RA_DTS!$EW183</f>
        <v>-4.6107064828375677E-3</v>
      </c>
      <c r="L10" s="65">
        <f>[4]RA_DTS!$EW208</f>
        <v>1.9471754411941378E-2</v>
      </c>
      <c r="M10" s="65">
        <f>[4]RA_DTS!$EW233</f>
        <v>8.8781398530390909E-3</v>
      </c>
    </row>
    <row r="11" spans="1:13" s="22" customFormat="1" x14ac:dyDescent="0.2">
      <c r="A11" s="36"/>
      <c r="C11" s="67" t="s">
        <v>16</v>
      </c>
      <c r="D11" s="59">
        <f>[4]RA_DTS!$EW9</f>
        <v>50.081503939989382</v>
      </c>
      <c r="E11" s="60">
        <f>[4]RA_DTS!$EW59</f>
        <v>0.17346347448300525</v>
      </c>
      <c r="F11" s="61">
        <f>[4]RA_DTS!$EW84</f>
        <v>3.1455886776349695E-2</v>
      </c>
      <c r="G11" s="62">
        <f>[4]RA_DTS!$EW309</f>
        <v>3.8439485639976345E-2</v>
      </c>
      <c r="H11" s="63">
        <f>[4]RA_DTS!$EW259</f>
        <v>3.7469059578652653E-2</v>
      </c>
      <c r="I11" s="64">
        <f>[4]RA_DTS!$EW134</f>
        <v>593.5238750978599</v>
      </c>
      <c r="J11" s="65">
        <f>[4]RA_DTS!$EW159</f>
        <v>3.4952496677032929E-2</v>
      </c>
      <c r="K11" s="66">
        <f>[4]RA_DTS!$EW184</f>
        <v>3.3322552970739938E-2</v>
      </c>
      <c r="L11" s="65">
        <f>[4]RA_DTS!$EW209</f>
        <v>3.5256741640520506E-2</v>
      </c>
      <c r="M11" s="65">
        <f>[4]RA_DTS!$EW234</f>
        <v>2.5327614723291036E-2</v>
      </c>
    </row>
    <row r="12" spans="1:13" s="22" customFormat="1" x14ac:dyDescent="0.2">
      <c r="A12" s="36"/>
      <c r="C12" s="67" t="s">
        <v>17</v>
      </c>
      <c r="D12" s="59">
        <f>[4]RA_DTS!$EW10</f>
        <v>13.596934902696169</v>
      </c>
      <c r="E12" s="60">
        <f>[4]RA_DTS!$EW60</f>
        <v>1.9918895968635386E-2</v>
      </c>
      <c r="F12" s="61">
        <f>[4]RA_DTS!$EW85</f>
        <v>-0.10050653587945502</v>
      </c>
      <c r="G12" s="62">
        <f>[4]RA_DTS!$EW310</f>
        <v>2.2014887844538755E-2</v>
      </c>
      <c r="H12" s="63">
        <f>[4]RA_DTS!$EW260</f>
        <v>3.9749053180005101E-2</v>
      </c>
      <c r="I12" s="64">
        <f>[4]RA_DTS!$EW135</f>
        <v>151.56880909507171</v>
      </c>
      <c r="J12" s="65">
        <f>[4]RA_DTS!$EW160</f>
        <v>-7.192704432388608E-2</v>
      </c>
      <c r="K12" s="66">
        <f>[4]RA_DTS!$EW185</f>
        <v>-6.9879750697652065E-2</v>
      </c>
      <c r="L12" s="65">
        <f>[4]RA_DTS!$EW210</f>
        <v>-9.5899610784331846E-2</v>
      </c>
      <c r="M12" s="65">
        <f>[4]RA_DTS!$EW235</f>
        <v>-0.10390963598421943</v>
      </c>
    </row>
    <row r="13" spans="1:13" s="22" customFormat="1" x14ac:dyDescent="0.2">
      <c r="A13" s="36"/>
      <c r="C13" s="68" t="s">
        <v>18</v>
      </c>
      <c r="D13" s="69">
        <f>[4]RA_DTS!$EW12</f>
        <v>80.161267963547218</v>
      </c>
      <c r="E13" s="70">
        <f>[4]RA_DTS!$EW62</f>
        <v>3.0486997287606732E-2</v>
      </c>
      <c r="F13" s="71">
        <f>[4]RA_DTS!$EW87</f>
        <v>1.1329008997662537E-2</v>
      </c>
      <c r="G13" s="72">
        <f>[4]RA_DTS!$EW312</f>
        <v>2.1509296554942381E-3</v>
      </c>
      <c r="H13" s="73">
        <f>[4]RA_DTS!$EW262</f>
        <v>-1.7303740912348875E-2</v>
      </c>
      <c r="I13" s="74">
        <f>[4]RA_DTS!$EW137</f>
        <v>951.05739223997909</v>
      </c>
      <c r="J13" s="75">
        <f>[4]RA_DTS!$EW162</f>
        <v>1.0260216470545425E-2</v>
      </c>
      <c r="K13" s="76">
        <f>[4]RA_DTS!$EW187</f>
        <v>5.7854344951193681E-3</v>
      </c>
      <c r="L13" s="75">
        <f>[4]RA_DTS!$EW212</f>
        <v>1.7910940489928695E-2</v>
      </c>
      <c r="M13" s="75">
        <f>[4]RA_DTS!$EW237</f>
        <v>1.1752680082482536E-2</v>
      </c>
    </row>
    <row r="14" spans="1:13" s="22" customFormat="1" ht="12" customHeight="1" x14ac:dyDescent="0.2">
      <c r="A14" s="77"/>
      <c r="C14" s="78" t="s">
        <v>19</v>
      </c>
      <c r="D14" s="59">
        <f>[4]RA_DTS!$EW13</f>
        <v>19.860107788024408</v>
      </c>
      <c r="E14" s="60">
        <f>[4]RA_DTS!$EW63</f>
        <v>0.14562140292977666</v>
      </c>
      <c r="F14" s="61">
        <f>[4]RA_DTS!$EW88</f>
        <v>9.466226767278263E-3</v>
      </c>
      <c r="G14" s="62">
        <f>[4]RA_DTS!$EW313</f>
        <v>1.1040031787541427E-2</v>
      </c>
      <c r="H14" s="63">
        <f>[4]RA_DTS!$EW263</f>
        <v>3.6646627120331843E-2</v>
      </c>
      <c r="I14" s="64">
        <f>[4]RA_DTS!$EW138</f>
        <v>229.92093930283067</v>
      </c>
      <c r="J14" s="65">
        <f>[4]RA_DTS!$EW163</f>
        <v>2.3484988262981066E-2</v>
      </c>
      <c r="K14" s="66">
        <f>[4]RA_DTS!$EW188</f>
        <v>1.8695324792853407E-2</v>
      </c>
      <c r="L14" s="65">
        <f>[4]RA_DTS!$EW213</f>
        <v>2.444439336827875E-2</v>
      </c>
      <c r="M14" s="65">
        <f>[4]RA_DTS!$EW238</f>
        <v>1.0370322253472342E-2</v>
      </c>
    </row>
    <row r="15" spans="1:13" s="22" customFormat="1" x14ac:dyDescent="0.2">
      <c r="A15" s="36"/>
      <c r="C15" s="79" t="s">
        <v>20</v>
      </c>
      <c r="D15" s="80">
        <f>[4]RA_DTS!$EW14</f>
        <v>56.7692917305218</v>
      </c>
      <c r="E15" s="81">
        <f>[4]RA_DTS!$EW64</f>
        <v>-1.546560712336098E-2</v>
      </c>
      <c r="F15" s="82">
        <f>[4]RA_DTS!$EW89</f>
        <v>5.0853916179802727E-3</v>
      </c>
      <c r="G15" s="83">
        <f>[4]RA_DTS!$EW314</f>
        <v>-3.4205651059114883E-3</v>
      </c>
      <c r="H15" s="84">
        <f>[4]RA_DTS!$EW264</f>
        <v>-3.9455042552317132E-2</v>
      </c>
      <c r="I15" s="85">
        <f>[4]RA_DTS!$EW139</f>
        <v>680.56202338829416</v>
      </c>
      <c r="J15" s="86">
        <f>[4]RA_DTS!$EW164</f>
        <v>1.4368752088134151E-3</v>
      </c>
      <c r="K15" s="87">
        <f>[4]RA_DTS!$EW189</f>
        <v>-3.3060531569778506E-3</v>
      </c>
      <c r="L15" s="86">
        <f>[4]RA_DTS!$EW214</f>
        <v>1.1310982929709779E-2</v>
      </c>
      <c r="M15" s="86">
        <f>[4]RA_DTS!$EW239</f>
        <v>7.8475408656266676E-3</v>
      </c>
    </row>
    <row r="16" spans="1:13" s="22" customFormat="1" x14ac:dyDescent="0.2">
      <c r="A16" s="88"/>
      <c r="C16" s="89" t="s">
        <v>21</v>
      </c>
      <c r="D16" s="69">
        <f>[4]RA_DTS!$EW16</f>
        <v>11.385608783319309</v>
      </c>
      <c r="E16" s="70">
        <f>[4]RA_DTS!$EW66</f>
        <v>-4.6988149315685401E-3</v>
      </c>
      <c r="F16" s="71">
        <f>[4]RA_DTS!$EW91</f>
        <v>-0.10020052497124543</v>
      </c>
      <c r="G16" s="72">
        <f>[4]RA_DTS!$EW316</f>
        <v>-2.2104611092668813E-2</v>
      </c>
      <c r="H16" s="73">
        <f>[4]RA_DTS!$EW266</f>
        <v>-0.2661593105432456</v>
      </c>
      <c r="I16" s="74">
        <f>[4]RA_DTS!$EW141</f>
        <v>150.86954658355523</v>
      </c>
      <c r="J16" s="75">
        <f>[4]RA_DTS!$EW166</f>
        <v>-0.12108882524090758</v>
      </c>
      <c r="K16" s="76">
        <f>[4]RA_DTS!$EW191</f>
        <v>-0.1246122557561874</v>
      </c>
      <c r="L16" s="75">
        <f>[4]RA_DTS!$EW216</f>
        <v>-8.4549404795547511E-2</v>
      </c>
      <c r="M16" s="75">
        <f>[4]RA_DTS!$EW241</f>
        <v>-9.2302994573324026E-2</v>
      </c>
    </row>
    <row r="17" spans="1:19" s="22" customFormat="1" x14ac:dyDescent="0.2">
      <c r="A17" s="88"/>
      <c r="C17" s="90" t="s">
        <v>22</v>
      </c>
      <c r="D17" s="80">
        <f>[4]RA_DTS!$EW17</f>
        <v>28.726676046583602</v>
      </c>
      <c r="E17" s="81">
        <f>[4]RA_DTS!$EW67</f>
        <v>0.14983536424314892</v>
      </c>
      <c r="F17" s="82">
        <f>[4]RA_DTS!$EW92</f>
        <v>4.345166901447084E-2</v>
      </c>
      <c r="G17" s="83">
        <f>[4]RA_DTS!$EW317</f>
        <v>1.9337876428846545E-2</v>
      </c>
      <c r="H17" s="91">
        <f>[4]RA_DTS!$EW267</f>
        <v>6.2037014726283202E-2</v>
      </c>
      <c r="I17" s="85">
        <f>[4]RA_DTS!$EW142</f>
        <v>320.16287764597695</v>
      </c>
      <c r="J17" s="92">
        <f>[4]RA_DTS!$EW167</f>
        <v>3.2395582288390345E-2</v>
      </c>
      <c r="K17" s="87">
        <f>[4]RA_DTS!$EW192</f>
        <v>2.9290323411510943E-2</v>
      </c>
      <c r="L17" s="86">
        <f>[4]RA_DTS!$EW217</f>
        <v>2.910684523221474E-2</v>
      </c>
      <c r="M17" s="86">
        <f>[4]RA_DTS!$EW242</f>
        <v>2.0458755132453321E-2</v>
      </c>
    </row>
    <row r="18" spans="1:19" s="22" customFormat="1" x14ac:dyDescent="0.2">
      <c r="C18" s="58" t="s">
        <v>23</v>
      </c>
      <c r="D18" s="59">
        <f>[4]RA_DTS!$EW18</f>
        <v>61.635390019325975</v>
      </c>
      <c r="E18" s="60">
        <f>[4]RA_DTS!$EW68</f>
        <v>3.0522662638782672E-2</v>
      </c>
      <c r="F18" s="61">
        <f>[4]RA_DTS!$EW93</f>
        <v>2.061524343308796E-2</v>
      </c>
      <c r="G18" s="62">
        <f>[4]RA_DTS!$EW318</f>
        <v>4.7489035560199788E-3</v>
      </c>
      <c r="H18" s="63">
        <f>[4]RA_DTS!$EW268</f>
        <v>-2.3144024240329575E-2</v>
      </c>
      <c r="I18" s="64">
        <f>[4]RA_DTS!$EW143</f>
        <v>709.29763137454711</v>
      </c>
      <c r="J18" s="65">
        <f>[4]RA_DTS!$EW168</f>
        <v>2.4580187150038846E-2</v>
      </c>
      <c r="K18" s="66">
        <f>[4]RA_DTS!$EW193</f>
        <v>2.1908782392081827E-2</v>
      </c>
      <c r="L18" s="65">
        <f>[4]RA_DTS!$EW218</f>
        <v>4.0514708127962651E-2</v>
      </c>
      <c r="M18" s="65">
        <f>[4]RA_DTS!$EW243</f>
        <v>3.6084087157481459E-2</v>
      </c>
    </row>
    <row r="19" spans="1:19" s="22" customFormat="1" x14ac:dyDescent="0.2">
      <c r="A19" s="20"/>
      <c r="C19" s="67" t="s">
        <v>24</v>
      </c>
      <c r="D19" s="59">
        <f>[4]RA_DTS!$EW19</f>
        <v>39.69403553998103</v>
      </c>
      <c r="E19" s="60">
        <f>[4]RA_DTS!$EW69</f>
        <v>6.4691100744868946E-2</v>
      </c>
      <c r="F19" s="61">
        <f>[4]RA_DTS!$EW94</f>
        <v>5.2093677500781865E-2</v>
      </c>
      <c r="G19" s="62">
        <f>[4]RA_DTS!$EW319</f>
        <v>1.7858847237235631E-2</v>
      </c>
      <c r="H19" s="63">
        <f>[4]RA_DTS!$EW269</f>
        <v>-4.1372025836194148E-2</v>
      </c>
      <c r="I19" s="64">
        <f>[4]RA_DTS!$EW144</f>
        <v>454.81120698536967</v>
      </c>
      <c r="J19" s="65">
        <f>[4]RA_DTS!$EW169</f>
        <v>3.1028631361792458E-2</v>
      </c>
      <c r="K19" s="66">
        <f>[4]RA_DTS!$EW194</f>
        <v>2.7988454599820134E-2</v>
      </c>
      <c r="L19" s="65">
        <f>[4]RA_DTS!$EW219</f>
        <v>5.7407926728722414E-2</v>
      </c>
      <c r="M19" s="65">
        <f>[4]RA_DTS!$EW244</f>
        <v>5.2197655629659723E-2</v>
      </c>
    </row>
    <row r="20" spans="1:19" s="22" customFormat="1" x14ac:dyDescent="0.2">
      <c r="A20" s="20"/>
      <c r="C20" s="67" t="s">
        <v>25</v>
      </c>
      <c r="D20" s="59">
        <f>[4]RA_DTS!$EW20</f>
        <v>21.941354479344952</v>
      </c>
      <c r="E20" s="60">
        <f>[4]RA_DTS!$EW70</f>
        <v>-2.6024566148792672E-2</v>
      </c>
      <c r="F20" s="61">
        <f>[4]RA_DTS!$EW95</f>
        <v>-3.3642442654600035E-2</v>
      </c>
      <c r="G20" s="62">
        <f>[4]RA_DTS!$EW320</f>
        <v>-1.8962837386242493E-2</v>
      </c>
      <c r="H20" s="63">
        <f>[4]RA_DTS!$EW270</f>
        <v>1.0677164786152105E-2</v>
      </c>
      <c r="I20" s="64">
        <f>[4]RA_DTS!$EW145</f>
        <v>254.48642438917744</v>
      </c>
      <c r="J20" s="65">
        <f>[4]RA_DTS!$EW170</f>
        <v>1.3254377772795145E-2</v>
      </c>
      <c r="K20" s="66">
        <f>[4]RA_DTS!$EW195</f>
        <v>1.1209180397917295E-2</v>
      </c>
      <c r="L20" s="65">
        <f>[4]RA_DTS!$EW220</f>
        <v>1.1701229596906781E-2</v>
      </c>
      <c r="M20" s="65">
        <f>[4]RA_DTS!$EW245</f>
        <v>8.1210696043114705E-3</v>
      </c>
    </row>
    <row r="21" spans="1:19" s="22" customFormat="1" x14ac:dyDescent="0.2">
      <c r="C21" s="93" t="s">
        <v>26</v>
      </c>
      <c r="D21" s="94">
        <f>[4]RA_DTS!$EW22</f>
        <v>168.95757726241933</v>
      </c>
      <c r="E21" s="95">
        <f>[4]RA_DTS!$EW72</f>
        <v>9.1718742360943573E-2</v>
      </c>
      <c r="F21" s="96">
        <f>[4]RA_DTS!$EW97</f>
        <v>8.1244800470869905E-3</v>
      </c>
      <c r="G21" s="97">
        <f>[4]RA_DTS!$EW322</f>
        <v>2.9159420547737458E-3</v>
      </c>
      <c r="H21" s="54">
        <f>[4]RA_DTS!$EW272</f>
        <v>6.215865703551593E-4</v>
      </c>
      <c r="I21" s="98">
        <f>[4]RA_DTS!$EW147</f>
        <v>1938.6353078281147</v>
      </c>
      <c r="J21" s="99">
        <f>[4]RA_DTS!$EW172</f>
        <v>3.5429018384264044E-2</v>
      </c>
      <c r="K21" s="100">
        <f>[4]RA_DTS!$EW197</f>
        <v>3.2315140451056878E-2</v>
      </c>
      <c r="L21" s="99">
        <f>[4]RA_DTS!$EW222</f>
        <v>4.0226448541963666E-2</v>
      </c>
      <c r="M21" s="99">
        <f>[4]RA_DTS!$EW247</f>
        <v>3.1695810456426887E-2</v>
      </c>
    </row>
    <row r="22" spans="1:19" s="22" customFormat="1" ht="12.75" customHeight="1" x14ac:dyDescent="0.2">
      <c r="C22" s="101" t="s">
        <v>27</v>
      </c>
      <c r="D22" s="59">
        <f>[4]RA_DTS!$EW23</f>
        <v>128.81540403788159</v>
      </c>
      <c r="E22" s="60">
        <f>[4]RA_DTS!$EW73</f>
        <v>9.7212367552184986E-2</v>
      </c>
      <c r="F22" s="61">
        <f>[4]RA_DTS!$EW98</f>
        <v>1.5076773686574008E-2</v>
      </c>
      <c r="G22" s="62">
        <f>[4]RA_DTS!$EW323</f>
        <v>8.6676991807947967E-3</v>
      </c>
      <c r="H22" s="63">
        <f>[4]RA_DTS!$EW273</f>
        <v>-2.9071630333403764E-3</v>
      </c>
      <c r="I22" s="64">
        <f>[4]RA_DTS!$EW148</f>
        <v>1477.4364357436593</v>
      </c>
      <c r="J22" s="65">
        <f>[4]RA_DTS!$EW173</f>
        <v>4.1280871709467926E-2</v>
      </c>
      <c r="K22" s="66">
        <f>[4]RA_DTS!$EW198</f>
        <v>3.7872457308507412E-2</v>
      </c>
      <c r="L22" s="65">
        <f>[4]RA_DTS!$EW223</f>
        <v>4.3967839212616822E-2</v>
      </c>
      <c r="M22" s="65">
        <f>[4]RA_DTS!$EW248</f>
        <v>3.5387387166905038E-2</v>
      </c>
    </row>
    <row r="23" spans="1:19" s="22" customFormat="1" ht="12.75" customHeight="1" x14ac:dyDescent="0.2">
      <c r="C23" s="102" t="s">
        <v>28</v>
      </c>
      <c r="D23" s="59">
        <f>[4]RA_DTS!$EW24</f>
        <v>121.00004104676519</v>
      </c>
      <c r="E23" s="60">
        <f>[4]RA_DTS!$EW74</f>
        <v>9.9639319199551935E-2</v>
      </c>
      <c r="F23" s="61">
        <f>[4]RA_DTS!$EW99</f>
        <v>1.812581137454683E-2</v>
      </c>
      <c r="G23" s="62">
        <f>[4]RA_DTS!$EW324</f>
        <v>9.698758714934641E-3</v>
      </c>
      <c r="H23" s="63">
        <f>[4]RA_DTS!$EW274</f>
        <v>5.3141366455065064E-3</v>
      </c>
      <c r="I23" s="64">
        <f>[4]RA_DTS!$EW149</f>
        <v>1389.6020340061809</v>
      </c>
      <c r="J23" s="65">
        <f>[4]RA_DTS!$EW174</f>
        <v>4.7583186770917552E-2</v>
      </c>
      <c r="K23" s="66">
        <f>[4]RA_DTS!$EW199</f>
        <v>4.3907676866004719E-2</v>
      </c>
      <c r="L23" s="65">
        <f>[4]RA_DTS!$EW224</f>
        <v>4.8655287628190491E-2</v>
      </c>
      <c r="M23" s="65">
        <f>[4]RA_DTS!$EW249</f>
        <v>3.9699837451674824E-2</v>
      </c>
    </row>
    <row r="24" spans="1:19" s="22" customFormat="1" ht="12.75" customHeight="1" x14ac:dyDescent="0.2">
      <c r="A24" s="20"/>
      <c r="C24" s="78" t="s">
        <v>29</v>
      </c>
      <c r="D24" s="103">
        <f>[4]RA_DTS!$EW25</f>
        <v>7.8153629911164044</v>
      </c>
      <c r="E24" s="60">
        <f>[4]RA_DTS!$EW75</f>
        <v>6.0959203864830336E-2</v>
      </c>
      <c r="F24" s="61">
        <f>[4]RA_DTS!$EW100</f>
        <v>-3.1732434566808188E-2</v>
      </c>
      <c r="G24" s="62">
        <f>[4]RA_DTS!$EW325</f>
        <v>-7.689690125609272E-3</v>
      </c>
      <c r="H24" s="63">
        <f>[4]RA_DTS!$EW275</f>
        <v>-0.10761053044254199</v>
      </c>
      <c r="I24" s="64">
        <f>[4]RA_DTS!$EW150</f>
        <v>87.834401737478402</v>
      </c>
      <c r="J24" s="65">
        <f>[4]RA_DTS!$EW175</f>
        <v>-4.9213275848206228E-2</v>
      </c>
      <c r="K24" s="66">
        <f>[4]RA_DTS!$EW200</f>
        <v>-4.8716118615061865E-2</v>
      </c>
      <c r="L24" s="65">
        <f>[4]RA_DTS!$EW225</f>
        <v>-2.4201695992491223E-2</v>
      </c>
      <c r="M24" s="65">
        <f>[4]RA_DTS!$EW250</f>
        <v>-2.8169581859177284E-2</v>
      </c>
    </row>
    <row r="25" spans="1:19" s="22" customFormat="1" ht="12.75" customHeight="1" x14ac:dyDescent="0.2">
      <c r="C25" s="104" t="s">
        <v>30</v>
      </c>
      <c r="D25" s="80">
        <f>[4]RA_DTS!$EW26</f>
        <v>40.142173224537707</v>
      </c>
      <c r="E25" s="81">
        <f>[4]RA_DTS!$EW76</f>
        <v>7.445544849281549E-2</v>
      </c>
      <c r="F25" s="82">
        <f>[4]RA_DTS!$EW101</f>
        <v>-1.386648122779377E-2</v>
      </c>
      <c r="G25" s="83">
        <f>[4]RA_DTS!$EW326</f>
        <v>-1.536534712893034E-2</v>
      </c>
      <c r="H25" s="84">
        <f>[4]RA_DTS!$EW276</f>
        <v>1.182540726922876E-2</v>
      </c>
      <c r="I25" s="85">
        <f>[4]RA_DTS!$EW151</f>
        <v>461.19887208445527</v>
      </c>
      <c r="J25" s="86">
        <f>[4]RA_DTS!$EW176</f>
        <v>1.7117794911982065E-2</v>
      </c>
      <c r="K25" s="87">
        <f>[4]RA_DTS!$EW201</f>
        <v>1.4927506739686791E-2</v>
      </c>
      <c r="L25" s="86">
        <f>[4]RA_DTS!$EW226</f>
        <v>2.8746622403778899E-2</v>
      </c>
      <c r="M25" s="86">
        <f>[4]RA_DTS!$EW251</f>
        <v>2.0064112607910856E-2</v>
      </c>
    </row>
    <row r="26" spans="1:19" s="22" customFormat="1" ht="12.75" customHeight="1" x14ac:dyDescent="0.2">
      <c r="C26" s="49" t="s">
        <v>31</v>
      </c>
      <c r="D26" s="80">
        <f>[4]RA_DTS!$EW27</f>
        <v>381.15379951016843</v>
      </c>
      <c r="E26" s="81">
        <f>[4]RA_DTS!$EW77</f>
        <v>8.7139567200817725E-2</v>
      </c>
      <c r="F26" s="82">
        <f>[4]RA_DTS!$EW102</f>
        <v>6.2540741067953487E-3</v>
      </c>
      <c r="G26" s="83">
        <f>[4]RA_DTS!$EW327</f>
        <v>1.0006907449014335E-2</v>
      </c>
      <c r="H26" s="84">
        <f>[4]RA_DTS!$EW277</f>
        <v>-8.5557591082069395E-3</v>
      </c>
      <c r="I26" s="85">
        <f>[4]RA_DTS!$EW152</f>
        <v>4451.7947175023382</v>
      </c>
      <c r="J26" s="86">
        <f>[4]RA_DTS!$EW177</f>
        <v>1.7729472973933458E-2</v>
      </c>
      <c r="K26" s="87">
        <f>[4]RA_DTS!$EW202</f>
        <v>1.4637701521527546E-2</v>
      </c>
      <c r="L26" s="86">
        <f>[4]RA_DTS!$EW227</f>
        <v>2.3150218431941427E-2</v>
      </c>
      <c r="M26" s="86">
        <f>[4]RA_DTS!$EW252</f>
        <v>1.510982365928859E-2</v>
      </c>
    </row>
    <row r="27" spans="1:19" s="22" customFormat="1" ht="12.75" hidden="1" customHeight="1" x14ac:dyDescent="0.2">
      <c r="C27" s="105"/>
      <c r="D27" s="106"/>
      <c r="E27" s="107"/>
      <c r="F27" s="108"/>
      <c r="G27" s="109"/>
      <c r="H27" s="108"/>
      <c r="I27" s="106"/>
      <c r="J27" s="107"/>
      <c r="K27" s="108"/>
      <c r="L27" s="107"/>
      <c r="M27" s="108"/>
    </row>
    <row r="28" spans="1:19" s="22" customFormat="1" ht="12.75" hidden="1" customHeight="1" x14ac:dyDescent="0.2">
      <c r="C28" s="105"/>
      <c r="D28" s="106"/>
      <c r="E28" s="107"/>
      <c r="F28" s="108"/>
      <c r="G28" s="109"/>
      <c r="H28" s="108"/>
      <c r="I28" s="106"/>
      <c r="J28" s="107"/>
      <c r="K28" s="108"/>
      <c r="L28" s="107"/>
      <c r="M28" s="108"/>
    </row>
    <row r="29" spans="1:19" s="22" customFormat="1" ht="12.75" hidden="1" customHeight="1" x14ac:dyDescent="0.2">
      <c r="C29" s="105"/>
      <c r="D29" s="106"/>
      <c r="E29" s="107"/>
      <c r="F29" s="108"/>
      <c r="G29" s="109"/>
      <c r="H29" s="108"/>
      <c r="I29" s="106"/>
      <c r="J29" s="107"/>
      <c r="K29" s="108"/>
      <c r="L29" s="107"/>
      <c r="M29" s="108"/>
    </row>
    <row r="30" spans="1:19" s="22" customFormat="1" ht="12.75" customHeight="1" x14ac:dyDescent="0.2">
      <c r="C30" s="110"/>
      <c r="D30" s="111"/>
      <c r="E30" s="112"/>
      <c r="F30" s="113"/>
      <c r="G30" s="112"/>
      <c r="H30" s="114"/>
      <c r="I30" s="115"/>
      <c r="J30" s="113"/>
      <c r="K30" s="112"/>
      <c r="L30" s="116"/>
      <c r="M30" s="112"/>
    </row>
    <row r="31" spans="1:19" s="22" customFormat="1" ht="12.75" customHeight="1" x14ac:dyDescent="0.2">
      <c r="C31" s="101" t="s">
        <v>32</v>
      </c>
      <c r="D31" s="69">
        <f>[5]Mois!$DL$5/1000000</f>
        <v>56.703125319999998</v>
      </c>
      <c r="E31" s="72">
        <f>'[5]Evo mois'!$DL$5</f>
        <v>0.1163819378526687</v>
      </c>
      <c r="F31" s="117">
        <f>'[6]Evo Mois'!$DL$5</f>
        <v>2.3161590920056652E-2</v>
      </c>
      <c r="G31" s="72">
        <f>'[6]Evo Mois-1'!$DL$5</f>
        <v>4.5175934702918141E-2</v>
      </c>
      <c r="H31" s="70">
        <f>'[6]Evo ACM'!$CZ$5</f>
        <v>5.1334484365643807E-2</v>
      </c>
      <c r="I31" s="69">
        <f>'[5]Cumul ACM'!$DL$5/1000000</f>
        <v>653.92225208000002</v>
      </c>
      <c r="J31" s="71">
        <f>'[5]Evo ACM'!$DL$5</f>
        <v>-7.3244636750258163E-4</v>
      </c>
      <c r="K31" s="72">
        <f>'[6]Evo ACM'!$DL$5</f>
        <v>3.7405580712203346E-2</v>
      </c>
      <c r="L31" s="71">
        <f>'[5]Evo PCAP'!$DL$5</f>
        <v>-3.7633207896275001E-2</v>
      </c>
      <c r="M31" s="72">
        <f>'[6]Evo PCAP'!$DL$5</f>
        <v>2.198883888655967E-2</v>
      </c>
      <c r="R31" s="118"/>
      <c r="S31" s="118"/>
    </row>
    <row r="32" spans="1:19" s="22" customFormat="1" ht="12.75" customHeight="1" x14ac:dyDescent="0.2">
      <c r="C32" s="119" t="s">
        <v>33</v>
      </c>
      <c r="D32" s="59">
        <f>[5]Mois!$DL$6/1000000</f>
        <v>45.070720099999996</v>
      </c>
      <c r="E32" s="62">
        <f>'[5]Evo mois'!$DL$6</f>
        <v>9.9812827658474879E-2</v>
      </c>
      <c r="F32" s="120">
        <f>'[6]Evo Mois'!$DL$6</f>
        <v>1.4163177585346576E-2</v>
      </c>
      <c r="G32" s="62">
        <f>'[6]Evo Mois-1'!$DL$6</f>
        <v>4.4653155931228428E-2</v>
      </c>
      <c r="H32" s="60">
        <f>'[6]Evo ACM'!$CZ$6</f>
        <v>3.7542118389137791E-2</v>
      </c>
      <c r="I32" s="59">
        <f>'[5]Cumul ACM'!$DL$6/1000000</f>
        <v>523.96678578000001</v>
      </c>
      <c r="J32" s="61">
        <f>'[5]Evo ACM'!$DL$6</f>
        <v>-1.3037979892456253E-3</v>
      </c>
      <c r="K32" s="62">
        <f>'[6]Evo ACM'!$DL$6</f>
        <v>3.7998127180588703E-2</v>
      </c>
      <c r="L32" s="61">
        <f>'[5]Evo PCAP'!$DL$6</f>
        <v>-4.0976500789324577E-2</v>
      </c>
      <c r="M32" s="62">
        <f>'[6]Evo PCAP'!$DL$6</f>
        <v>1.9547332471335555E-2</v>
      </c>
      <c r="R32" s="118"/>
      <c r="S32" s="118"/>
    </row>
    <row r="33" spans="2:19" s="22" customFormat="1" ht="12.75" customHeight="1" x14ac:dyDescent="0.2">
      <c r="C33" s="119" t="s">
        <v>34</v>
      </c>
      <c r="D33" s="59">
        <f>[5]Mois!$DL$7/1000000</f>
        <v>6.7044198899999996</v>
      </c>
      <c r="E33" s="62">
        <f>'[5]Evo mois'!$DL$7</f>
        <v>0.31498759589712377</v>
      </c>
      <c r="F33" s="120">
        <f>'[6]Evo Mois'!$DL$7</f>
        <v>0.19326135193407401</v>
      </c>
      <c r="G33" s="62">
        <f>'[6]Evo Mois-1'!$DL$7</f>
        <v>7.4755268597971325E-2</v>
      </c>
      <c r="H33" s="60">
        <f>'[6]Evo ACM'!$CZ$7</f>
        <v>0.18743256181409507</v>
      </c>
      <c r="I33" s="59">
        <f>'[5]Cumul ACM'!$DL$7/1000000</f>
        <v>65.395763119999998</v>
      </c>
      <c r="J33" s="61">
        <f>'[5]Evo ACM'!$DL$7</f>
        <v>6.2837852709768827E-2</v>
      </c>
      <c r="K33" s="62">
        <f>'[6]Evo ACM'!$DL$7</f>
        <v>0.10605421035852625</v>
      </c>
      <c r="L33" s="61">
        <f>'[5]Evo PCAP'!$DL$7</f>
        <v>3.6463897694678948E-2</v>
      </c>
      <c r="M33" s="62">
        <f>'[6]Evo PCAP'!$DL$7</f>
        <v>0.10993284732182684</v>
      </c>
      <c r="R33" s="118"/>
      <c r="S33" s="118"/>
    </row>
    <row r="34" spans="2:19" s="22" customFormat="1" ht="12.75" customHeight="1" x14ac:dyDescent="0.2">
      <c r="C34" s="121" t="s">
        <v>35</v>
      </c>
      <c r="D34" s="80">
        <f>[5]Mois!$DL$8/1000000</f>
        <v>4.9279853300000003</v>
      </c>
      <c r="E34" s="83">
        <f>'[5]Evo mois'!$DL$8</f>
        <v>4.5604760253752596E-2</v>
      </c>
      <c r="F34" s="122">
        <f>'[6]Evo Mois'!$DL$8</f>
        <v>-6.1669608361217265E-2</v>
      </c>
      <c r="G34" s="122">
        <f>'[6]Evo Mois-1'!$DL$8</f>
        <v>1.7035732190968877E-2</v>
      </c>
      <c r="H34" s="83">
        <f>'[6]Evo ACM'!$CZ$8</f>
        <v>5.0204487490129956E-2</v>
      </c>
      <c r="I34" s="80">
        <f>'[5]Cumul ACM'!$DL$8/1000000</f>
        <v>64.55970318</v>
      </c>
      <c r="J34" s="82">
        <f>'[5]Evo ACM'!$DL$8</f>
        <v>-5.3673077984866646E-2</v>
      </c>
      <c r="K34" s="83">
        <f>'[6]Evo ACM'!$DL$8</f>
        <v>-2.8865889443823733E-2</v>
      </c>
      <c r="L34" s="82">
        <f>'[5]Evo PCAP'!$DL$8</f>
        <v>-7.8516259783796949E-2</v>
      </c>
      <c r="M34" s="83">
        <f>'[6]Evo PCAP'!$DL$8</f>
        <v>-4.0271438446912611E-2</v>
      </c>
      <c r="O34" s="118"/>
      <c r="P34" s="118"/>
      <c r="Q34" s="118"/>
      <c r="R34" s="118"/>
      <c r="S34" s="118"/>
    </row>
    <row r="35" spans="2:19" s="22" customFormat="1" ht="12.75" customHeight="1" x14ac:dyDescent="0.2">
      <c r="C35" s="123"/>
      <c r="D35" s="106"/>
      <c r="E35" s="124"/>
      <c r="F35" s="124"/>
      <c r="G35" s="124"/>
      <c r="H35" s="124"/>
      <c r="I35" s="106"/>
      <c r="J35" s="124"/>
      <c r="K35" s="124"/>
      <c r="L35" s="124"/>
      <c r="M35" s="124"/>
      <c r="O35" s="118"/>
      <c r="P35" s="118"/>
      <c r="Q35" s="118"/>
      <c r="R35" s="118"/>
      <c r="S35" s="118"/>
    </row>
    <row r="36" spans="2:19" s="22" customFormat="1" ht="12.75" customHeight="1" x14ac:dyDescent="0.2">
      <c r="B36" s="125"/>
      <c r="C36" s="126"/>
      <c r="D36" s="127"/>
      <c r="E36" s="127"/>
      <c r="F36" s="127"/>
      <c r="G36" s="127"/>
      <c r="H36" s="127"/>
      <c r="I36" s="127"/>
      <c r="J36" s="127"/>
      <c r="K36" s="127"/>
      <c r="L36" s="127"/>
      <c r="M36" s="127"/>
    </row>
    <row r="37" spans="2:19" s="22" customFormat="1" ht="40.5" customHeight="1" x14ac:dyDescent="0.2">
      <c r="B37" s="125"/>
      <c r="C37" s="23" t="s">
        <v>36</v>
      </c>
      <c r="D37" s="24" t="s">
        <v>6</v>
      </c>
      <c r="E37" s="25"/>
      <c r="F37" s="25"/>
      <c r="G37" s="26"/>
      <c r="H37" s="24" t="s">
        <v>8</v>
      </c>
      <c r="I37" s="25"/>
      <c r="J37" s="25"/>
      <c r="K37" s="26"/>
      <c r="L37" s="24" t="s">
        <v>9</v>
      </c>
      <c r="M37" s="26"/>
    </row>
    <row r="38" spans="2:19" s="22" customFormat="1" ht="53.25" customHeight="1" x14ac:dyDescent="0.2">
      <c r="B38" s="125"/>
      <c r="C38" s="27"/>
      <c r="D38" s="28" t="str">
        <f>D5</f>
        <v>Données brutes  juil. 2024</v>
      </c>
      <c r="E38" s="29" t="str">
        <f>E5</f>
        <v>Taux de croissance  juil. 2024 / juil. 2023</v>
      </c>
      <c r="F38" s="128"/>
      <c r="G38" s="31" t="str">
        <f>G5</f>
        <v>Taux de croissance  juil. 2024 / juin 2024</v>
      </c>
      <c r="H38" s="32" t="str">
        <f>H5</f>
        <v>Rappel :
Taux ACM CVS-CJO à fin juil. 2023</v>
      </c>
      <c r="I38" s="33" t="str">
        <f>I5</f>
        <v>Données brutes aout 2023 - juil. 2024</v>
      </c>
      <c r="J38" s="29" t="str">
        <f>J5</f>
        <v>Taux ACM (aout 2023 - juil. 2024 / aout 2022 - juil. 2023)</v>
      </c>
      <c r="K38" s="35"/>
      <c r="L38" s="29" t="str">
        <f>L5</f>
        <v>( janv à juil. 2024 ) /
( janv à juil. 2023 )</v>
      </c>
      <c r="M38" s="35"/>
    </row>
    <row r="39" spans="2:19" s="22" customFormat="1" ht="40.5" customHeight="1" x14ac:dyDescent="0.2">
      <c r="B39" s="125"/>
      <c r="C39" s="37"/>
      <c r="D39" s="38"/>
      <c r="E39" s="31" t="s">
        <v>10</v>
      </c>
      <c r="F39" s="39" t="s">
        <v>11</v>
      </c>
      <c r="G39" s="31" t="s">
        <v>11</v>
      </c>
      <c r="H39" s="40"/>
      <c r="I39" s="41"/>
      <c r="J39" s="31" t="s">
        <v>10</v>
      </c>
      <c r="K39" s="31" t="s">
        <v>11</v>
      </c>
      <c r="L39" s="31" t="s">
        <v>10</v>
      </c>
      <c r="M39" s="31" t="s">
        <v>11</v>
      </c>
    </row>
    <row r="40" spans="2:19" s="22" customFormat="1" ht="12.75" customHeight="1" x14ac:dyDescent="0.2">
      <c r="B40" s="125"/>
      <c r="C40" s="42" t="s">
        <v>12</v>
      </c>
      <c r="D40" s="43">
        <f>[4]NSA_DTS!$EW5</f>
        <v>204.69166746262607</v>
      </c>
      <c r="E40" s="44">
        <f>[4]NSA_DTS!$EW55</f>
        <v>4.963314181802736E-2</v>
      </c>
      <c r="F40" s="45">
        <f>[4]NSA_DTS!$EW80</f>
        <v>-2.2114786525936792E-2</v>
      </c>
      <c r="G40" s="46">
        <f>[4]NSA_DTS!$EW305</f>
        <v>9.7325823014016155E-3</v>
      </c>
      <c r="H40" s="47">
        <f>[4]NSA_DTS!$EW255</f>
        <v>-1.3152772655187106E-2</v>
      </c>
      <c r="I40" s="48">
        <f>[4]NSA_DTS!$EW130</f>
        <v>2399.8062240241848</v>
      </c>
      <c r="J40" s="44">
        <f>[4]NSA_DTS!$EW155</f>
        <v>-1.8029792735589911E-3</v>
      </c>
      <c r="K40" s="46">
        <f>[4]NSA_DTS!$EW180</f>
        <v>-4.7685621413018353E-3</v>
      </c>
      <c r="L40" s="44">
        <f>[4]NSA_DTS!$EW205</f>
        <v>2.7236129183412228E-3</v>
      </c>
      <c r="M40" s="44">
        <f>[4]NSA_DTS!$EW230</f>
        <v>-4.7748025324254595E-3</v>
      </c>
    </row>
    <row r="41" spans="2:19" s="22" customFormat="1" ht="12.75" customHeight="1" x14ac:dyDescent="0.2">
      <c r="B41" s="125"/>
      <c r="C41" s="49" t="s">
        <v>13</v>
      </c>
      <c r="D41" s="50">
        <f>[4]NSA_DTS!$EW6</f>
        <v>118.67305873634727</v>
      </c>
      <c r="E41" s="51">
        <f>[4]NSA_DTS!$EW56</f>
        <v>3.4722005526644173E-2</v>
      </c>
      <c r="F41" s="52">
        <f>[4]NSA_DTS!$EW81</f>
        <v>-2.6385402150219006E-2</v>
      </c>
      <c r="G41" s="53">
        <f>[4]NSA_DTS!$EW306</f>
        <v>1.3874746154352691E-2</v>
      </c>
      <c r="H41" s="54">
        <f>[4]NSA_DTS!$EW256</f>
        <v>-2.0844838258308962E-2</v>
      </c>
      <c r="I41" s="55">
        <f>[4]NSA_DTS!$EW131</f>
        <v>1402.4602966355744</v>
      </c>
      <c r="J41" s="56">
        <f>[4]NSA_DTS!$EW156</f>
        <v>-1.5728894793971659E-2</v>
      </c>
      <c r="K41" s="57">
        <f>[4]NSA_DTS!$EW181</f>
        <v>-1.8986091935598415E-2</v>
      </c>
      <c r="L41" s="56">
        <f>[4]NSA_DTS!$EW206</f>
        <v>-1.070227771057497E-2</v>
      </c>
      <c r="M41" s="56">
        <f>[4]NSA_DTS!$EW231</f>
        <v>-1.8003858272958251E-2</v>
      </c>
    </row>
    <row r="42" spans="2:19" s="22" customFormat="1" ht="12.75" customHeight="1" x14ac:dyDescent="0.2">
      <c r="B42" s="125"/>
      <c r="C42" s="58" t="s">
        <v>14</v>
      </c>
      <c r="D42" s="103">
        <f>[4]NSA_DTS!$EW7</f>
        <v>37.291851911819094</v>
      </c>
      <c r="E42" s="60">
        <f>[4]NSA_DTS!$EW57</f>
        <v>9.5156554807783733E-2</v>
      </c>
      <c r="F42" s="61">
        <f>[4]NSA_DTS!$EW82</f>
        <v>-2.6335698008242758E-2</v>
      </c>
      <c r="G42" s="62">
        <f>[4]NSA_DTS!$EW307</f>
        <v>3.465551969771874E-2</v>
      </c>
      <c r="H42" s="63">
        <f>[4]NSA_DTS!$EW257</f>
        <v>5.5205456205345005E-3</v>
      </c>
      <c r="I42" s="64">
        <f>[4]NSA_DTS!$EW132</f>
        <v>445.68463975493887</v>
      </c>
      <c r="J42" s="65">
        <f>[4]NSA_DTS!$EW157</f>
        <v>-1.7128131833629268E-2</v>
      </c>
      <c r="K42" s="66">
        <f>[4]NSA_DTS!$EW182</f>
        <v>-1.8984176117122997E-2</v>
      </c>
      <c r="L42" s="65">
        <f>[4]NSA_DTS!$EW207</f>
        <v>-1.8471448645285049E-2</v>
      </c>
      <c r="M42" s="65">
        <f>[4]NSA_DTS!$EW232</f>
        <v>-2.7670771993841936E-2</v>
      </c>
    </row>
    <row r="43" spans="2:19" s="22" customFormat="1" ht="12.75" customHeight="1" x14ac:dyDescent="0.2">
      <c r="B43" s="125"/>
      <c r="C43" s="67" t="s">
        <v>15</v>
      </c>
      <c r="D43" s="59">
        <f>[4]NSA_DTS!$EW8</f>
        <v>9.9008390939800783</v>
      </c>
      <c r="E43" s="60">
        <f>[4]NSA_DTS!$EW58</f>
        <v>6.9499051991042782E-2</v>
      </c>
      <c r="F43" s="61">
        <f>[4]NSA_DTS!$EW83</f>
        <v>-3.9103398723239202E-2</v>
      </c>
      <c r="G43" s="62">
        <f>[4]NSA_DTS!$EW308</f>
        <v>2.5437603600034775E-2</v>
      </c>
      <c r="H43" s="63">
        <f>[4]NSA_DTS!$EW258</f>
        <v>-4.2640567227989257E-2</v>
      </c>
      <c r="I43" s="64">
        <f>[4]NSA_DTS!$EW133</f>
        <v>123.35797258089619</v>
      </c>
      <c r="J43" s="65">
        <f>[4]NSA_DTS!$EW158</f>
        <v>-2.7282945885944154E-2</v>
      </c>
      <c r="K43" s="66">
        <f>[4]NSA_DTS!$EW183</f>
        <v>-3.2338625626240569E-2</v>
      </c>
      <c r="L43" s="65">
        <f>[4]NSA_DTS!$EW208</f>
        <v>-1.2038929647319674E-2</v>
      </c>
      <c r="M43" s="65">
        <f>[4]NSA_DTS!$EW233</f>
        <v>-2.1902507040775343E-2</v>
      </c>
    </row>
    <row r="44" spans="2:19" s="22" customFormat="1" ht="12.75" customHeight="1" x14ac:dyDescent="0.2">
      <c r="B44" s="125"/>
      <c r="C44" s="67" t="s">
        <v>16</v>
      </c>
      <c r="D44" s="59">
        <f>[4]NSA_DTS!$EW9</f>
        <v>21.800942848231717</v>
      </c>
      <c r="E44" s="60">
        <f>[4]NSA_DTS!$EW59</f>
        <v>0.13288048064613944</v>
      </c>
      <c r="F44" s="61">
        <f>[4]NSA_DTS!$EW84</f>
        <v>4.5151329847761268E-3</v>
      </c>
      <c r="G44" s="62">
        <f>[4]NSA_DTS!$EW309</f>
        <v>4.2189852715296849E-2</v>
      </c>
      <c r="H44" s="63">
        <f>[4]NSA_DTS!$EW259</f>
        <v>2.4750455670988547E-2</v>
      </c>
      <c r="I44" s="64">
        <f>[4]NSA_DTS!$EW134</f>
        <v>259.31998410848189</v>
      </c>
      <c r="J44" s="65">
        <f>[4]NSA_DTS!$EW159</f>
        <v>7.1084840633397484E-3</v>
      </c>
      <c r="K44" s="66">
        <f>[4]NSA_DTS!$EW184</f>
        <v>5.7879067113362215E-3</v>
      </c>
      <c r="L44" s="65">
        <f>[4]NSA_DTS!$EW209</f>
        <v>4.5214168120291109E-3</v>
      </c>
      <c r="M44" s="65">
        <f>[4]NSA_DTS!$EW234</f>
        <v>-4.7707902577605044E-3</v>
      </c>
    </row>
    <row r="45" spans="2:19" s="22" customFormat="1" ht="12.75" customHeight="1" x14ac:dyDescent="0.2">
      <c r="B45" s="125"/>
      <c r="C45" s="67" t="s">
        <v>17</v>
      </c>
      <c r="D45" s="59">
        <f>[4]NSA_DTS!$EW10</f>
        <v>5.4088019470102502</v>
      </c>
      <c r="E45" s="60">
        <f>[4]NSA_DTS!$EW60</f>
        <v>-4.2485068002251491E-4</v>
      </c>
      <c r="F45" s="61">
        <f>[4]NSA_DTS!$EW85</f>
        <v>-0.12723894628766474</v>
      </c>
      <c r="G45" s="62">
        <f>[4]NSA_DTS!$EW310</f>
        <v>2.0756582179522587E-2</v>
      </c>
      <c r="H45" s="63">
        <f>[4]NSA_DTS!$EW260</f>
        <v>2.6716468094988066E-2</v>
      </c>
      <c r="I45" s="64">
        <f>[4]NSA_DTS!$EW135</f>
        <v>61.024881016104416</v>
      </c>
      <c r="J45" s="65">
        <f>[4]NSA_DTS!$EW160</f>
        <v>-9.4375421834368645E-2</v>
      </c>
      <c r="K45" s="66">
        <f>[4]NSA_DTS!$EW185</f>
        <v>-9.2063418739520175E-2</v>
      </c>
      <c r="L45" s="65">
        <f>[4]NSA_DTS!$EW210</f>
        <v>-0.1202056528905584</v>
      </c>
      <c r="M45" s="65">
        <f>[4]NSA_DTS!$EW235</f>
        <v>-0.12965122721201572</v>
      </c>
    </row>
    <row r="46" spans="2:19" s="22" customFormat="1" ht="12.75" customHeight="1" x14ac:dyDescent="0.2">
      <c r="B46" s="125"/>
      <c r="C46" s="68" t="s">
        <v>18</v>
      </c>
      <c r="D46" s="69">
        <f>[4]NSA_DTS!$EW12</f>
        <v>48.671956646122474</v>
      </c>
      <c r="E46" s="70">
        <f>[4]NSA_DTS!$EW62</f>
        <v>-3.6774599143705178E-3</v>
      </c>
      <c r="F46" s="71">
        <f>[4]NSA_DTS!$EW87</f>
        <v>-1.8797392331023288E-2</v>
      </c>
      <c r="G46" s="72">
        <f>[4]NSA_DTS!$EW312</f>
        <v>-4.5833760969821169E-3</v>
      </c>
      <c r="H46" s="73">
        <f>[4]NSA_DTS!$EW262</f>
        <v>-2.8555463503457501E-2</v>
      </c>
      <c r="I46" s="74">
        <f>[4]NSA_DTS!$EW137</f>
        <v>582.22117673733942</v>
      </c>
      <c r="J46" s="75">
        <f>[4]NSA_DTS!$EW162</f>
        <v>-1.4221985331728915E-2</v>
      </c>
      <c r="K46" s="76">
        <f>[4]NSA_DTS!$EW187</f>
        <v>-1.8739523701923444E-2</v>
      </c>
      <c r="L46" s="75">
        <f>[4]NSA_DTS!$EW212</f>
        <v>-7.0079332703447683E-3</v>
      </c>
      <c r="M46" s="75">
        <f>[4]NSA_DTS!$EW237</f>
        <v>-1.2948448444487171E-2</v>
      </c>
    </row>
    <row r="47" spans="2:19" s="22" customFormat="1" ht="12.75" customHeight="1" x14ac:dyDescent="0.2">
      <c r="B47" s="125"/>
      <c r="C47" s="78" t="s">
        <v>19</v>
      </c>
      <c r="D47" s="59">
        <f>[4]NSA_DTS!$EW13</f>
        <v>10.5464180418869</v>
      </c>
      <c r="E47" s="60">
        <f>[4]NSA_DTS!$EW63</f>
        <v>0.1102549766201586</v>
      </c>
      <c r="F47" s="61">
        <f>[4]NSA_DTS!$EW88</f>
        <v>-2.6088133080580556E-2</v>
      </c>
      <c r="G47" s="62">
        <f>[4]NSA_DTS!$EW313</f>
        <v>1.2089376305628452E-3</v>
      </c>
      <c r="H47" s="63">
        <f>[4]NSA_DTS!$EW263</f>
        <v>1.7809273914672463E-2</v>
      </c>
      <c r="I47" s="64">
        <f>[4]NSA_DTS!$EW138</f>
        <v>122.75921192847233</v>
      </c>
      <c r="J47" s="65">
        <f>[4]NSA_DTS!$EW163</f>
        <v>-8.9537139383999431E-4</v>
      </c>
      <c r="K47" s="66">
        <f>[4]NSA_DTS!$EW188</f>
        <v>-5.7663735475119715E-3</v>
      </c>
      <c r="L47" s="65">
        <f>[4]NSA_DTS!$EW213</f>
        <v>-8.8519517542229309E-4</v>
      </c>
      <c r="M47" s="65">
        <f>[4]NSA_DTS!$EW238</f>
        <v>-1.6078949111098306E-2</v>
      </c>
    </row>
    <row r="48" spans="2:19" s="22" customFormat="1" ht="12.75" customHeight="1" x14ac:dyDescent="0.2">
      <c r="B48" s="125"/>
      <c r="C48" s="79" t="s">
        <v>20</v>
      </c>
      <c r="D48" s="80">
        <f>[4]NSA_DTS!$EW14</f>
        <v>36.727454883331795</v>
      </c>
      <c r="E48" s="81">
        <f>[4]NSA_DTS!$EW64</f>
        <v>-3.8845790809907355E-2</v>
      </c>
      <c r="F48" s="82">
        <f>[4]NSA_DTS!$EW89</f>
        <v>-2.0784616893155028E-2</v>
      </c>
      <c r="G48" s="83">
        <f>[4]NSA_DTS!$EW314</f>
        <v>-7.7555134745430632E-3</v>
      </c>
      <c r="H48" s="84">
        <f>[4]NSA_DTS!$EW264</f>
        <v>-4.357503246421035E-2</v>
      </c>
      <c r="I48" s="85">
        <f>[4]NSA_DTS!$EW139</f>
        <v>443.81457472031786</v>
      </c>
      <c r="J48" s="86">
        <f>[4]NSA_DTS!$EW164</f>
        <v>-2.0533058510201485E-2</v>
      </c>
      <c r="K48" s="87">
        <f>[4]NSA_DTS!$EW189</f>
        <v>-2.5092701823331898E-2</v>
      </c>
      <c r="L48" s="86">
        <f>[4]NSA_DTS!$EW214</f>
        <v>-1.1513474960271219E-2</v>
      </c>
      <c r="M48" s="86">
        <f>[4]NSA_DTS!$EW239</f>
        <v>-1.4706788847520746E-2</v>
      </c>
    </row>
    <row r="49" spans="2:19" s="22" customFormat="1" ht="12.75" customHeight="1" x14ac:dyDescent="0.2">
      <c r="B49" s="125"/>
      <c r="C49" s="89" t="s">
        <v>21</v>
      </c>
      <c r="D49" s="69">
        <f>[4]NSA_DTS!$EW16</f>
        <v>5.1552609941339993</v>
      </c>
      <c r="E49" s="70">
        <f>[4]NSA_DTS!$EW66</f>
        <v>-4.2212582415630417E-2</v>
      </c>
      <c r="F49" s="71">
        <f>[4]NSA_DTS!$EW91</f>
        <v>-0.13641801719952273</v>
      </c>
      <c r="G49" s="72">
        <f>[4]NSA_DTS!$EW316</f>
        <v>-1.1205686282471206E-2</v>
      </c>
      <c r="H49" s="73">
        <f>[4]NSA_DTS!$EW266</f>
        <v>-0.22154221101392979</v>
      </c>
      <c r="I49" s="74">
        <f>[4]NSA_DTS!$EW141</f>
        <v>69.535716341322527</v>
      </c>
      <c r="J49" s="75">
        <f>[4]NSA_DTS!$EW166</f>
        <v>-0.1443985403622845</v>
      </c>
      <c r="K49" s="76">
        <f>[4]NSA_DTS!$EW191</f>
        <v>-0.14754811717081862</v>
      </c>
      <c r="L49" s="75">
        <f>[4]NSA_DTS!$EW216</f>
        <v>-0.1185355876121057</v>
      </c>
      <c r="M49" s="75">
        <f>[4]NSA_DTS!$EW241</f>
        <v>-0.12542847458442696</v>
      </c>
    </row>
    <row r="50" spans="2:19" s="22" customFormat="1" ht="12.75" customHeight="1" x14ac:dyDescent="0.2">
      <c r="B50" s="125"/>
      <c r="C50" s="90" t="s">
        <v>22</v>
      </c>
      <c r="D50" s="80">
        <f>[4]NSA_DTS!$EW17</f>
        <v>14.724863301843701</v>
      </c>
      <c r="E50" s="81">
        <f>[4]NSA_DTS!$EW67</f>
        <v>0.12376708788976254</v>
      </c>
      <c r="F50" s="82">
        <f>[4]NSA_DTS!$EW92</f>
        <v>1.5995172055890849E-2</v>
      </c>
      <c r="G50" s="83">
        <f>[4]NSA_DTS!$EW317</f>
        <v>8.9323108397527662E-3</v>
      </c>
      <c r="H50" s="91">
        <f>[4]NSA_DTS!$EW267</f>
        <v>3.4220452373070254E-2</v>
      </c>
      <c r="I50" s="85">
        <f>[4]NSA_DTS!$EW142</f>
        <v>164.38176538424702</v>
      </c>
      <c r="J50" s="92">
        <f>[4]NSA_DTS!$EW167</f>
        <v>6.3678636518662568E-3</v>
      </c>
      <c r="K50" s="87">
        <f>[4]NSA_DTS!$EW192</f>
        <v>2.1565188691075043E-3</v>
      </c>
      <c r="L50" s="86">
        <f>[4]NSA_DTS!$EW217</f>
        <v>8.1847328612105752E-3</v>
      </c>
      <c r="M50" s="86">
        <f>[4]NSA_DTS!$EW242</f>
        <v>-1.5268408260856736E-3</v>
      </c>
    </row>
    <row r="51" spans="2:19" s="22" customFormat="1" ht="12.75" customHeight="1" x14ac:dyDescent="0.2">
      <c r="B51" s="125"/>
      <c r="C51" s="58" t="s">
        <v>23</v>
      </c>
      <c r="D51" s="59">
        <f>[4]NSA_DTS!$EW18</f>
        <v>10.434775071560781</v>
      </c>
      <c r="E51" s="60">
        <f>[4]NSA_DTS!$EW68</f>
        <v>-4.9429545933807106E-2</v>
      </c>
      <c r="F51" s="61">
        <f>[4]NSA_DTS!$EW93</f>
        <v>-5.9712675750668298E-2</v>
      </c>
      <c r="G51" s="62">
        <f>[4]NSA_DTS!$EW318</f>
        <v>5.406511595990704E-2</v>
      </c>
      <c r="H51" s="63">
        <f>[4]NSA_DTS!$EW268</f>
        <v>1.7548996372427128E-2</v>
      </c>
      <c r="I51" s="64">
        <f>[4]NSA_DTS!$EW143</f>
        <v>112.20579742865857</v>
      </c>
      <c r="J51" s="65">
        <f>[4]NSA_DTS!$EW168</f>
        <v>3.6753138095147353E-2</v>
      </c>
      <c r="K51" s="66">
        <f>[4]NSA_DTS!$EW193</f>
        <v>3.6189430258016797E-2</v>
      </c>
      <c r="L51" s="65">
        <f>[4]NSA_DTS!$EW218</f>
        <v>3.9207212379325895E-2</v>
      </c>
      <c r="M51" s="65">
        <f>[4]NSA_DTS!$EW243</f>
        <v>3.779275086998557E-2</v>
      </c>
    </row>
    <row r="52" spans="2:19" s="22" customFormat="1" ht="12.75" customHeight="1" x14ac:dyDescent="0.2">
      <c r="B52" s="125"/>
      <c r="C52" s="67" t="s">
        <v>24</v>
      </c>
      <c r="D52" s="59">
        <f>[4]NSA_DTS!$EW19</f>
        <v>6.7740270563179301</v>
      </c>
      <c r="E52" s="60">
        <f>[4]NSA_DTS!$EW69</f>
        <v>4.1636317149269519E-3</v>
      </c>
      <c r="F52" s="61">
        <f>[4]NSA_DTS!$EW94</f>
        <v>-2.971018906509082E-3</v>
      </c>
      <c r="G52" s="62">
        <f>[4]NSA_DTS!$EW319</f>
        <v>7.8805366092072671E-2</v>
      </c>
      <c r="H52" s="63">
        <f>[4]NSA_DTS!$EW269</f>
        <v>2.8256845663662045E-2</v>
      </c>
      <c r="I52" s="64">
        <f>[4]NSA_DTS!$EW144</f>
        <v>73.001125280052122</v>
      </c>
      <c r="J52" s="65">
        <f>[4]NSA_DTS!$EW169</f>
        <v>6.0909280258869991E-2</v>
      </c>
      <c r="K52" s="66">
        <f>[4]NSA_DTS!$EW194</f>
        <v>6.0286152142899008E-2</v>
      </c>
      <c r="L52" s="65">
        <f>[4]NSA_DTS!$EW219</f>
        <v>6.7267200673039262E-2</v>
      </c>
      <c r="M52" s="65">
        <f>[4]NSA_DTS!$EW244</f>
        <v>6.6290550203434107E-2</v>
      </c>
    </row>
    <row r="53" spans="2:19" s="22" customFormat="1" ht="12.75" customHeight="1" x14ac:dyDescent="0.2">
      <c r="B53" s="125"/>
      <c r="C53" s="67" t="s">
        <v>25</v>
      </c>
      <c r="D53" s="59">
        <f>[4]NSA_DTS!$EW20</f>
        <v>3.6607480152428495</v>
      </c>
      <c r="E53" s="60">
        <f>[4]NSA_DTS!$EW70</f>
        <v>-0.13486998847569409</v>
      </c>
      <c r="F53" s="61">
        <f>[4]NSA_DTS!$EW95</f>
        <v>-0.15610928978737859</v>
      </c>
      <c r="G53" s="62">
        <f>[4]NSA_DTS!$EW320</f>
        <v>7.6813964563919868E-3</v>
      </c>
      <c r="H53" s="63">
        <f>[4]NSA_DTS!$EW270</f>
        <v>-7.0254100006761355E-4</v>
      </c>
      <c r="I53" s="64">
        <f>[4]NSA_DTS!$EW145</f>
        <v>39.204672148606441</v>
      </c>
      <c r="J53" s="65">
        <f>[4]NSA_DTS!$EW170</f>
        <v>-5.4148636600703792E-3</v>
      </c>
      <c r="K53" s="66">
        <f>[4]NSA_DTS!$EW195</f>
        <v>-6.0737324377999613E-3</v>
      </c>
      <c r="L53" s="65">
        <f>[4]NSA_DTS!$EW220</f>
        <v>-9.372154527385379E-3</v>
      </c>
      <c r="M53" s="65">
        <f>[4]NSA_DTS!$EW245</f>
        <v>-1.190128853562411E-2</v>
      </c>
    </row>
    <row r="54" spans="2:19" s="22" customFormat="1" ht="12.75" customHeight="1" x14ac:dyDescent="0.2">
      <c r="B54" s="125"/>
      <c r="C54" s="93" t="s">
        <v>26</v>
      </c>
      <c r="D54" s="94">
        <f>[4]NSA_DTS!$EW22</f>
        <v>86.018608726278799</v>
      </c>
      <c r="E54" s="95">
        <f>[4]NSA_DTS!$EW72</f>
        <v>7.0924613285586302E-2</v>
      </c>
      <c r="F54" s="96">
        <f>[4]NSA_DTS!$EW97</f>
        <v>-1.5980237104359141E-2</v>
      </c>
      <c r="G54" s="97">
        <f>[4]NSA_DTS!$EW322</f>
        <v>3.9033640060350816E-3</v>
      </c>
      <c r="H54" s="54">
        <f>[4]NSA_DTS!$EW272</f>
        <v>-1.7199104269939314E-3</v>
      </c>
      <c r="I54" s="98">
        <f>[4]NSA_DTS!$EW147</f>
        <v>997.3459273886109</v>
      </c>
      <c r="J54" s="99">
        <f>[4]NSA_DTS!$EW172</f>
        <v>1.8459735970644209E-2</v>
      </c>
      <c r="K54" s="100">
        <f>[4]NSA_DTS!$EW197</f>
        <v>1.5958380517722137E-2</v>
      </c>
      <c r="L54" s="99">
        <f>[4]NSA_DTS!$EW222</f>
        <v>2.2585349232571827E-2</v>
      </c>
      <c r="M54" s="99">
        <f>[4]NSA_DTS!$EW247</f>
        <v>1.4346296689292881E-2</v>
      </c>
    </row>
    <row r="55" spans="2:19" s="22" customFormat="1" ht="12.75" customHeight="1" x14ac:dyDescent="0.2">
      <c r="B55" s="125"/>
      <c r="C55" s="101" t="s">
        <v>27</v>
      </c>
      <c r="D55" s="59">
        <f>[4]NSA_DTS!$EW23</f>
        <v>64.885704087027804</v>
      </c>
      <c r="E55" s="60">
        <f>[4]NSA_DTS!$EW73</f>
        <v>8.3825315599320049E-2</v>
      </c>
      <c r="F55" s="61">
        <f>[4]NSA_DTS!$EW98</f>
        <v>-1.5081756911352606E-3</v>
      </c>
      <c r="G55" s="62">
        <f>[4]NSA_DTS!$EW323</f>
        <v>1.201942708096615E-2</v>
      </c>
      <c r="H55" s="63">
        <f>[4]NSA_DTS!$EW273</f>
        <v>3.7404276231682854E-3</v>
      </c>
      <c r="I55" s="64">
        <f>[4]NSA_DTS!$EW148</f>
        <v>749.1992321956053</v>
      </c>
      <c r="J55" s="65">
        <f>[4]NSA_DTS!$EW173</f>
        <v>2.8678852706579328E-2</v>
      </c>
      <c r="K55" s="66">
        <f>[4]NSA_DTS!$EW198</f>
        <v>2.5979275206584163E-2</v>
      </c>
      <c r="L55" s="65">
        <f>[4]NSA_DTS!$EW223</f>
        <v>3.1113122306808849E-2</v>
      </c>
      <c r="M55" s="65">
        <f>[4]NSA_DTS!$EW248</f>
        <v>2.2740845575581536E-2</v>
      </c>
    </row>
    <row r="56" spans="2:19" s="22" customFormat="1" ht="12.75" customHeight="1" x14ac:dyDescent="0.2">
      <c r="B56" s="125"/>
      <c r="C56" s="102" t="s">
        <v>28</v>
      </c>
      <c r="D56" s="59">
        <f>[4]NSA_DTS!$EW24</f>
        <v>61.972678559762997</v>
      </c>
      <c r="E56" s="60">
        <f>[4]NSA_DTS!$EW74</f>
        <v>9.0599514303020934E-2</v>
      </c>
      <c r="F56" s="61">
        <f>[4]NSA_DTS!$EW99</f>
        <v>5.7926334958051662E-3</v>
      </c>
      <c r="G56" s="62">
        <f>[4]NSA_DTS!$EW324</f>
        <v>1.3102899147539926E-2</v>
      </c>
      <c r="H56" s="63">
        <f>[4]NSA_DTS!$EW274</f>
        <v>1.2330797713550501E-2</v>
      </c>
      <c r="I56" s="64">
        <f>[4]NSA_DTS!$EW149</f>
        <v>713.8725648123808</v>
      </c>
      <c r="J56" s="65">
        <f>[4]NSA_DTS!$EW174</f>
        <v>3.7560974229986721E-2</v>
      </c>
      <c r="K56" s="66">
        <f>[4]NSA_DTS!$EW199</f>
        <v>3.4713408859267769E-2</v>
      </c>
      <c r="L56" s="65">
        <f>[4]NSA_DTS!$EW224</f>
        <v>3.8878836879093326E-2</v>
      </c>
      <c r="M56" s="65">
        <f>[4]NSA_DTS!$EW249</f>
        <v>2.9969737673176899E-2</v>
      </c>
    </row>
    <row r="57" spans="2:19" s="22" customFormat="1" ht="12.75" customHeight="1" x14ac:dyDescent="0.2">
      <c r="B57" s="125"/>
      <c r="C57" s="78" t="s">
        <v>29</v>
      </c>
      <c r="D57" s="103">
        <f>[4]NSA_DTS!$EW25</f>
        <v>2.9130255272648036</v>
      </c>
      <c r="E57" s="60">
        <f>[4]NSA_DTS!$EW75</f>
        <v>-4.2679219443272909E-2</v>
      </c>
      <c r="F57" s="61">
        <f>[4]NSA_DTS!$EW100</f>
        <v>-0.13651386518437447</v>
      </c>
      <c r="G57" s="62">
        <f>[4]NSA_DTS!$EW325</f>
        <v>-1.076806056981261E-2</v>
      </c>
      <c r="H57" s="63">
        <f>[4]NSA_DTS!$EW275</f>
        <v>-0.1230031112317348</v>
      </c>
      <c r="I57" s="64">
        <f>[4]NSA_DTS!$EW150</f>
        <v>35.326667383224503</v>
      </c>
      <c r="J57" s="65">
        <f>[4]NSA_DTS!$EW175</f>
        <v>-0.12302848653649967</v>
      </c>
      <c r="K57" s="66">
        <f>[4]NSA_DTS!$EW200</f>
        <v>-0.12277113931520844</v>
      </c>
      <c r="L57" s="65">
        <f>[4]NSA_DTS!$EW225</f>
        <v>-0.10468298883456562</v>
      </c>
      <c r="M57" s="65">
        <f>[4]NSA_DTS!$EW250</f>
        <v>-0.10575258901608442</v>
      </c>
    </row>
    <row r="58" spans="2:19" s="22" customFormat="1" ht="12.75" customHeight="1" x14ac:dyDescent="0.2">
      <c r="B58" s="125"/>
      <c r="C58" s="104" t="s">
        <v>30</v>
      </c>
      <c r="D58" s="80">
        <f>[4]NSA_DTS!$EW26</f>
        <v>21.132904639251002</v>
      </c>
      <c r="E58" s="81">
        <f>[4]NSA_DTS!$EW76</f>
        <v>3.3166171030338587E-2</v>
      </c>
      <c r="F58" s="82">
        <f>[4]NSA_DTS!$EW101</f>
        <v>-5.8657280306126158E-2</v>
      </c>
      <c r="G58" s="83">
        <f>[4]NSA_DTS!$EW326</f>
        <v>-2.0663469878361984E-2</v>
      </c>
      <c r="H58" s="84">
        <f>[4]NSA_DTS!$EW276</f>
        <v>-1.7236388723967822E-2</v>
      </c>
      <c r="I58" s="85">
        <f>[4]NSA_DTS!$EW151</f>
        <v>248.1466951930056</v>
      </c>
      <c r="J58" s="86">
        <f>[4]NSA_DTS!$EW176</f>
        <v>-1.1197583503102737E-2</v>
      </c>
      <c r="K58" s="87">
        <f>[4]NSA_DTS!$EW201</f>
        <v>-1.3125508229022143E-2</v>
      </c>
      <c r="L58" s="86">
        <f>[4]NSA_DTS!$EW226</f>
        <v>-1.7453382899039749E-3</v>
      </c>
      <c r="M58" s="86">
        <f>[4]NSA_DTS!$EW251</f>
        <v>-1.0277177808378335E-2</v>
      </c>
    </row>
    <row r="59" spans="2:19" s="22" customFormat="1" ht="12.75" customHeight="1" x14ac:dyDescent="0.2">
      <c r="B59" s="125"/>
      <c r="C59" s="49" t="s">
        <v>31</v>
      </c>
      <c r="D59" s="80">
        <f>[4]NSA_DTS!$EW27</f>
        <v>194.25689239106529</v>
      </c>
      <c r="E59" s="81">
        <f>[4]NSA_DTS!$EW77</f>
        <v>5.5542060240145075E-2</v>
      </c>
      <c r="F59" s="82">
        <f>[4]NSA_DTS!$EW102</f>
        <v>-2.0048318489125472E-2</v>
      </c>
      <c r="G59" s="83">
        <f>[4]NSA_DTS!$EW327</f>
        <v>7.4978762838735502E-3</v>
      </c>
      <c r="H59" s="84">
        <f>[4]NSA_DTS!$EW277</f>
        <v>-1.4551939562233551E-2</v>
      </c>
      <c r="I59" s="85">
        <f>[4]NSA_DTS!$EW152</f>
        <v>2287.6004265955266</v>
      </c>
      <c r="J59" s="86">
        <f>[4]NSA_DTS!$EW177</f>
        <v>-3.6204936261335918E-3</v>
      </c>
      <c r="K59" s="87">
        <f>[4]NSA_DTS!$EW202</f>
        <v>-6.6959378310259554E-3</v>
      </c>
      <c r="L59" s="86">
        <f>[4]NSA_DTS!$EW227</f>
        <v>8.7788969938418226E-4</v>
      </c>
      <c r="M59" s="86">
        <f>[4]NSA_DTS!$EW252</f>
        <v>-6.7918688983229503E-3</v>
      </c>
    </row>
    <row r="60" spans="2:19" s="22" customFormat="1" ht="12.75" hidden="1" customHeight="1" x14ac:dyDescent="0.2">
      <c r="B60" s="125"/>
      <c r="C60" s="105"/>
      <c r="D60" s="106"/>
      <c r="E60" s="107"/>
      <c r="F60" s="108"/>
      <c r="G60" s="109"/>
      <c r="H60" s="108"/>
      <c r="I60" s="108"/>
      <c r="J60" s="107"/>
      <c r="K60" s="108"/>
      <c r="L60" s="108"/>
      <c r="M60" s="108"/>
    </row>
    <row r="61" spans="2:19" s="22" customFormat="1" ht="12.75" hidden="1" customHeight="1" x14ac:dyDescent="0.2">
      <c r="B61" s="125"/>
      <c r="C61" s="105"/>
      <c r="D61" s="106"/>
      <c r="E61" s="107"/>
      <c r="F61" s="108"/>
      <c r="G61" s="109"/>
      <c r="H61" s="108"/>
      <c r="I61" s="108"/>
      <c r="J61" s="107"/>
      <c r="K61" s="108"/>
      <c r="L61" s="108"/>
      <c r="M61" s="108"/>
    </row>
    <row r="62" spans="2:19" s="22" customFormat="1" ht="12.75" hidden="1" customHeight="1" x14ac:dyDescent="0.2">
      <c r="B62" s="125"/>
      <c r="C62" s="105"/>
      <c r="D62" s="106"/>
      <c r="E62" s="107"/>
      <c r="F62" s="108"/>
      <c r="G62" s="109"/>
      <c r="H62" s="108"/>
      <c r="I62" s="108"/>
      <c r="J62" s="107"/>
      <c r="K62" s="108"/>
      <c r="L62" s="108"/>
      <c r="M62" s="108"/>
    </row>
    <row r="63" spans="2:19" s="22" customFormat="1" ht="12.75" customHeight="1" x14ac:dyDescent="0.2">
      <c r="C63" s="110"/>
      <c r="D63" s="111"/>
      <c r="E63" s="112"/>
      <c r="F63" s="113"/>
      <c r="G63" s="112"/>
      <c r="H63" s="114"/>
      <c r="I63" s="115"/>
      <c r="J63" s="113"/>
      <c r="K63" s="112"/>
      <c r="L63" s="116"/>
      <c r="M63" s="112"/>
    </row>
    <row r="64" spans="2:19" s="22" customFormat="1" ht="12.75" customHeight="1" x14ac:dyDescent="0.2">
      <c r="C64" s="101" t="s">
        <v>32</v>
      </c>
      <c r="D64" s="69">
        <f>[7]Mois!$DL$5/1000000</f>
        <v>28.36656743</v>
      </c>
      <c r="E64" s="71">
        <f>'[7]Evo mois'!$DL$5</f>
        <v>9.1874716548540514E-2</v>
      </c>
      <c r="F64" s="117">
        <f>'[8]Evo Mois'!$DL$5</f>
        <v>9.0327227767494911E-4</v>
      </c>
      <c r="G64" s="72">
        <f>'[8]Evo Mois-1'!$DL$5</f>
        <v>3.9646348511515495E-2</v>
      </c>
      <c r="H64" s="71">
        <f>'[8]Evo ACM'!$CZ$5</f>
        <v>1.9812105436813443E-2</v>
      </c>
      <c r="I64" s="69">
        <f>'[7]Cumul ACM'!$DL$5/1000000</f>
        <v>339.23175672000008</v>
      </c>
      <c r="J64" s="71">
        <f>'[7]Evo ACM'!$DL$5</f>
        <v>7.4263139468422334E-3</v>
      </c>
      <c r="K64" s="72">
        <f>'[8]Evo ACM'!$DL$5</f>
        <v>4.0452214946229414E-3</v>
      </c>
      <c r="L64" s="71">
        <f>'[7]Evo PCAP'!$DL$5</f>
        <v>-2.1726935563300964E-3</v>
      </c>
      <c r="M64" s="72">
        <f>'[8]Evo PCAP'!$DL$5</f>
        <v>-1.2082930026097394E-2</v>
      </c>
      <c r="O64" s="118"/>
      <c r="P64" s="118"/>
      <c r="Q64" s="118"/>
      <c r="R64" s="118"/>
      <c r="S64" s="118"/>
    </row>
    <row r="65" spans="2:19" s="22" customFormat="1" ht="12.75" customHeight="1" x14ac:dyDescent="0.2">
      <c r="C65" s="119" t="s">
        <v>33</v>
      </c>
      <c r="D65" s="59">
        <f>[7]Mois!$DL$6/1000000</f>
        <v>22.446692880000001</v>
      </c>
      <c r="E65" s="61">
        <f>'[7]Evo mois'!$DL$6</f>
        <v>6.5799035726174848E-2</v>
      </c>
      <c r="F65" s="120">
        <f>'[8]Evo Mois'!$DL$6</f>
        <v>-1.7370558951122161E-2</v>
      </c>
      <c r="G65" s="62">
        <f>'[8]Evo Mois-1'!$DL$6</f>
        <v>3.4554861819836802E-2</v>
      </c>
      <c r="H65" s="61">
        <f>'[8]Evo ACM'!$CZ$6</f>
        <v>1.1111226812549502E-2</v>
      </c>
      <c r="I65" s="59">
        <f>'[7]Cumul ACM'!$DL$6/1000000</f>
        <v>270.83362787999999</v>
      </c>
      <c r="J65" s="61">
        <f>'[7]Evo ACM'!$DL$6</f>
        <v>6.8935604939395212E-3</v>
      </c>
      <c r="K65" s="62">
        <f>'[8]Evo ACM'!$DL$6</f>
        <v>4.0899407361012496E-3</v>
      </c>
      <c r="L65" s="61">
        <f>'[7]Evo PCAP'!$DL$6</f>
        <v>-8.6406806648400281E-3</v>
      </c>
      <c r="M65" s="62">
        <f>'[8]Evo PCAP'!$DL$6</f>
        <v>-1.7933997407514668E-2</v>
      </c>
      <c r="O65" s="118"/>
      <c r="P65" s="118"/>
      <c r="Q65" s="118"/>
      <c r="R65" s="118"/>
      <c r="S65" s="118"/>
    </row>
    <row r="66" spans="2:19" s="22" customFormat="1" ht="12.75" customHeight="1" x14ac:dyDescent="0.2">
      <c r="C66" s="119" t="s">
        <v>34</v>
      </c>
      <c r="D66" s="59">
        <f>[7]Mois!$DL$7/1000000</f>
        <v>3.00727061</v>
      </c>
      <c r="E66" s="61">
        <f>'[7]Evo mois'!$DL$7</f>
        <v>0.41849044444216776</v>
      </c>
      <c r="F66" s="120">
        <f>'[8]Evo Mois'!$DL$7</f>
        <v>0.31458986308631531</v>
      </c>
      <c r="G66" s="62">
        <f>'[8]Evo Mois-1'!$DL$7</f>
        <v>0.13719819970130098</v>
      </c>
      <c r="H66" s="61">
        <f>'[8]Evo ACM'!$CZ$7</f>
        <v>0.11372681199069801</v>
      </c>
      <c r="I66" s="59">
        <f>'[7]Cumul ACM'!$DL$7/1000000</f>
        <v>29.635102570000001</v>
      </c>
      <c r="J66" s="61">
        <f>'[7]Evo ACM'!$DL$7</f>
        <v>0.11036903475540605</v>
      </c>
      <c r="K66" s="62">
        <f>'[8]Evo ACM'!$DL$7</f>
        <v>0.10601348680551181</v>
      </c>
      <c r="L66" s="61">
        <f>'[7]Evo PCAP'!$DL$7</f>
        <v>0.16004341188983617</v>
      </c>
      <c r="M66" s="62">
        <f>'[8]Evo PCAP'!$DL$7</f>
        <v>0.15099246140699374</v>
      </c>
      <c r="O66" s="118"/>
      <c r="P66" s="118"/>
      <c r="Q66" s="118"/>
      <c r="R66" s="118"/>
      <c r="S66" s="118"/>
    </row>
    <row r="67" spans="2:19" s="22" customFormat="1" ht="12.75" customHeight="1" x14ac:dyDescent="0.2">
      <c r="C67" s="129" t="s">
        <v>35</v>
      </c>
      <c r="D67" s="130">
        <f>[7]Mois!$DL$8/1000000</f>
        <v>2.9126039399999999</v>
      </c>
      <c r="E67" s="131">
        <f>'[7]Evo mois'!$DL$8</f>
        <v>4.0685804085463406E-2</v>
      </c>
      <c r="F67" s="132">
        <f>'[8]Evo Mois'!$DL$8</f>
        <v>-7.889538854568412E-2</v>
      </c>
      <c r="G67" s="133">
        <f>'[8]Evo Mois-1'!$DL$8</f>
        <v>-4.203474289253939E-3</v>
      </c>
      <c r="H67" s="131">
        <f>'[8]Evo ACM'!$CZ$8</f>
        <v>2.149428850095636E-2</v>
      </c>
      <c r="I67" s="130">
        <f>'[7]Cumul ACM'!$DL$8/1000000</f>
        <v>38.763026269999997</v>
      </c>
      <c r="J67" s="131">
        <f>'[7]Evo ACM'!$DL$8</f>
        <v>-5.5993992656984015E-2</v>
      </c>
      <c r="K67" s="133">
        <f>'[8]Evo ACM'!$DL$8</f>
        <v>-6.2171304082771717E-2</v>
      </c>
      <c r="L67" s="131">
        <f>'[7]Evo PCAP'!$DL$8</f>
        <v>-6.2021398844055331E-2</v>
      </c>
      <c r="M67" s="133">
        <f>'[8]Evo PCAP'!$DL$8</f>
        <v>-7.9177105926201308E-2</v>
      </c>
      <c r="O67" s="118"/>
      <c r="P67" s="118"/>
      <c r="Q67" s="118"/>
      <c r="R67" s="118"/>
      <c r="S67" s="118"/>
    </row>
    <row r="68" spans="2:19" s="22" customFormat="1" ht="12.75" customHeight="1" x14ac:dyDescent="0.2">
      <c r="C68" s="123"/>
      <c r="D68" s="106"/>
      <c r="E68" s="124"/>
      <c r="F68" s="124"/>
      <c r="G68" s="124"/>
      <c r="H68" s="124"/>
      <c r="I68" s="106"/>
      <c r="J68" s="124"/>
      <c r="K68" s="124"/>
      <c r="L68" s="124"/>
      <c r="M68" s="124"/>
      <c r="O68" s="118"/>
      <c r="P68" s="118"/>
      <c r="Q68" s="118"/>
      <c r="R68" s="118"/>
      <c r="S68" s="118"/>
    </row>
    <row r="69" spans="2:19" s="22" customFormat="1" ht="12.75" customHeight="1" x14ac:dyDescent="0.2">
      <c r="B69" s="125"/>
      <c r="C69" s="126"/>
      <c r="D69" s="134"/>
      <c r="E69" s="135"/>
      <c r="F69" s="135"/>
      <c r="G69" s="135"/>
      <c r="H69" s="135"/>
      <c r="I69" s="136"/>
      <c r="J69" s="135"/>
      <c r="K69" s="135"/>
      <c r="L69" s="135"/>
      <c r="M69" s="135"/>
    </row>
    <row r="70" spans="2:19" s="22" customFormat="1" ht="38.25" customHeight="1" x14ac:dyDescent="0.2">
      <c r="B70" s="125"/>
      <c r="C70" s="23" t="s">
        <v>37</v>
      </c>
      <c r="D70" s="24" t="s">
        <v>6</v>
      </c>
      <c r="E70" s="25"/>
      <c r="F70" s="25"/>
      <c r="G70" s="26"/>
      <c r="H70" s="24" t="s">
        <v>8</v>
      </c>
      <c r="I70" s="25"/>
      <c r="J70" s="25"/>
      <c r="K70" s="26"/>
      <c r="L70" s="24" t="s">
        <v>9</v>
      </c>
      <c r="M70" s="26"/>
    </row>
    <row r="71" spans="2:19" s="22" customFormat="1" ht="53.25" customHeight="1" x14ac:dyDescent="0.2">
      <c r="B71" s="125"/>
      <c r="C71" s="27"/>
      <c r="D71" s="28" t="str">
        <f>D38</f>
        <v>Données brutes  juil. 2024</v>
      </c>
      <c r="E71" s="29" t="str">
        <f>E38</f>
        <v>Taux de croissance  juil. 2024 / juil. 2023</v>
      </c>
      <c r="F71" s="128"/>
      <c r="G71" s="31" t="str">
        <f>G5</f>
        <v>Taux de croissance  juil. 2024 / juin 2024</v>
      </c>
      <c r="H71" s="32" t="str">
        <f>H38</f>
        <v>Rappel :
Taux ACM CVS-CJO à fin juil. 2023</v>
      </c>
      <c r="I71" s="33" t="str">
        <f>I38</f>
        <v>Données brutes aout 2023 - juil. 2024</v>
      </c>
      <c r="J71" s="29" t="str">
        <f>J38</f>
        <v>Taux ACM (aout 2023 - juil. 2024 / aout 2022 - juil. 2023)</v>
      </c>
      <c r="K71" s="35"/>
      <c r="L71" s="29" t="str">
        <f>L38</f>
        <v>( janv à juil. 2024 ) /
( janv à juil. 2023 )</v>
      </c>
      <c r="M71" s="35"/>
    </row>
    <row r="72" spans="2:19" s="22" customFormat="1" ht="38.25" customHeight="1" x14ac:dyDescent="0.2">
      <c r="B72" s="125"/>
      <c r="C72" s="37"/>
      <c r="D72" s="38"/>
      <c r="E72" s="31" t="s">
        <v>10</v>
      </c>
      <c r="F72" s="39" t="s">
        <v>11</v>
      </c>
      <c r="G72" s="31" t="s">
        <v>11</v>
      </c>
      <c r="H72" s="40"/>
      <c r="I72" s="41"/>
      <c r="J72" s="31" t="s">
        <v>10</v>
      </c>
      <c r="K72" s="31" t="s">
        <v>11</v>
      </c>
      <c r="L72" s="31" t="s">
        <v>10</v>
      </c>
      <c r="M72" s="31" t="s">
        <v>11</v>
      </c>
    </row>
    <row r="73" spans="2:19" s="22" customFormat="1" ht="12.75" customHeight="1" x14ac:dyDescent="0.2">
      <c r="B73" s="125"/>
      <c r="C73" s="42" t="s">
        <v>12</v>
      </c>
      <c r="D73" s="43">
        <f>[4]SA_DTS!$EW5</f>
        <v>238.09752206686838</v>
      </c>
      <c r="E73" s="44">
        <f>[4]SA_DTS!$EW55</f>
        <v>0.10537532592053767</v>
      </c>
      <c r="F73" s="45">
        <f>[4]SA_DTS!$EW80</f>
        <v>3.5608334103858663E-2</v>
      </c>
      <c r="G73" s="46">
        <f>[4]SA_DTS!$EW305</f>
        <v>8.8612515500223754E-3</v>
      </c>
      <c r="H73" s="47">
        <f>[4]SA_DTS!$EW255</f>
        <v>-8.2375826574625499E-3</v>
      </c>
      <c r="I73" s="48">
        <f>[4]SA_DTS!$EW130</f>
        <v>2761.2861248527006</v>
      </c>
      <c r="J73" s="44">
        <f>[4]SA_DTS!$EW155</f>
        <v>3.7148694153763762E-2</v>
      </c>
      <c r="K73" s="46">
        <f>[4]SA_DTS!$EW180</f>
        <v>3.407996443822614E-2</v>
      </c>
      <c r="L73" s="44">
        <f>[4]SA_DTS!$EW205</f>
        <v>4.5874682136155975E-2</v>
      </c>
      <c r="M73" s="44">
        <f>[4]SA_DTS!$EW230</f>
        <v>3.8416791563600894E-2</v>
      </c>
    </row>
    <row r="74" spans="2:19" s="22" customFormat="1" ht="12.75" customHeight="1" x14ac:dyDescent="0.2">
      <c r="B74" s="125"/>
      <c r="C74" s="49" t="s">
        <v>13</v>
      </c>
      <c r="D74" s="50">
        <f>[4]SA_DTS!$EW6</f>
        <v>155.15855353072789</v>
      </c>
      <c r="E74" s="51">
        <f>[4]SA_DTS!$EW56</f>
        <v>0.10073842520601795</v>
      </c>
      <c r="F74" s="52">
        <f>[4]SA_DTS!$EW81</f>
        <v>3.6226416847939813E-2</v>
      </c>
      <c r="G74" s="53">
        <f>[4]SA_DTS!$EW306</f>
        <v>1.2466660556029296E-2</v>
      </c>
      <c r="H74" s="54">
        <f>[4]SA_DTS!$EW256</f>
        <v>-1.3921442165709119E-2</v>
      </c>
      <c r="I74" s="55">
        <f>[4]SA_DTS!$EW131</f>
        <v>1819.9967444131964</v>
      </c>
      <c r="J74" s="56">
        <f>[4]SA_DTS!$EW156</f>
        <v>2.8624790996002458E-2</v>
      </c>
      <c r="K74" s="57">
        <f>[4]SA_DTS!$EW181</f>
        <v>2.5912234993978434E-2</v>
      </c>
      <c r="L74" s="56">
        <f>[4]SA_DTS!$EW206</f>
        <v>3.9227431988770434E-2</v>
      </c>
      <c r="M74" s="56">
        <f>[4]SA_DTS!$EW231</f>
        <v>3.2215121626487431E-2</v>
      </c>
    </row>
    <row r="75" spans="2:19" s="22" customFormat="1" ht="12.75" customHeight="1" x14ac:dyDescent="0.2">
      <c r="B75" s="125"/>
      <c r="C75" s="58" t="s">
        <v>14</v>
      </c>
      <c r="D75" s="59">
        <f>[4]SA_DTS!$EW7</f>
        <v>49.386671334627934</v>
      </c>
      <c r="E75" s="60">
        <f>[4]SA_DTS!$EW57</f>
        <v>0.1553424427386052</v>
      </c>
      <c r="F75" s="61">
        <f>[4]SA_DTS!$EW82</f>
        <v>2.2125552851328889E-2</v>
      </c>
      <c r="G75" s="62">
        <f>[4]SA_DTS!$EW307</f>
        <v>3.2110138851551229E-2</v>
      </c>
      <c r="H75" s="63">
        <f>[4]SA_DTS!$EW257</f>
        <v>2.9246653935139477E-2</v>
      </c>
      <c r="I75" s="64">
        <f>[4]SA_DTS!$EW132</f>
        <v>585.07747414841072</v>
      </c>
      <c r="J75" s="65">
        <f>[4]SA_DTS!$EW157</f>
        <v>2.9807916855994598E-2</v>
      </c>
      <c r="K75" s="66">
        <f>[4]SA_DTS!$EW182</f>
        <v>2.8135855716076019E-2</v>
      </c>
      <c r="L75" s="65">
        <f>[4]SA_DTS!$EW207</f>
        <v>3.3617730941398305E-2</v>
      </c>
      <c r="M75" s="65">
        <f>[4]SA_DTS!$EW232</f>
        <v>2.3904890753673413E-2</v>
      </c>
    </row>
    <row r="76" spans="2:19" s="22" customFormat="1" ht="12.75" customHeight="1" x14ac:dyDescent="0.2">
      <c r="B76" s="125"/>
      <c r="C76" s="67" t="s">
        <v>15</v>
      </c>
      <c r="D76" s="59">
        <f>[4]SA_DTS!$EW8</f>
        <v>11.946511445490822</v>
      </c>
      <c r="E76" s="60">
        <f>[4]SA_DTS!$EW58</f>
        <v>0.12612285774245446</v>
      </c>
      <c r="F76" s="61">
        <f>[4]SA_DTS!$EW83</f>
        <v>1.5502419750101248E-2</v>
      </c>
      <c r="G76" s="62">
        <f>[4]SA_DTS!$EW308</f>
        <v>2.8509571150249657E-2</v>
      </c>
      <c r="H76" s="63">
        <f>[4]SA_DTS!$EW258</f>
        <v>-2.1190165790385795E-2</v>
      </c>
      <c r="I76" s="64">
        <f>[4]SA_DTS!$EW133</f>
        <v>149.75156816745292</v>
      </c>
      <c r="J76" s="65">
        <f>[4]SA_DTS!$EW158</f>
        <v>2.2583589025559458E-2</v>
      </c>
      <c r="K76" s="66">
        <f>[4]SA_DTS!$EW183</f>
        <v>1.9436997009359525E-2</v>
      </c>
      <c r="L76" s="65">
        <f>[4]SA_DTS!$EW208</f>
        <v>4.6699198631610317E-2</v>
      </c>
      <c r="M76" s="65">
        <f>[4]SA_DTS!$EW233</f>
        <v>3.5498568511126649E-2</v>
      </c>
    </row>
    <row r="77" spans="2:19" s="22" customFormat="1" ht="12.75" customHeight="1" x14ac:dyDescent="0.2">
      <c r="B77" s="125"/>
      <c r="C77" s="67" t="s">
        <v>16</v>
      </c>
      <c r="D77" s="59">
        <f>[4]SA_DTS!$EW9</f>
        <v>27.674218091757663</v>
      </c>
      <c r="E77" s="60">
        <f>[4]SA_DTS!$EW59</f>
        <v>0.19484210346779252</v>
      </c>
      <c r="F77" s="61">
        <f>[4]SA_DTS!$EW84</f>
        <v>5.3371049902736667E-2</v>
      </c>
      <c r="G77" s="62">
        <f>[4]SA_DTS!$EW309</f>
        <v>3.5548755449503977E-2</v>
      </c>
      <c r="H77" s="63">
        <f>[4]SA_DTS!$EW259</f>
        <v>4.8232024470757695E-2</v>
      </c>
      <c r="I77" s="64">
        <f>[4]SA_DTS!$EW134</f>
        <v>329.36591798937809</v>
      </c>
      <c r="J77" s="65">
        <f>[4]SA_DTS!$EW159</f>
        <v>5.4733696896339223E-2</v>
      </c>
      <c r="K77" s="66">
        <f>[4]SA_DTS!$EW184</f>
        <v>5.6101449354680755E-2</v>
      </c>
      <c r="L77" s="65">
        <f>[4]SA_DTS!$EW209</f>
        <v>5.513266011833351E-2</v>
      </c>
      <c r="M77" s="65">
        <f>[4]SA_DTS!$EW234</f>
        <v>4.9931417071010342E-2</v>
      </c>
    </row>
    <row r="78" spans="2:19" s="22" customFormat="1" ht="12.75" customHeight="1" x14ac:dyDescent="0.2">
      <c r="B78" s="125"/>
      <c r="C78" s="67" t="s">
        <v>17</v>
      </c>
      <c r="D78" s="59">
        <f>[4]SA_DTS!$EW10</f>
        <v>8.1881329556859193</v>
      </c>
      <c r="E78" s="60">
        <f>[4]SA_DTS!$EW60</f>
        <v>3.381764204492943E-2</v>
      </c>
      <c r="F78" s="61">
        <f>[4]SA_DTS!$EW85</f>
        <v>-8.2271315920677823E-2</v>
      </c>
      <c r="G78" s="62">
        <f>[4]SA_DTS!$EW310</f>
        <v>2.2832829940720778E-2</v>
      </c>
      <c r="H78" s="63">
        <f>[4]SA_DTS!$EW260</f>
        <v>4.9095883737851898E-2</v>
      </c>
      <c r="I78" s="64">
        <f>[4]SA_DTS!$EW135</f>
        <v>90.543928078967284</v>
      </c>
      <c r="J78" s="65">
        <f>[4]SA_DTS!$EW160</f>
        <v>-5.6158801595665664E-2</v>
      </c>
      <c r="K78" s="66">
        <f>[4]SA_DTS!$EW185</f>
        <v>-5.4309252681081888E-2</v>
      </c>
      <c r="L78" s="65">
        <f>[4]SA_DTS!$EW210</f>
        <v>-7.8854630258736069E-2</v>
      </c>
      <c r="M78" s="65">
        <f>[4]SA_DTS!$EW235</f>
        <v>-8.5957714024036624E-2</v>
      </c>
    </row>
    <row r="79" spans="2:19" s="22" customFormat="1" ht="12.75" customHeight="1" x14ac:dyDescent="0.2">
      <c r="B79" s="125"/>
      <c r="C79" s="68" t="s">
        <v>18</v>
      </c>
      <c r="D79" s="69">
        <f>[4]SA_DTS!$EW12</f>
        <v>31.48931131742474</v>
      </c>
      <c r="E79" s="70">
        <f>[4]SA_DTS!$EW62</f>
        <v>8.8161459343769843E-2</v>
      </c>
      <c r="F79" s="71">
        <f>[4]SA_DTS!$EW87</f>
        <v>6.0731421228072735E-2</v>
      </c>
      <c r="G79" s="72">
        <f>[4]SA_DTS!$EW312</f>
        <v>1.2541875763404819E-2</v>
      </c>
      <c r="H79" s="73">
        <f>[4]SA_DTS!$EW262</f>
        <v>2.2445931761703175E-3</v>
      </c>
      <c r="I79" s="74">
        <f>[4]SA_DTS!$EW137</f>
        <v>368.83621550263956</v>
      </c>
      <c r="J79" s="75">
        <f>[4]SA_DTS!$EW162</f>
        <v>5.1482083973085624E-2</v>
      </c>
      <c r="K79" s="76">
        <f>[4]SA_DTS!$EW187</f>
        <v>4.7084792473353732E-2</v>
      </c>
      <c r="L79" s="75">
        <f>[4]SA_DTS!$EW212</f>
        <v>5.886866417005332E-2</v>
      </c>
      <c r="M79" s="75">
        <f>[4]SA_DTS!$EW237</f>
        <v>5.2793066553510792E-2</v>
      </c>
    </row>
    <row r="80" spans="2:19" s="22" customFormat="1" ht="12.75" customHeight="1" x14ac:dyDescent="0.2">
      <c r="B80" s="125"/>
      <c r="C80" s="78" t="s">
        <v>19</v>
      </c>
      <c r="D80" s="59">
        <f>[4]SA_DTS!$EW13</f>
        <v>9.3136897461375092</v>
      </c>
      <c r="E80" s="60">
        <f>[4]SA_DTS!$EW63</f>
        <v>0.18849081158071179</v>
      </c>
      <c r="F80" s="61">
        <f>[4]SA_DTS!$EW88</f>
        <v>5.1693511263868119E-2</v>
      </c>
      <c r="G80" s="62">
        <f>[4]SA_DTS!$EW313</f>
        <v>2.2078071757206441E-2</v>
      </c>
      <c r="H80" s="63">
        <f>[4]SA_DTS!$EW263</f>
        <v>6.0334915052829619E-2</v>
      </c>
      <c r="I80" s="64">
        <f>[4]SA_DTS!$EW138</f>
        <v>107.16172737435836</v>
      </c>
      <c r="J80" s="65">
        <f>[4]SA_DTS!$EW163</f>
        <v>5.2918234948019061E-2</v>
      </c>
      <c r="K80" s="66">
        <f>[4]SA_DTS!$EW188</f>
        <v>4.8222625023290444E-2</v>
      </c>
      <c r="L80" s="65">
        <f>[4]SA_DTS!$EW213</f>
        <v>5.4454991225049154E-2</v>
      </c>
      <c r="M80" s="65">
        <f>[4]SA_DTS!$EW238</f>
        <v>4.2095780225893442E-2</v>
      </c>
    </row>
    <row r="81" spans="2:13" s="22" customFormat="1" ht="12.75" customHeight="1" x14ac:dyDescent="0.2">
      <c r="B81" s="125"/>
      <c r="C81" s="79" t="s">
        <v>20</v>
      </c>
      <c r="D81" s="80">
        <f>[4]SA_DTS!$EW14</f>
        <v>20.041836847189998</v>
      </c>
      <c r="E81" s="81">
        <f>[4]SA_DTS!$EW64</f>
        <v>3.0469341326394117E-2</v>
      </c>
      <c r="F81" s="82">
        <f>[4]SA_DTS!$EW89</f>
        <v>5.5498418288246754E-2</v>
      </c>
      <c r="G81" s="83">
        <f>[4]SA_DTS!$EW314</f>
        <v>4.5133544143265425E-3</v>
      </c>
      <c r="H81" s="84">
        <f>[4]SA_DTS!$EW264</f>
        <v>-3.1102057626672286E-2</v>
      </c>
      <c r="I81" s="85">
        <f>[4]SA_DTS!$EW139</f>
        <v>236.7474486679763</v>
      </c>
      <c r="J81" s="86">
        <f>[4]SA_DTS!$EW164</f>
        <v>4.5394627861899739E-2</v>
      </c>
      <c r="K81" s="87">
        <f>[4]SA_DTS!$EW189</f>
        <v>4.0296191381458124E-2</v>
      </c>
      <c r="L81" s="86">
        <f>[4]SA_DTS!$EW214</f>
        <v>5.6139523591038465E-2</v>
      </c>
      <c r="M81" s="86">
        <f>[4]SA_DTS!$EW239</f>
        <v>5.2383591854055389E-2</v>
      </c>
    </row>
    <row r="82" spans="2:13" s="22" customFormat="1" ht="12.75" customHeight="1" x14ac:dyDescent="0.2">
      <c r="B82" s="125"/>
      <c r="C82" s="89" t="s">
        <v>21</v>
      </c>
      <c r="D82" s="69">
        <f>[4]SA_DTS!$EW16</f>
        <v>6.2303477891853101</v>
      </c>
      <c r="E82" s="70">
        <f>[4]SA_DTS!$EW66</f>
        <v>2.8637871595597719E-2</v>
      </c>
      <c r="F82" s="71">
        <f>[4]SA_DTS!$EW91</f>
        <v>-6.6613191958430962E-2</v>
      </c>
      <c r="G82" s="72">
        <f>[4]SA_DTS!$EW316</f>
        <v>-3.1266417499672072E-2</v>
      </c>
      <c r="H82" s="73">
        <f>[4]SA_DTS!$EW266</f>
        <v>-0.30209703336677707</v>
      </c>
      <c r="I82" s="74">
        <f>[4]SA_DTS!$EW141</f>
        <v>81.333830242232708</v>
      </c>
      <c r="J82" s="75">
        <f>[4]SA_DTS!$EW166</f>
        <v>-0.10012925912082482</v>
      </c>
      <c r="K82" s="76">
        <f>[4]SA_DTS!$EW191</f>
        <v>-0.10400575258058942</v>
      </c>
      <c r="L82" s="75">
        <f>[4]SA_DTS!$EW216</f>
        <v>-5.3876127988042088E-2</v>
      </c>
      <c r="M82" s="75">
        <f>[4]SA_DTS!$EW241</f>
        <v>-6.244047063460556E-2</v>
      </c>
    </row>
    <row r="83" spans="2:13" s="22" customFormat="1" ht="12.75" customHeight="1" x14ac:dyDescent="0.2">
      <c r="B83" s="125"/>
      <c r="C83" s="90" t="s">
        <v>22</v>
      </c>
      <c r="D83" s="80">
        <f>[4]SA_DTS!$EW17</f>
        <v>14.001812744739901</v>
      </c>
      <c r="E83" s="81">
        <f>[4]SA_DTS!$EW67</f>
        <v>0.178587142689284</v>
      </c>
      <c r="F83" s="82">
        <f>[4]SA_DTS!$EW92</f>
        <v>7.326835149138855E-2</v>
      </c>
      <c r="G83" s="83">
        <f>[4]SA_DTS!$EW317</f>
        <v>3.0261040385254123E-2</v>
      </c>
      <c r="H83" s="91">
        <f>[4]SA_DTS!$EW267</f>
        <v>9.4832253087921536E-2</v>
      </c>
      <c r="I83" s="85">
        <f>[4]SA_DTS!$EW142</f>
        <v>155.78111226172999</v>
      </c>
      <c r="J83" s="92">
        <f>[4]SA_DTS!$EW167</f>
        <v>6.1361103719829835E-2</v>
      </c>
      <c r="K83" s="87">
        <f>[4]SA_DTS!$EW192</f>
        <v>5.9509565326198333E-2</v>
      </c>
      <c r="L83" s="86">
        <f>[4]SA_DTS!$EW217</f>
        <v>5.1776753648965723E-2</v>
      </c>
      <c r="M83" s="86">
        <f>[4]SA_DTS!$EW242</f>
        <v>4.4651187813397275E-2</v>
      </c>
    </row>
    <row r="84" spans="2:13" s="22" customFormat="1" ht="12.75" customHeight="1" x14ac:dyDescent="0.2">
      <c r="B84" s="125"/>
      <c r="C84" s="58" t="s">
        <v>23</v>
      </c>
      <c r="D84" s="59">
        <f>[4]SA_DTS!$EW18</f>
        <v>51.200614947765203</v>
      </c>
      <c r="E84" s="60">
        <f>[4]SA_DTS!$EW68</f>
        <v>4.8495668220587929E-2</v>
      </c>
      <c r="F84" s="61">
        <f>[4]SA_DTS!$EW93</f>
        <v>3.7898961184156033E-2</v>
      </c>
      <c r="G84" s="62">
        <f>[4]SA_DTS!$EW318</f>
        <v>-4.3316666653734348E-3</v>
      </c>
      <c r="H84" s="63">
        <f>[4]SA_DTS!$EW268</f>
        <v>-3.030949009404682E-2</v>
      </c>
      <c r="I84" s="64">
        <f>[4]SA_DTS!$EW143</f>
        <v>597.09183394588854</v>
      </c>
      <c r="J84" s="65">
        <f>[4]SA_DTS!$EW168</f>
        <v>2.2324476256447845E-2</v>
      </c>
      <c r="K84" s="66">
        <f>[4]SA_DTS!$EW193</f>
        <v>1.9270054560720284E-2</v>
      </c>
      <c r="L84" s="65">
        <f>[4]SA_DTS!$EW218</f>
        <v>4.0766904913685176E-2</v>
      </c>
      <c r="M84" s="65">
        <f>[4]SA_DTS!$EW243</f>
        <v>3.5766013595543766E-2</v>
      </c>
    </row>
    <row r="85" spans="2:13" s="22" customFormat="1" ht="12.75" customHeight="1" x14ac:dyDescent="0.2">
      <c r="B85" s="125"/>
      <c r="C85" s="67" t="s">
        <v>24</v>
      </c>
      <c r="D85" s="59">
        <f>[4]SA_DTS!$EW19</f>
        <v>32.920008483663096</v>
      </c>
      <c r="E85" s="60">
        <f>[4]SA_DTS!$EW69</f>
        <v>7.8062565386356919E-2</v>
      </c>
      <c r="F85" s="61">
        <f>[4]SA_DTS!$EW94</f>
        <v>6.3865048779360833E-2</v>
      </c>
      <c r="G85" s="62">
        <f>[4]SA_DTS!$EW319</f>
        <v>6.467356790564649E-3</v>
      </c>
      <c r="H85" s="63">
        <f>[4]SA_DTS!$EW269</f>
        <v>-5.3201207405109252E-2</v>
      </c>
      <c r="I85" s="64">
        <f>[4]SA_DTS!$EW144</f>
        <v>381.81008170531743</v>
      </c>
      <c r="J85" s="65">
        <f>[4]SA_DTS!$EW169</f>
        <v>2.5506175936230058E-2</v>
      </c>
      <c r="K85" s="66">
        <f>[4]SA_DTS!$EW194</f>
        <v>2.2029352605276387E-2</v>
      </c>
      <c r="L85" s="65">
        <f>[4]SA_DTS!$EW219</f>
        <v>5.5493716071666643E-2</v>
      </c>
      <c r="M85" s="65">
        <f>[4]SA_DTS!$EW244</f>
        <v>4.9568714529181657E-2</v>
      </c>
    </row>
    <row r="86" spans="2:13" s="22" customFormat="1" ht="12.75" customHeight="1" x14ac:dyDescent="0.2">
      <c r="B86" s="125"/>
      <c r="C86" s="67" t="s">
        <v>25</v>
      </c>
      <c r="D86" s="59">
        <f>[4]SA_DTS!$EW20</f>
        <v>18.2806064641021</v>
      </c>
      <c r="E86" s="60">
        <f>[4]SA_DTS!$EW70</f>
        <v>-8.5138401768003469E-4</v>
      </c>
      <c r="F86" s="61">
        <f>[4]SA_DTS!$EW95</f>
        <v>-6.9973697729877049E-3</v>
      </c>
      <c r="G86" s="62">
        <f>[4]SA_DTS!$EW320</f>
        <v>-2.3735729016454044E-2</v>
      </c>
      <c r="H86" s="63">
        <f>[4]SA_DTS!$EW270</f>
        <v>1.2813811933227282E-2</v>
      </c>
      <c r="I86" s="64">
        <f>[4]SA_DTS!$EW145</f>
        <v>215.281752240571</v>
      </c>
      <c r="J86" s="65">
        <f>[4]SA_DTS!$EW170</f>
        <v>1.6729906740715172E-2</v>
      </c>
      <c r="K86" s="66">
        <f>[4]SA_DTS!$EW195</f>
        <v>1.4410904319924978E-2</v>
      </c>
      <c r="L86" s="65">
        <f>[4]SA_DTS!$EW220</f>
        <v>1.572053324463174E-2</v>
      </c>
      <c r="M86" s="65">
        <f>[4]SA_DTS!$EW245</f>
        <v>1.1834749479705975E-2</v>
      </c>
    </row>
    <row r="87" spans="2:13" s="22" customFormat="1" ht="12.75" customHeight="1" x14ac:dyDescent="0.2">
      <c r="B87" s="125"/>
      <c r="C87" s="93" t="s">
        <v>26</v>
      </c>
      <c r="D87" s="94">
        <f>[4]SA_DTS!$EW22</f>
        <v>82.938968536140507</v>
      </c>
      <c r="E87" s="95">
        <f>[4]SA_DTS!$EW72</f>
        <v>0.11415557017623112</v>
      </c>
      <c r="F87" s="96">
        <f>[4]SA_DTS!$EW97</f>
        <v>3.4403432197010364E-2</v>
      </c>
      <c r="G87" s="97">
        <f>[4]SA_DTS!$EW322</f>
        <v>1.8939383043159452E-3</v>
      </c>
      <c r="H87" s="54">
        <f>[4]SA_DTS!$EW272</f>
        <v>3.1994111922959423E-3</v>
      </c>
      <c r="I87" s="98">
        <f>[4]SA_DTS!$EW147</f>
        <v>941.28938043950416</v>
      </c>
      <c r="J87" s="99">
        <f>[4]SA_DTS!$EW172</f>
        <v>5.403695031408029E-2</v>
      </c>
      <c r="K87" s="100">
        <f>[4]SA_DTS!$EW197</f>
        <v>5.0234487583374898E-2</v>
      </c>
      <c r="L87" s="99">
        <f>[4]SA_DTS!$EW222</f>
        <v>5.9304455071512052E-2</v>
      </c>
      <c r="M87" s="99">
        <f>[4]SA_DTS!$EW247</f>
        <v>5.0598283843229952E-2</v>
      </c>
    </row>
    <row r="88" spans="2:13" s="22" customFormat="1" ht="12.75" customHeight="1" x14ac:dyDescent="0.2">
      <c r="B88" s="125"/>
      <c r="C88" s="101" t="s">
        <v>27</v>
      </c>
      <c r="D88" s="59">
        <f>[4]SA_DTS!$EW23</f>
        <v>63.929699950853809</v>
      </c>
      <c r="E88" s="60">
        <f>[4]SA_DTS!$EW73</f>
        <v>0.11114206236676494</v>
      </c>
      <c r="F88" s="61">
        <f>[4]SA_DTS!$EW98</f>
        <v>3.2521495812821932E-2</v>
      </c>
      <c r="G88" s="62">
        <f>[4]SA_DTS!$EW323</f>
        <v>5.2811082322063996E-3</v>
      </c>
      <c r="H88" s="63">
        <f>[4]SA_DTS!$EW273</f>
        <v>-9.8177658195731654E-3</v>
      </c>
      <c r="I88" s="64">
        <f>[4]SA_DTS!$EW148</f>
        <v>728.23720354805414</v>
      </c>
      <c r="J88" s="65">
        <f>[4]SA_DTS!$EW173</f>
        <v>5.4571974154576708E-2</v>
      </c>
      <c r="K88" s="66">
        <f>[4]SA_DTS!$EW198</f>
        <v>5.0405485524285476E-2</v>
      </c>
      <c r="L88" s="65">
        <f>[4]SA_DTS!$EW223</f>
        <v>5.7353021354375811E-2</v>
      </c>
      <c r="M88" s="65">
        <f>[4]SA_DTS!$EW248</f>
        <v>4.8669899205979972E-2</v>
      </c>
    </row>
    <row r="89" spans="2:13" s="22" customFormat="1" ht="12.75" customHeight="1" x14ac:dyDescent="0.2">
      <c r="B89" s="125"/>
      <c r="C89" s="102" t="s">
        <v>28</v>
      </c>
      <c r="D89" s="59">
        <f>[4]SA_DTS!$EW24</f>
        <v>59.0273624870022</v>
      </c>
      <c r="E89" s="60">
        <f>[4]SA_DTS!$EW74</f>
        <v>0.10929286511073677</v>
      </c>
      <c r="F89" s="61">
        <f>[4]SA_DTS!$EW99</f>
        <v>3.1380745917217734E-2</v>
      </c>
      <c r="G89" s="62">
        <f>[4]SA_DTS!$EW324</f>
        <v>6.1554335420335171E-3</v>
      </c>
      <c r="H89" s="63">
        <f>[4]SA_DTS!$EW274</f>
        <v>-2.1313917484034883E-3</v>
      </c>
      <c r="I89" s="64">
        <f>[4]SA_DTS!$EW149</f>
        <v>675.72946919380036</v>
      </c>
      <c r="J89" s="65">
        <f>[4]SA_DTS!$EW174</f>
        <v>5.8383613624262365E-2</v>
      </c>
      <c r="K89" s="66">
        <f>[4]SA_DTS!$EW199</f>
        <v>5.3805308199284863E-2</v>
      </c>
      <c r="L89" s="65">
        <f>[4]SA_DTS!$EW224</f>
        <v>5.906531617365518E-2</v>
      </c>
      <c r="M89" s="65">
        <f>[4]SA_DTS!$EW249</f>
        <v>5.0151892226929506E-2</v>
      </c>
    </row>
    <row r="90" spans="2:13" s="22" customFormat="1" ht="12.75" customHeight="1" x14ac:dyDescent="0.2">
      <c r="B90" s="125"/>
      <c r="C90" s="78" t="s">
        <v>29</v>
      </c>
      <c r="D90" s="103">
        <f>[4]SA_DTS!$EW25</f>
        <v>4.9023374638516009</v>
      </c>
      <c r="E90" s="60">
        <f>[4]SA_DTS!$EW75</f>
        <v>0.13390155338235155</v>
      </c>
      <c r="F90" s="61">
        <f>[4]SA_DTS!$EW100</f>
        <v>4.7331828845672552E-2</v>
      </c>
      <c r="G90" s="62">
        <f>[4]SA_DTS!$EW325</f>
        <v>-5.7649202861433935E-3</v>
      </c>
      <c r="H90" s="63">
        <f>[4]SA_DTS!$EW275</f>
        <v>-9.5299006526250118E-2</v>
      </c>
      <c r="I90" s="64">
        <f>[4]SA_DTS!$EW150</f>
        <v>52.507734354253905</v>
      </c>
      <c r="J90" s="65">
        <f>[4]SA_DTS!$EW175</f>
        <v>7.8609996245753155E-3</v>
      </c>
      <c r="K90" s="66">
        <f>[4]SA_DTS!$EW200</f>
        <v>8.7018554110762647E-3</v>
      </c>
      <c r="L90" s="65">
        <f>[4]SA_DTS!$EW225</f>
        <v>3.6236214598130534E-2</v>
      </c>
      <c r="M90" s="65">
        <f>[4]SA_DTS!$EW250</f>
        <v>3.0215295163636524E-2</v>
      </c>
    </row>
    <row r="91" spans="2:13" s="22" customFormat="1" ht="12.75" customHeight="1" x14ac:dyDescent="0.2">
      <c r="B91" s="125"/>
      <c r="C91" s="104" t="s">
        <v>30</v>
      </c>
      <c r="D91" s="80">
        <f>[4]SA_DTS!$EW26</f>
        <v>19.009268585286701</v>
      </c>
      <c r="E91" s="81">
        <f>[4]SA_DTS!$EW76</f>
        <v>0.12441126717054396</v>
      </c>
      <c r="F91" s="82">
        <f>[4]SA_DTS!$EW101</f>
        <v>4.0848649921652491E-2</v>
      </c>
      <c r="G91" s="83">
        <f>[4]SA_DTS!$EW326</f>
        <v>-9.4449958361695341E-3</v>
      </c>
      <c r="H91" s="84">
        <f>[4]SA_DTS!$EW276</f>
        <v>5.0269053404820241E-2</v>
      </c>
      <c r="I91" s="85">
        <f>[4]SA_DTS!$EW151</f>
        <v>213.0521768914497</v>
      </c>
      <c r="J91" s="86">
        <f>[4]SA_DTS!$EW176</f>
        <v>5.2212268447275889E-2</v>
      </c>
      <c r="K91" s="87">
        <f>[4]SA_DTS!$EW201</f>
        <v>4.9651539970349656E-2</v>
      </c>
      <c r="L91" s="86">
        <f>[4]SA_DTS!$EW226</f>
        <v>6.5802496807536803E-2</v>
      </c>
      <c r="M91" s="86">
        <f>[4]SA_DTS!$EW251</f>
        <v>5.7187813378808849E-2</v>
      </c>
    </row>
    <row r="92" spans="2:13" s="22" customFormat="1" ht="12.75" customHeight="1" x14ac:dyDescent="0.2">
      <c r="B92" s="125"/>
      <c r="C92" s="49" t="s">
        <v>31</v>
      </c>
      <c r="D92" s="80">
        <f>[4]SA_DTS!$EW27</f>
        <v>186.89690711910316</v>
      </c>
      <c r="E92" s="81">
        <f>[4]SA_DTS!$EW77</f>
        <v>0.12205071138183388</v>
      </c>
      <c r="F92" s="82">
        <f>[4]SA_DTS!$EW102</f>
        <v>3.4969527506632403E-2</v>
      </c>
      <c r="G92" s="83">
        <f>[4]SA_DTS!$EW327</f>
        <v>1.2613680534466987E-2</v>
      </c>
      <c r="H92" s="84">
        <f>[4]SA_DTS!$EW277</f>
        <v>-1.8319065212303309E-3</v>
      </c>
      <c r="I92" s="85">
        <f>[4]SA_DTS!$EW152</f>
        <v>2164.1942909068121</v>
      </c>
      <c r="J92" s="86">
        <f>[4]SA_DTS!$EW177</f>
        <v>4.1314604075664674E-2</v>
      </c>
      <c r="K92" s="87">
        <f>[4]SA_DTS!$EW202</f>
        <v>3.8255450024250903E-2</v>
      </c>
      <c r="L92" s="86">
        <f>[4]SA_DTS!$EW227</f>
        <v>4.732903928958887E-2</v>
      </c>
      <c r="M92" s="86">
        <f>[4]SA_DTS!$EW252</f>
        <v>3.9157661955484091E-2</v>
      </c>
    </row>
    <row r="93" spans="2:13" s="22" customFormat="1" ht="12.75" hidden="1" customHeight="1" x14ac:dyDescent="0.2">
      <c r="B93" s="125"/>
      <c r="C93" s="90"/>
      <c r="D93" s="137"/>
      <c r="E93" s="138"/>
      <c r="F93" s="139"/>
      <c r="G93" s="140"/>
      <c r="H93" s="141"/>
      <c r="I93" s="142"/>
      <c r="J93" s="143"/>
      <c r="K93" s="144"/>
      <c r="L93" s="143"/>
      <c r="M93" s="143"/>
    </row>
    <row r="94" spans="2:13" s="22" customFormat="1" ht="12.75" hidden="1" customHeight="1" x14ac:dyDescent="0.2">
      <c r="B94" s="125"/>
      <c r="C94" s="90"/>
      <c r="D94" s="137"/>
      <c r="E94" s="138"/>
      <c r="F94" s="139"/>
      <c r="G94" s="140"/>
      <c r="H94" s="141"/>
      <c r="I94" s="142"/>
      <c r="J94" s="143"/>
      <c r="K94" s="144"/>
      <c r="L94" s="143"/>
      <c r="M94" s="143"/>
    </row>
    <row r="95" spans="2:13" s="22" customFormat="1" ht="12.75" hidden="1" customHeight="1" x14ac:dyDescent="0.2">
      <c r="B95" s="125"/>
      <c r="C95" s="90"/>
      <c r="D95" s="137"/>
      <c r="E95" s="138"/>
      <c r="F95" s="139"/>
      <c r="G95" s="140"/>
      <c r="H95" s="141"/>
      <c r="I95" s="142"/>
      <c r="J95" s="143"/>
      <c r="K95" s="144"/>
      <c r="L95" s="143"/>
      <c r="M95" s="143"/>
    </row>
    <row r="96" spans="2:13" s="22" customFormat="1" ht="12.75" customHeight="1" x14ac:dyDescent="0.2">
      <c r="C96" s="110"/>
      <c r="D96" s="111"/>
      <c r="E96" s="112"/>
      <c r="F96" s="113"/>
      <c r="G96" s="112"/>
      <c r="H96" s="114"/>
      <c r="I96" s="115"/>
      <c r="J96" s="113"/>
      <c r="K96" s="112"/>
      <c r="L96" s="116"/>
      <c r="M96" s="112"/>
    </row>
    <row r="97" spans="2:19" s="22" customFormat="1" ht="12.75" customHeight="1" x14ac:dyDescent="0.2">
      <c r="C97" s="101" t="s">
        <v>32</v>
      </c>
      <c r="D97" s="69">
        <f>[9]Mois!$DL$5/1000000</f>
        <v>28.336557890000002</v>
      </c>
      <c r="E97" s="71">
        <f>'[9]Evo mois'!$DL$5</f>
        <v>0.14204232196306799</v>
      </c>
      <c r="F97" s="117">
        <f>'[10]Evo Mois'!$DL$5</f>
        <v>4.5885255293829807E-2</v>
      </c>
      <c r="G97" s="72">
        <f>'[10]Evo Mois-1'!$DL$5</f>
        <v>5.0635437896020097E-2</v>
      </c>
      <c r="H97" s="71">
        <f>'[10]Evo ACM'!$CZ$5</f>
        <v>8.6942837296998254E-2</v>
      </c>
      <c r="I97" s="69">
        <f>'[9]Cumul ACM'!$DL$5/1000000</f>
        <v>342.30852776</v>
      </c>
      <c r="J97" s="71">
        <f>'[9]Evo ACM'!$DL$5</f>
        <v>7.7558505205819195E-2</v>
      </c>
      <c r="K97" s="72">
        <f>'[10]Evo ACM'!$DL$5</f>
        <v>7.2762716521170168E-2</v>
      </c>
      <c r="L97" s="71">
        <f>'[9]Evo PCAP'!$DL$5</f>
        <v>6.7997846963860908E-2</v>
      </c>
      <c r="M97" s="72">
        <f>'[10]Evo PCAP'!$DL$5</f>
        <v>5.7494209999933599E-2</v>
      </c>
      <c r="O97" s="118"/>
      <c r="P97" s="118"/>
      <c r="Q97" s="118"/>
      <c r="R97" s="118"/>
      <c r="S97" s="118"/>
    </row>
    <row r="98" spans="2:19" s="22" customFormat="1" ht="12.75" customHeight="1" x14ac:dyDescent="0.2">
      <c r="C98" s="119" t="s">
        <v>33</v>
      </c>
      <c r="D98" s="59">
        <f>[9]Mois!$DL$6/1000000</f>
        <v>22.624027219999999</v>
      </c>
      <c r="E98" s="61">
        <f>'[9]Evo mois'!$DL$6</f>
        <v>0.13577573240341456</v>
      </c>
      <c r="F98" s="120">
        <f>'[10]Evo Mois'!$DL$6</f>
        <v>4.6556998204134059E-2</v>
      </c>
      <c r="G98" s="62">
        <f>'[10]Evo Mois-1'!$DL$6</f>
        <v>5.4581764077547446E-2</v>
      </c>
      <c r="H98" s="61">
        <f>'[10]Evo ACM'!$CZ$6</f>
        <v>6.6871498378200833E-2</v>
      </c>
      <c r="I98" s="59">
        <f>'[9]Cumul ACM'!$DL$6/1000000</f>
        <v>275.28648311000001</v>
      </c>
      <c r="J98" s="61">
        <f>'[9]Evo ACM'!$DL$6</f>
        <v>7.671980136917167E-2</v>
      </c>
      <c r="K98" s="62">
        <f>'[10]Evo ACM'!$DL$6</f>
        <v>7.3658218509309314E-2</v>
      </c>
      <c r="L98" s="61">
        <f>'[9]Evo PCAP'!$DL$6</f>
        <v>6.7749512615392193E-2</v>
      </c>
      <c r="M98" s="62">
        <f>'[10]Evo PCAP'!$DL$6</f>
        <v>5.8454070461505747E-2</v>
      </c>
      <c r="O98" s="118"/>
      <c r="P98" s="118"/>
      <c r="Q98" s="118"/>
      <c r="R98" s="118"/>
      <c r="S98" s="118"/>
    </row>
    <row r="99" spans="2:19" s="22" customFormat="1" ht="12.75" customHeight="1" x14ac:dyDescent="0.2">
      <c r="C99" s="119" t="s">
        <v>34</v>
      </c>
      <c r="D99" s="59">
        <f>[9]Mois!$DL$7/1000000</f>
        <v>3.6971492799999996</v>
      </c>
      <c r="E99" s="61">
        <f>'[9]Evo mois'!$DL$7</f>
        <v>0.2413138082812667</v>
      </c>
      <c r="F99" s="120">
        <f>'[10]Evo Mois'!$DL$7</f>
        <v>0.10771000076172843</v>
      </c>
      <c r="G99" s="62">
        <f>'[10]Evo Mois-1'!$DL$7</f>
        <v>2.754087341568856E-2</v>
      </c>
      <c r="H99" s="61">
        <f>'[10]Evo ACM'!$CZ$7</f>
        <v>0.25069827776694065</v>
      </c>
      <c r="I99" s="59">
        <f>'[9]Cumul ACM'!$DL$7/1000000</f>
        <v>38.976915160000004</v>
      </c>
      <c r="J99" s="61">
        <f>'[9]Evo ACM'!$DL$7</f>
        <v>0.11874131624746842</v>
      </c>
      <c r="K99" s="62">
        <f>'[10]Evo ACM'!$DL$7</f>
        <v>0.1060853374716193</v>
      </c>
      <c r="L99" s="61">
        <f>'[9]Evo PCAP'!$DL$7</f>
        <v>9.6827115962309973E-2</v>
      </c>
      <c r="M99" s="62">
        <f>'[10]Evo PCAP'!$DL$7</f>
        <v>8.0097233022010439E-2</v>
      </c>
      <c r="O99" s="118"/>
      <c r="P99" s="118"/>
      <c r="Q99" s="118"/>
      <c r="R99" s="118"/>
      <c r="S99" s="118"/>
    </row>
    <row r="100" spans="2:19" s="22" customFormat="1" ht="12.75" customHeight="1" x14ac:dyDescent="0.2">
      <c r="C100" s="119" t="s">
        <v>35</v>
      </c>
      <c r="D100" s="59">
        <f>[9]Mois!$DL$8/1000000</f>
        <v>2.0153813899999999</v>
      </c>
      <c r="E100" s="61">
        <f>'[9]Evo mois'!$DL$8</f>
        <v>5.2796299597355212E-2</v>
      </c>
      <c r="F100" s="120">
        <f>'[10]Evo Mois'!$DL$8</f>
        <v>-3.8216487935554988E-2</v>
      </c>
      <c r="G100" s="62">
        <f>'[10]Evo Mois-1'!$DL$8</f>
        <v>4.6129949439614792E-2</v>
      </c>
      <c r="H100" s="61">
        <f>'[10]Evo ACM'!$CZ$8</f>
        <v>9.6935696565361607E-2</v>
      </c>
      <c r="I100" s="59">
        <f>'[9]Cumul ACM'!$DL$8/1000000</f>
        <v>28.045129490000001</v>
      </c>
      <c r="J100" s="61">
        <f>'[9]Evo ACM'!$DL$8</f>
        <v>3.2624175870344052E-2</v>
      </c>
      <c r="K100" s="62">
        <f>'[10]Evo ACM'!$DL$8</f>
        <v>2.1616561628741149E-2</v>
      </c>
      <c r="L100" s="61">
        <f>'[9]Evo PCAP'!$DL$8</f>
        <v>3.2874398709445085E-2</v>
      </c>
      <c r="M100" s="83">
        <f>'[10]Evo PCAP'!$DL$8</f>
        <v>1.8170660850872489E-2</v>
      </c>
      <c r="O100" s="118"/>
      <c r="P100" s="118"/>
      <c r="Q100" s="118"/>
      <c r="R100" s="118"/>
      <c r="S100" s="118"/>
    </row>
    <row r="101" spans="2:19" s="22" customFormat="1" ht="12.75" customHeight="1" x14ac:dyDescent="0.2">
      <c r="B101" s="125"/>
      <c r="C101" s="145"/>
      <c r="D101" s="146"/>
      <c r="E101" s="147"/>
      <c r="F101" s="147"/>
      <c r="G101" s="147"/>
      <c r="H101" s="147"/>
      <c r="I101" s="147"/>
      <c r="J101" s="147"/>
      <c r="K101" s="147"/>
      <c r="L101" s="147"/>
      <c r="M101" s="148" t="s">
        <v>38</v>
      </c>
    </row>
    <row r="102" spans="2:19" s="22" customFormat="1" ht="12.75" hidden="1" customHeight="1" x14ac:dyDescent="0.2">
      <c r="B102" s="125"/>
      <c r="C102" s="105"/>
      <c r="D102" s="149"/>
      <c r="E102" s="61"/>
      <c r="F102" s="150"/>
      <c r="G102" s="150"/>
      <c r="H102" s="150"/>
      <c r="I102" s="150"/>
      <c r="J102" s="61"/>
      <c r="K102" s="150"/>
      <c r="L102" s="150"/>
      <c r="M102" s="150"/>
    </row>
    <row r="103" spans="2:19" s="22" customFormat="1" ht="12.75" hidden="1" customHeight="1" x14ac:dyDescent="0.2">
      <c r="B103" s="125"/>
      <c r="C103" s="105"/>
      <c r="D103" s="149"/>
      <c r="E103" s="61"/>
      <c r="F103" s="150"/>
      <c r="G103" s="150"/>
      <c r="H103" s="150"/>
      <c r="I103" s="150"/>
      <c r="J103" s="61"/>
      <c r="K103" s="150"/>
      <c r="L103" s="150"/>
      <c r="M103" s="150"/>
    </row>
    <row r="104" spans="2:19" s="22" customFormat="1" ht="12.75" hidden="1" customHeight="1" x14ac:dyDescent="0.2">
      <c r="B104" s="125"/>
      <c r="C104" s="105"/>
      <c r="D104" s="149"/>
      <c r="E104" s="61"/>
      <c r="F104" s="150"/>
      <c r="G104" s="150"/>
      <c r="H104" s="150"/>
      <c r="I104" s="150"/>
      <c r="J104" s="61"/>
      <c r="K104" s="150"/>
      <c r="L104" s="150"/>
      <c r="M104" s="150"/>
    </row>
    <row r="105" spans="2:19" s="22" customFormat="1" ht="12.75" hidden="1" customHeight="1" x14ac:dyDescent="0.2">
      <c r="B105" s="125"/>
      <c r="C105" s="126"/>
      <c r="D105" s="151"/>
      <c r="E105" s="152"/>
      <c r="F105" s="152"/>
      <c r="G105" s="152"/>
      <c r="H105" s="152"/>
      <c r="I105" s="153"/>
      <c r="J105" s="152"/>
      <c r="K105" s="152"/>
      <c r="L105" s="152"/>
      <c r="M105" s="152"/>
    </row>
    <row r="106" spans="2:19" s="20" customFormat="1" x14ac:dyDescent="0.2">
      <c r="C106" s="154" t="s">
        <v>39</v>
      </c>
      <c r="D106" s="155"/>
      <c r="E106" s="155"/>
      <c r="F106" s="155"/>
      <c r="G106" s="155"/>
      <c r="H106" s="155"/>
      <c r="I106" s="155"/>
      <c r="J106" s="155"/>
      <c r="K106" s="155"/>
      <c r="L106" s="155"/>
      <c r="M106" s="155"/>
    </row>
    <row r="107" spans="2:19" s="20" customFormat="1" ht="48.75" customHeight="1" x14ac:dyDescent="0.2">
      <c r="C107" s="156" t="s">
        <v>40</v>
      </c>
      <c r="D107" s="156"/>
      <c r="E107" s="156"/>
      <c r="F107" s="156"/>
      <c r="G107" s="156"/>
      <c r="H107" s="156"/>
      <c r="I107" s="156"/>
      <c r="J107" s="156"/>
      <c r="K107" s="156"/>
      <c r="L107" s="156"/>
      <c r="M107" s="156"/>
    </row>
    <row r="108" spans="2:19" s="20" customFormat="1" ht="48.75" customHeight="1" x14ac:dyDescent="0.2">
      <c r="C108" s="157"/>
      <c r="D108" s="157"/>
      <c r="E108" s="157"/>
      <c r="F108" s="157"/>
      <c r="G108" s="157"/>
      <c r="H108" s="157"/>
      <c r="I108" s="157"/>
      <c r="J108" s="157"/>
      <c r="K108" s="157"/>
      <c r="L108" s="157"/>
      <c r="M108" s="157"/>
    </row>
  </sheetData>
  <mergeCells count="32">
    <mergeCell ref="C107:M107"/>
    <mergeCell ref="C108:M108"/>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80" fitToWidth="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1050B-BF2F-4995-9595-9163A343E3FA}">
  <sheetPr>
    <tabColor rgb="FF0000FF"/>
  </sheetPr>
  <dimension ref="A1:GH104"/>
  <sheetViews>
    <sheetView zoomScale="85" zoomScaleNormal="85" workbookViewId="0">
      <selection activeCell="C4" sqref="C4:C6"/>
    </sheetView>
  </sheetViews>
  <sheetFormatPr baseColWidth="10" defaultColWidth="11.42578125" defaultRowHeight="12" x14ac:dyDescent="0.2"/>
  <cols>
    <col min="1" max="2" width="2.42578125" style="155" customWidth="1"/>
    <col min="3" max="3" width="44.5703125" style="155" bestFit="1" customWidth="1"/>
    <col min="4" max="4" width="10.42578125" style="155" customWidth="1"/>
    <col min="5" max="6" width="9.5703125" style="155" customWidth="1"/>
    <col min="7" max="7" width="11.28515625" style="155" bestFit="1" customWidth="1"/>
    <col min="8" max="8" width="9.5703125" style="155" customWidth="1"/>
    <col min="9" max="9" width="10.5703125" style="155" customWidth="1"/>
    <col min="10" max="13" width="9.5703125" style="155" customWidth="1"/>
    <col min="14" max="190" width="11.42578125" style="155"/>
    <col min="191" max="16384" width="11.42578125" style="196"/>
  </cols>
  <sheetData>
    <row r="1" spans="1:13" s="155" customFormat="1" x14ac:dyDescent="0.2">
      <c r="A1" s="159"/>
      <c r="C1" s="160"/>
      <c r="E1" s="161"/>
      <c r="G1" s="162"/>
    </row>
    <row r="2" spans="1:13" s="161" customFormat="1" x14ac:dyDescent="0.2">
      <c r="A2" s="159"/>
      <c r="G2" s="163"/>
    </row>
    <row r="3" spans="1:13" s="161" customFormat="1" x14ac:dyDescent="0.2">
      <c r="A3" s="159"/>
    </row>
    <row r="4" spans="1:13" s="161" customFormat="1" ht="24" customHeight="1" x14ac:dyDescent="0.2">
      <c r="A4" s="159"/>
      <c r="C4" s="23" t="s">
        <v>41</v>
      </c>
      <c r="D4" s="24" t="s">
        <v>6</v>
      </c>
      <c r="E4" s="25"/>
      <c r="F4" s="25"/>
      <c r="G4" s="26"/>
      <c r="H4" s="24" t="s">
        <v>8</v>
      </c>
      <c r="I4" s="25"/>
      <c r="J4" s="25"/>
      <c r="K4" s="26"/>
      <c r="L4" s="24" t="s">
        <v>9</v>
      </c>
      <c r="M4" s="26"/>
    </row>
    <row r="5" spans="1:13" s="161" customFormat="1" ht="53.25" customHeight="1" x14ac:dyDescent="0.2">
      <c r="A5" s="159"/>
      <c r="C5" s="27"/>
      <c r="D5" s="28" t="str">
        <f>"Données brutes  "&amp;[3]Titres!A9&amp;" "&amp;[3]Titres!A19</f>
        <v>Données brutes  septembre 2024</v>
      </c>
      <c r="E5" s="29" t="str">
        <f>"Taux de croissance  "&amp;[3]Titres!B9&amp;" "&amp;[3]Titres!$A$19&amp;" / "&amp;[3]Titres!B9&amp;" "&amp;[3]Titres!$A$19-1</f>
        <v>Taux de croissance  sept. 2024 / sept. 2023</v>
      </c>
      <c r="F5" s="30"/>
      <c r="G5" s="31" t="str">
        <f>"Taux de croissance  "&amp;[3]Titres!B9&amp;" "&amp;[3]Titres!A19&amp;" / "&amp;[3]Titres!B8&amp;" "&amp;[3]Titres!A23</f>
        <v>Taux de croissance  sept. 2024 / aout 2024</v>
      </c>
      <c r="H5" s="32" t="str">
        <f>"Rappel :
Taux ACM CVS-CJO à fin "&amp;[3]Titres!A9&amp;" "&amp;[3]Titres!$A$19-1</f>
        <v>Rappel :
Taux ACM CVS-CJO à fin septembre 2023</v>
      </c>
      <c r="I5" s="33" t="str">
        <f>"Données brutes "&amp;[3]Titres!B10&amp; " "&amp;[3]Titres!A21&amp;" - "&amp;[3]Titres!B9&amp;" "&amp;[3]Titres!$A$19</f>
        <v>Données brutes oct. 2023 - sept. 2024</v>
      </c>
      <c r="J5" s="29" t="str">
        <f>"Taux ACM ("&amp;[3]Titres!B10&amp; " "&amp;[3]Titres!A21&amp;" - "&amp;[3]Titres!B9&amp;" "&amp;[3]Titres!$A$19&amp;" / "&amp;[3]Titres!B10&amp; " "&amp;[3]Titres!A21-1&amp;" - "&amp;[3]Titres!B9&amp; " "&amp;[3]Titres!$A$19-1&amp;")"</f>
        <v>Taux ACM (oct. 2023 - sept. 2024 / oct. 2022 - sept. 2023)</v>
      </c>
      <c r="K5" s="164"/>
      <c r="L5" s="29" t="str">
        <f>"( janv à "&amp;[3]Titres!B9&amp;" "&amp;[3]Titres!$A$19&amp;" ) /
( janv à "&amp;[3]Titres!B9&amp;" "&amp;[3]Titres!$A$19-1&amp;" )"</f>
        <v>( janv à sept. 2024 ) /
( janv à sept. 2023 )</v>
      </c>
      <c r="M5" s="35"/>
    </row>
    <row r="6" spans="1:13" s="161" customFormat="1" ht="36" customHeight="1" x14ac:dyDescent="0.2">
      <c r="A6" s="159"/>
      <c r="C6" s="37"/>
      <c r="D6" s="38"/>
      <c r="E6" s="31" t="s">
        <v>10</v>
      </c>
      <c r="F6" s="39" t="s">
        <v>11</v>
      </c>
      <c r="G6" s="31" t="s">
        <v>11</v>
      </c>
      <c r="H6" s="40"/>
      <c r="I6" s="41"/>
      <c r="J6" s="31" t="s">
        <v>10</v>
      </c>
      <c r="K6" s="31" t="s">
        <v>11</v>
      </c>
      <c r="L6" s="31" t="s">
        <v>10</v>
      </c>
      <c r="M6" s="31" t="s">
        <v>11</v>
      </c>
    </row>
    <row r="7" spans="1:13" s="161" customFormat="1" ht="14.25" x14ac:dyDescent="0.2">
      <c r="A7" s="159"/>
      <c r="C7" s="42" t="s">
        <v>12</v>
      </c>
      <c r="D7" s="43">
        <f>[4]RA_DTR!$EY5</f>
        <v>426.70989962000004</v>
      </c>
      <c r="E7" s="44">
        <f>[4]RA_DTR!$EY55</f>
        <v>4.368433934733984E-2</v>
      </c>
      <c r="F7" s="45">
        <f>[4]RA_DTR!$EY80</f>
        <v>1.7641143352588262E-2</v>
      </c>
      <c r="G7" s="46">
        <f>[4]RA_DTR!$EY305</f>
        <v>3.0659082520472225E-3</v>
      </c>
      <c r="H7" s="47">
        <f>[4]RA_DTR!$EY255</f>
        <v>-4.9650485114539622E-3</v>
      </c>
      <c r="I7" s="165">
        <f>[4]RA_DTR!$EY130</f>
        <v>5175.4626960099995</v>
      </c>
      <c r="J7" s="44">
        <f>[4]RA_DTR!$EY155</f>
        <v>2.1294077579298909E-2</v>
      </c>
      <c r="K7" s="46">
        <f>[4]RA_DTR!$EY180</f>
        <v>1.4716484446189559E-2</v>
      </c>
      <c r="L7" s="44">
        <f>[4]RA_DTR!$EY205</f>
        <v>2.0432802164658037E-2</v>
      </c>
      <c r="M7" s="44">
        <f>[4]RA_DTR!$EY230</f>
        <v>1.4119352910180849E-2</v>
      </c>
    </row>
    <row r="8" spans="1:13" s="161" customFormat="1" x14ac:dyDescent="0.2">
      <c r="A8" s="159"/>
      <c r="C8" s="49" t="s">
        <v>13</v>
      </c>
      <c r="D8" s="50">
        <f>[4]RA_DTR!$EY6</f>
        <v>263.11510077000003</v>
      </c>
      <c r="E8" s="51">
        <f>[4]RA_DTR!$EY56</f>
        <v>3.0484956887547598E-2</v>
      </c>
      <c r="F8" s="52">
        <f>[4]RA_DTR!$EY81</f>
        <v>6.8440061136338937E-3</v>
      </c>
      <c r="G8" s="53">
        <f>[4]RA_DTR!$EY306</f>
        <v>8.5323038497620018E-5</v>
      </c>
      <c r="H8" s="54">
        <f>[4]RA_DTR!$EY256</f>
        <v>-1.0949124547431466E-2</v>
      </c>
      <c r="I8" s="55">
        <f>[4]RA_DTR!$EY131</f>
        <v>3227.5176777099996</v>
      </c>
      <c r="J8" s="56">
        <f>[4]RA_DTR!$EY156</f>
        <v>1.1729260147998577E-2</v>
      </c>
      <c r="K8" s="57">
        <f>[4]RA_DTR!$EY181</f>
        <v>5.1313725893231688E-3</v>
      </c>
      <c r="L8" s="56">
        <f>[4]RA_DTR!$EY206</f>
        <v>1.2667788056851981E-2</v>
      </c>
      <c r="M8" s="56">
        <f>[4]RA_DTR!$EY231</f>
        <v>5.7186260920185639E-3</v>
      </c>
    </row>
    <row r="9" spans="1:13" s="161" customFormat="1" x14ac:dyDescent="0.2">
      <c r="A9" s="159"/>
      <c r="C9" s="58" t="s">
        <v>14</v>
      </c>
      <c r="D9" s="59">
        <f>[4]RA_DTR!$EY7</f>
        <v>83.466470180000016</v>
      </c>
      <c r="E9" s="60">
        <f>[4]RA_DTR!$EY58</f>
        <v>1.4201986187415416E-2</v>
      </c>
      <c r="F9" s="61">
        <f>[4]RA_DTR!$EY82</f>
        <v>8.2137180095309681E-4</v>
      </c>
      <c r="G9" s="62">
        <f>[4]RA_DTR!$EY307</f>
        <v>1.7262217316606376E-2</v>
      </c>
      <c r="H9" s="63">
        <f>[4]RA_DTR!$EY257</f>
        <v>2.0081506763266921E-2</v>
      </c>
      <c r="I9" s="64">
        <f>[4]RA_DTR!$EY132</f>
        <v>1022.8412018700001</v>
      </c>
      <c r="J9" s="65">
        <f>[4]RA_DTR!$EY157</f>
        <v>6.9721981075812067E-3</v>
      </c>
      <c r="K9" s="66">
        <f>[4]RA_DTR!$EY182</f>
        <v>8.5289222541451437E-4</v>
      </c>
      <c r="L9" s="65">
        <f>[4]RA_DTR!$EY207</f>
        <v>-8.5034149145057913E-4</v>
      </c>
      <c r="M9" s="65">
        <f>[4]RA_DTR!$EY232</f>
        <v>-6.9629149357669506E-3</v>
      </c>
    </row>
    <row r="10" spans="1:13" s="161" customFormat="1" x14ac:dyDescent="0.2">
      <c r="A10" s="159"/>
      <c r="C10" s="67" t="s">
        <v>15</v>
      </c>
      <c r="D10" s="59">
        <f>[4]RA_DTR!$EY8</f>
        <v>22.372736989999996</v>
      </c>
      <c r="E10" s="60">
        <f>[4]RA_DTR!$EY58</f>
        <v>1.4201986187415416E-2</v>
      </c>
      <c r="F10" s="61">
        <f>[4]RA_DTR!$EY83</f>
        <v>3.7915092873481715E-3</v>
      </c>
      <c r="G10" s="62">
        <f>[4]RA_DTR!$EY308</f>
        <v>3.7538293061267103E-2</v>
      </c>
      <c r="H10" s="63">
        <f>[4]RA_DTR!$EY258</f>
        <v>-2.941965236568389E-2</v>
      </c>
      <c r="I10" s="64">
        <f>[4]RA_DTR!$EY133</f>
        <v>272.31737319000001</v>
      </c>
      <c r="J10" s="65">
        <f>[4]RA_DTR!$EY158</f>
        <v>4.4221416669438796E-3</v>
      </c>
      <c r="K10" s="66">
        <f>[4]RA_DTR!$EY183</f>
        <v>-1.5911686060202657E-3</v>
      </c>
      <c r="L10" s="65">
        <f>[4]RA_DTR!$EY208</f>
        <v>3.9798822434757852E-3</v>
      </c>
      <c r="M10" s="166">
        <f>[4]RA_DTR!$EY233</f>
        <v>-8.6996562882613038E-4</v>
      </c>
    </row>
    <row r="11" spans="1:13" s="161" customFormat="1" x14ac:dyDescent="0.2">
      <c r="A11" s="159"/>
      <c r="C11" s="67" t="s">
        <v>16</v>
      </c>
      <c r="D11" s="59">
        <f>[4]RA_DTR!$EY9</f>
        <v>47.7239553</v>
      </c>
      <c r="E11" s="60">
        <f>[4]RA_DTR!$EY59</f>
        <v>2.9636695229884991E-2</v>
      </c>
      <c r="F11" s="61">
        <f>[4]RA_DTR!$EY84</f>
        <v>3.0793051551274209E-2</v>
      </c>
      <c r="G11" s="62">
        <f>[4]RA_DTR!$EY309</f>
        <v>1.3349368422591601E-2</v>
      </c>
      <c r="H11" s="63">
        <f>[4]RA_DTR!$EY259</f>
        <v>3.8938893353688719E-2</v>
      </c>
      <c r="I11" s="64">
        <f>[4]RA_DTR!$EY134</f>
        <v>588.21261787999993</v>
      </c>
      <c r="J11" s="65">
        <f>[4]RA_DTR!$EY159</f>
        <v>3.3230627599083684E-2</v>
      </c>
      <c r="K11" s="66">
        <f>[4]RA_DTR!$EY184</f>
        <v>2.6767618453859887E-2</v>
      </c>
      <c r="L11" s="65">
        <f>[4]RA_DTR!$EY209</f>
        <v>2.3269121117872826E-2</v>
      </c>
      <c r="M11" s="65">
        <f>[4]RA_DTR!$EY234</f>
        <v>1.6744094311957891E-2</v>
      </c>
    </row>
    <row r="12" spans="1:13" s="161" customFormat="1" x14ac:dyDescent="0.2">
      <c r="C12" s="67" t="s">
        <v>17</v>
      </c>
      <c r="D12" s="59">
        <f>[4]RA_DTR!$EY10</f>
        <v>12.227164520000001</v>
      </c>
      <c r="E12" s="60">
        <f>[4]RA_DTR!$EY60</f>
        <v>-0.10328763317763245</v>
      </c>
      <c r="F12" s="61">
        <f>[4]RA_DTR!$EY85</f>
        <v>-0.11355880755611247</v>
      </c>
      <c r="G12" s="62">
        <f>[4]RA_DTR!$EY310</f>
        <v>-1.3522677891772972E-3</v>
      </c>
      <c r="H12" s="63">
        <f>[4]RA_DTR!$EY260</f>
        <v>3.9648875046246923E-2</v>
      </c>
      <c r="I12" s="64">
        <f>[4]RA_DTR!$EY135</f>
        <v>149.53996652000001</v>
      </c>
      <c r="J12" s="65">
        <f>[4]RA_DTR!$EY160</f>
        <v>-8.6698933998348271E-2</v>
      </c>
      <c r="K12" s="66">
        <f>[4]RA_DTR!$EY185</f>
        <v>-9.1521972009312669E-2</v>
      </c>
      <c r="L12" s="65">
        <f>[4]RA_DTR!$EY210</f>
        <v>-0.1012932029398862</v>
      </c>
      <c r="M12" s="65">
        <f>[4]RA_DTR!$EY235</f>
        <v>-0.10729119277030352</v>
      </c>
    </row>
    <row r="13" spans="1:13" s="161" customFormat="1" x14ac:dyDescent="0.2">
      <c r="C13" s="167" t="s">
        <v>18</v>
      </c>
      <c r="D13" s="59">
        <f>[4]RA_DTR!$EY12</f>
        <v>78.592948520000007</v>
      </c>
      <c r="E13" s="60">
        <f>[4]RA_DTR!$EY62</f>
        <v>6.2876381525172498E-2</v>
      </c>
      <c r="F13" s="61">
        <f>[4]RA_DTR!$EY87</f>
        <v>6.0934304818540674E-3</v>
      </c>
      <c r="G13" s="62">
        <f>[4]RA_DTR!$EY312</f>
        <v>-2.1815316773911908E-2</v>
      </c>
      <c r="H13" s="63">
        <f>[4]RA_DTR!$EY262</f>
        <v>-1.660745779564976E-2</v>
      </c>
      <c r="I13" s="64">
        <f>[4]RA_DTR!$EY137</f>
        <v>953.5278182400001</v>
      </c>
      <c r="J13" s="65">
        <f>[4]RA_DTR!$EY162</f>
        <v>1.1401136956727065E-2</v>
      </c>
      <c r="K13" s="66">
        <f>[4]RA_DTR!$EY187</f>
        <v>6.782383725976171E-3</v>
      </c>
      <c r="L13" s="65">
        <f>[4]RA_DTR!$EY212</f>
        <v>7.8324094531179167E-3</v>
      </c>
      <c r="M13" s="65">
        <f>[4]RA_DTR!$EY237</f>
        <v>3.3868873263631638E-3</v>
      </c>
    </row>
    <row r="14" spans="1:13" s="161" customFormat="1" x14ac:dyDescent="0.2">
      <c r="C14" s="78" t="s">
        <v>19</v>
      </c>
      <c r="D14" s="59">
        <f>[4]RA_DTR!$EY13</f>
        <v>17.994389439999999</v>
      </c>
      <c r="E14" s="60">
        <f>[4]RA_DTR!$EY63</f>
        <v>6.2787572295710525E-3</v>
      </c>
      <c r="F14" s="61">
        <f>[4]RA_DTR!$EY88</f>
        <v>-5.3184513978586923E-3</v>
      </c>
      <c r="G14" s="62">
        <f>[4]RA_DTR!$EY313</f>
        <v>-2.5762187269214754E-2</v>
      </c>
      <c r="H14" s="63">
        <f>[4]RA_DTR!$EY263</f>
        <v>2.8509117649683224E-2</v>
      </c>
      <c r="I14" s="64">
        <f>[4]RA_DTR!$EY138</f>
        <v>229.61317381999996</v>
      </c>
      <c r="J14" s="65">
        <f>[4]RA_DTR!$EY163</f>
        <v>2.1853512690496624E-2</v>
      </c>
      <c r="K14" s="66">
        <f>[4]RA_DTR!$EY188</f>
        <v>1.6821348179755669E-2</v>
      </c>
      <c r="L14" s="65">
        <f>[4]RA_DTR!$EY213</f>
        <v>1.3174753390782223E-2</v>
      </c>
      <c r="M14" s="65">
        <f>[4]RA_DTR!$EY238</f>
        <v>9.7361061537311056E-3</v>
      </c>
    </row>
    <row r="15" spans="1:13" s="161" customFormat="1" x14ac:dyDescent="0.2">
      <c r="C15" s="78" t="s">
        <v>20</v>
      </c>
      <c r="D15" s="59">
        <f>[4]RA_DTR!$EY14</f>
        <v>57.229040659999995</v>
      </c>
      <c r="E15" s="60">
        <f>[4]RA_DTR!$EY64</f>
        <v>7.8694844063215807E-2</v>
      </c>
      <c r="F15" s="61">
        <f>[4]RA_DTR!$EY89</f>
        <v>3.512268027147325E-3</v>
      </c>
      <c r="G15" s="62">
        <f>[4]RA_DTR!$EY314</f>
        <v>-2.3110101913418557E-2</v>
      </c>
      <c r="H15" s="63">
        <f>[4]RA_DTR!$EY264</f>
        <v>-3.6053417894041706E-2</v>
      </c>
      <c r="I15" s="64">
        <f>[4]RA_DTR!$EY139</f>
        <v>683.09790952000003</v>
      </c>
      <c r="J15" s="65">
        <f>[4]RA_DTR!$EY164</f>
        <v>3.5496288072907056E-3</v>
      </c>
      <c r="K15" s="66">
        <f>[4]RA_DTR!$EY189</f>
        <v>-1.0552765351264926E-3</v>
      </c>
      <c r="L15" s="65">
        <f>[4]RA_DTR!$EY214</f>
        <v>1.8995093028055798E-3</v>
      </c>
      <c r="M15" s="65">
        <f>[4]RA_DTR!$EY239</f>
        <v>-3.0329829728368285E-3</v>
      </c>
    </row>
    <row r="16" spans="1:13" s="161" customFormat="1" x14ac:dyDescent="0.2">
      <c r="C16" s="168" t="s">
        <v>21</v>
      </c>
      <c r="D16" s="59">
        <f>[4]RA_DTR!$EY16</f>
        <v>11.368989789999999</v>
      </c>
      <c r="E16" s="60">
        <f>[4]RA_DTR!$EY66</f>
        <v>-0.12773450835454492</v>
      </c>
      <c r="F16" s="61">
        <f>[4]RA_DTR!$EY91</f>
        <v>-0.13668712462540922</v>
      </c>
      <c r="G16" s="62">
        <f>[4]RA_DTR!$EY316</f>
        <v>6.7002276274126249E-3</v>
      </c>
      <c r="H16" s="63">
        <f>[4]RA_DTR!$EY266</f>
        <v>-0.25790779808571862</v>
      </c>
      <c r="I16" s="64">
        <f>[4]RA_DTR!$EY141</f>
        <v>148.76801534000001</v>
      </c>
      <c r="J16" s="65">
        <f>[4]RA_DTR!$EY166</f>
        <v>-0.11702513722364416</v>
      </c>
      <c r="K16" s="66">
        <f>[4]RA_DTR!$EY191</f>
        <v>-0.1204472415681852</v>
      </c>
      <c r="L16" s="65">
        <f>[4]RA_DTR!$EY216</f>
        <v>-9.9596673876292896E-2</v>
      </c>
      <c r="M16" s="65">
        <f>[4]RA_DTR!$EY241</f>
        <v>-0.10364128410502571</v>
      </c>
    </row>
    <row r="17" spans="1:14" s="161" customFormat="1" x14ac:dyDescent="0.2">
      <c r="C17" s="58" t="s">
        <v>22</v>
      </c>
      <c r="D17" s="59">
        <f>[4]RA_DTR!$EY17</f>
        <v>27.41597973</v>
      </c>
      <c r="E17" s="60">
        <f>[4]RA_DTR!$EY67</f>
        <v>4.8165877725258266E-2</v>
      </c>
      <c r="F17" s="61">
        <f>[4]RA_DTR!$EY92</f>
        <v>3.0224052003332114E-2</v>
      </c>
      <c r="G17" s="62">
        <f>[4]RA_DTR!$EY317</f>
        <v>1.6713977304964267E-2</v>
      </c>
      <c r="H17" s="169">
        <f>[4]RA_DTR!$EY267</f>
        <v>6.0989369539218519E-2</v>
      </c>
      <c r="I17" s="64">
        <f>[4]RA_DTR!$EY142</f>
        <v>322.98575056999994</v>
      </c>
      <c r="J17" s="170">
        <f>[4]RA_DTR!$EY167</f>
        <v>3.7559967652913917E-2</v>
      </c>
      <c r="K17" s="66">
        <f>[4]RA_DTR!$EY192</f>
        <v>3.0293804571417393E-2</v>
      </c>
      <c r="L17" s="65">
        <f>[4]RA_DTR!$EY217</f>
        <v>4.1155217498819674E-2</v>
      </c>
      <c r="M17" s="65">
        <f>[4]RA_DTR!$EY242</f>
        <v>3.2848632405122036E-2</v>
      </c>
    </row>
    <row r="18" spans="1:14" s="161" customFormat="1" x14ac:dyDescent="0.2">
      <c r="C18" s="58" t="s">
        <v>23</v>
      </c>
      <c r="D18" s="59">
        <f>[4]RA_DTR!$EY18</f>
        <v>57.186435560000007</v>
      </c>
      <c r="E18" s="60">
        <f>[4]RA_DTR!$EY68</f>
        <v>5.7472517915790444E-2</v>
      </c>
      <c r="F18" s="61">
        <f>[4]RA_DTR!$EY93</f>
        <v>3.8406164981959146E-2</v>
      </c>
      <c r="G18" s="62">
        <f>[4]RA_DTR!$EY318</f>
        <v>-2.736170782482894E-3</v>
      </c>
      <c r="H18" s="63">
        <f>[4]RA_DTR!$EY268</f>
        <v>-3.3022619475918669E-3</v>
      </c>
      <c r="I18" s="64">
        <f>[4]RA_DTR!$EY143</f>
        <v>718.90264343000013</v>
      </c>
      <c r="J18" s="65">
        <f>[4]RA_DTR!$EY168</f>
        <v>3.5540204666761444E-2</v>
      </c>
      <c r="K18" s="66">
        <f>[4]RA_DTR!$EY193</f>
        <v>2.4422143891464687E-2</v>
      </c>
      <c r="L18" s="65">
        <f>[4]RA_DTR!$EY218</f>
        <v>4.914846940063855E-2</v>
      </c>
      <c r="M18" s="65">
        <f>[4]RA_DTR!$EY243</f>
        <v>3.7080928542449598E-2</v>
      </c>
    </row>
    <row r="19" spans="1:14" s="161" customFormat="1" x14ac:dyDescent="0.2">
      <c r="A19" s="155"/>
      <c r="C19" s="67" t="s">
        <v>24</v>
      </c>
      <c r="D19" s="59">
        <f>[4]RA_DTR!$EY19</f>
        <v>36.547162240000006</v>
      </c>
      <c r="E19" s="60">
        <f>[4]RA_DTR!$EY69</f>
        <v>7.3852191029837977E-2</v>
      </c>
      <c r="F19" s="61">
        <f>[4]RA_DTR!$EY94</f>
        <v>6.5006948508397278E-2</v>
      </c>
      <c r="G19" s="62">
        <f>[4]RA_DTR!$EY319</f>
        <v>-1.9829679739316042E-3</v>
      </c>
      <c r="H19" s="63">
        <f>[4]RA_DTR!$EY269</f>
        <v>-1.6447182127654503E-2</v>
      </c>
      <c r="I19" s="64">
        <f>[4]RA_DTR!$EY144</f>
        <v>459.92467835000002</v>
      </c>
      <c r="J19" s="65">
        <f>[4]RA_DTR!$EY169</f>
        <v>3.6772765584681011E-2</v>
      </c>
      <c r="K19" s="66">
        <f>[4]RA_DTR!$EY194</f>
        <v>2.3271444279375997E-2</v>
      </c>
      <c r="L19" s="65">
        <f>[4]RA_DTR!$EY219</f>
        <v>5.4306176310637833E-2</v>
      </c>
      <c r="M19" s="65">
        <f>[4]RA_DTR!$EY244</f>
        <v>4.0492037321063323E-2</v>
      </c>
    </row>
    <row r="20" spans="1:14" s="161" customFormat="1" x14ac:dyDescent="0.2">
      <c r="A20" s="155"/>
      <c r="C20" s="67" t="s">
        <v>25</v>
      </c>
      <c r="D20" s="59">
        <f>[4]RA_DTR!$EY20</f>
        <v>20.639273320000004</v>
      </c>
      <c r="E20" s="60">
        <f>[4]RA_DTR!$EY70</f>
        <v>2.9661702814103963E-2</v>
      </c>
      <c r="F20" s="61">
        <f>[4]RA_DTR!$EY95</f>
        <v>-7.9201072929703242E-3</v>
      </c>
      <c r="G20" s="62">
        <f>[4]RA_DTR!$EY320</f>
        <v>-4.1412811168147767E-3</v>
      </c>
      <c r="H20" s="63">
        <f>[4]RA_DTR!$EY270</f>
        <v>2.0874596638829068E-2</v>
      </c>
      <c r="I20" s="64">
        <f>[4]RA_DTR!$EY145</f>
        <v>258.97796508000005</v>
      </c>
      <c r="J20" s="65">
        <f>[4]RA_DTR!$EY170</f>
        <v>3.3358481114373673E-2</v>
      </c>
      <c r="K20" s="66">
        <f>[4]RA_DTR!$EY195</f>
        <v>2.6461199987076967E-2</v>
      </c>
      <c r="L20" s="65">
        <f>[4]RA_DTR!$EY220</f>
        <v>4.0033210115416606E-2</v>
      </c>
      <c r="M20" s="65">
        <f>[4]RA_DTR!$EY245</f>
        <v>3.1109514523037562E-2</v>
      </c>
    </row>
    <row r="21" spans="1:14" s="161" customFormat="1" x14ac:dyDescent="0.2">
      <c r="C21" s="171" t="s">
        <v>26</v>
      </c>
      <c r="D21" s="50">
        <f>[4]RA_DTR!$EY22</f>
        <v>163.59479885000002</v>
      </c>
      <c r="E21" s="51">
        <f>[4]RA_DTR!$EY72</f>
        <v>6.5637534992584845E-2</v>
      </c>
      <c r="F21" s="52">
        <f>[4]RA_DTR!$EY97</f>
        <v>3.5719974208248795E-2</v>
      </c>
      <c r="G21" s="53">
        <f>[4]RA_DTR!$EY322</f>
        <v>7.9556675043759295E-3</v>
      </c>
      <c r="H21" s="172">
        <f>[4]RA_DTR!$EY272</f>
        <v>5.3810237544176243E-3</v>
      </c>
      <c r="I21" s="55">
        <f>[4]RA_DTR!$EY147</f>
        <v>1947.9450182999999</v>
      </c>
      <c r="J21" s="56">
        <f>[4]RA_DTR!$EY172</f>
        <v>3.7546263439071303E-2</v>
      </c>
      <c r="K21" s="57">
        <f>[4]RA_DTR!$EY197</f>
        <v>3.1019334632766959E-2</v>
      </c>
      <c r="L21" s="56">
        <f>[4]RA_DTR!$EY222</f>
        <v>3.3630620779251386E-2</v>
      </c>
      <c r="M21" s="56">
        <f>[4]RA_DTR!$EY247</f>
        <v>2.8296205214984216E-2</v>
      </c>
    </row>
    <row r="22" spans="1:14" s="161" customFormat="1" ht="12.75" customHeight="1" x14ac:dyDescent="0.2">
      <c r="C22" s="101" t="s">
        <v>27</v>
      </c>
      <c r="D22" s="59">
        <f>[4]RA_DTR!$EY23</f>
        <v>124.91818734</v>
      </c>
      <c r="E22" s="60">
        <f>[4]RA_DTR!$EY73</f>
        <v>6.7468038195572344E-2</v>
      </c>
      <c r="F22" s="61">
        <f>[4]RA_DTR!$EY98</f>
        <v>3.2181382693486249E-2</v>
      </c>
      <c r="G22" s="62">
        <f>[4]RA_DTR!$EY323</f>
        <v>1.0904406427133084E-2</v>
      </c>
      <c r="H22" s="63">
        <f>[4]RA_DTR!$EY273</f>
        <v>5.1216796815414245E-3</v>
      </c>
      <c r="I22" s="64">
        <f>[4]RA_DTR!$EY148</f>
        <v>1484.32264491</v>
      </c>
      <c r="J22" s="65">
        <f>[4]RA_DTR!$EY173</f>
        <v>4.158012410403078E-2</v>
      </c>
      <c r="K22" s="66">
        <f>[4]RA_DTR!$EY198</f>
        <v>3.4382531413468698E-2</v>
      </c>
      <c r="L22" s="65">
        <f>[4]RA_DTR!$EY223</f>
        <v>3.5804758830470185E-2</v>
      </c>
      <c r="M22" s="65">
        <f>[4]RA_DTR!$EY248</f>
        <v>3.0147828322696801E-2</v>
      </c>
    </row>
    <row r="23" spans="1:14" s="161" customFormat="1" ht="12.75" customHeight="1" x14ac:dyDescent="0.2">
      <c r="C23" s="102" t="s">
        <v>28</v>
      </c>
      <c r="D23" s="59">
        <f>[4]RA_DTR!$EY24</f>
        <v>117.72939694</v>
      </c>
      <c r="E23" s="60">
        <f>[4]RA_DTR!$EY74</f>
        <v>7.8755896604497222E-2</v>
      </c>
      <c r="F23" s="61">
        <f>[4]RA_DTR!$EY99</f>
        <v>3.8638682407502012E-2</v>
      </c>
      <c r="G23" s="62">
        <f>[4]RA_DTR!$EY324</f>
        <v>9.187820130829083E-3</v>
      </c>
      <c r="H23" s="63">
        <f>[4]RA_DTR!$EY274</f>
        <v>1.2690109373142855E-2</v>
      </c>
      <c r="I23" s="64">
        <f>[4]RA_DTR!$EY149</f>
        <v>1396.5676306000003</v>
      </c>
      <c r="J23" s="65">
        <f>[4]RA_DTR!$EY174</f>
        <v>4.8087075327315265E-2</v>
      </c>
      <c r="K23" s="66">
        <f>[4]RA_DTR!$EY199</f>
        <v>4.01178252547294E-2</v>
      </c>
      <c r="L23" s="65">
        <f>[4]RA_DTR!$EY224</f>
        <v>4.1153462206036107E-2</v>
      </c>
      <c r="M23" s="65">
        <f>[4]RA_DTR!$EY249</f>
        <v>3.5026780665264878E-2</v>
      </c>
    </row>
    <row r="24" spans="1:14" s="161" customFormat="1" ht="12.75" customHeight="1" x14ac:dyDescent="0.2">
      <c r="A24" s="155"/>
      <c r="C24" s="78" t="s">
        <v>29</v>
      </c>
      <c r="D24" s="103">
        <f>[4]RA_DTR!$EY25</f>
        <v>7.1887904000000002</v>
      </c>
      <c r="E24" s="60">
        <f>[4]RA_DTR!$EY75</f>
        <v>-8.8695912322612758E-2</v>
      </c>
      <c r="F24" s="61">
        <f>[4]RA_DTR!$EY100</f>
        <v>-6.180036043396453E-2</v>
      </c>
      <c r="G24" s="62">
        <f>[4]RA_DTR!$EY325</f>
        <v>3.9390585648379828E-2</v>
      </c>
      <c r="H24" s="63">
        <f>[4]RA_DTR!$EY275</f>
        <v>-9.3149444870271325E-2</v>
      </c>
      <c r="I24" s="64">
        <f>[4]RA_DTR!$EY150</f>
        <v>87.755014309999993</v>
      </c>
      <c r="J24" s="65">
        <f>[4]RA_DTR!$EY175</f>
        <v>-5.207748265868084E-2</v>
      </c>
      <c r="K24" s="66">
        <f>[4]RA_DTR!$EY200</f>
        <v>-4.8777886589816077E-2</v>
      </c>
      <c r="L24" s="65">
        <f>[4]RA_DTR!$EY225</f>
        <v>-4.2978362830014993E-2</v>
      </c>
      <c r="M24" s="65">
        <f>[4]RA_DTR!$EY250</f>
        <v>-4.1538085931159929E-2</v>
      </c>
    </row>
    <row r="25" spans="1:14" s="161" customFormat="1" ht="12.75" customHeight="1" x14ac:dyDescent="0.2">
      <c r="C25" s="101" t="s">
        <v>30</v>
      </c>
      <c r="D25" s="59">
        <f>[4]RA_DTR!$EY26</f>
        <v>38.676611510000001</v>
      </c>
      <c r="E25" s="60">
        <f>[4]RA_DTR!$EY76</f>
        <v>5.9768000351386963E-2</v>
      </c>
      <c r="F25" s="61">
        <f>[4]RA_DTR!$EY101</f>
        <v>4.7207399214023837E-2</v>
      </c>
      <c r="G25" s="62">
        <f>[4]RA_DTR!$EY326</f>
        <v>-1.3650335314213669E-3</v>
      </c>
      <c r="H25" s="63">
        <f>[4]RA_DTR!$EY276</f>
        <v>6.1997629145602584E-3</v>
      </c>
      <c r="I25" s="64">
        <f>[4]RA_DTR!$EY151</f>
        <v>463.62237338999995</v>
      </c>
      <c r="J25" s="65">
        <f>[4]RA_DTR!$EY176</f>
        <v>2.483912292116397E-2</v>
      </c>
      <c r="K25" s="66">
        <f>[4]RA_DTR!$EY201</f>
        <v>2.0413229087852258E-2</v>
      </c>
      <c r="L25" s="65">
        <f>[4]RA_DTR!$EY226</f>
        <v>2.6822814464084965E-2</v>
      </c>
      <c r="M25" s="65">
        <f>[4]RA_DTR!$EY251</f>
        <v>2.2418739124936637E-2</v>
      </c>
    </row>
    <row r="26" spans="1:14" s="161" customFormat="1" ht="12.75" customHeight="1" x14ac:dyDescent="0.2">
      <c r="C26" s="173" t="s">
        <v>31</v>
      </c>
      <c r="D26" s="174">
        <f>[4]RA_DTR!$EY27</f>
        <v>369.52346406000004</v>
      </c>
      <c r="E26" s="175">
        <f>[4]RA_DTR!$EY77</f>
        <v>4.1582582234847454E-2</v>
      </c>
      <c r="F26" s="176">
        <f>[4]RA_DTR!$EY102</f>
        <v>1.4362755095634228E-2</v>
      </c>
      <c r="G26" s="177">
        <f>[4]RA_DTR!$EY327</f>
        <v>4.0099986304997781E-3</v>
      </c>
      <c r="H26" s="178">
        <f>[4]RA_DTR!$EY277</f>
        <v>-5.2297414980158052E-3</v>
      </c>
      <c r="I26" s="179">
        <f>[4]RA_DTR!$EY152</f>
        <v>4456.56005258</v>
      </c>
      <c r="J26" s="180">
        <f>[4]RA_DTR!$EY177</f>
        <v>1.9032621000067085E-2</v>
      </c>
      <c r="K26" s="181">
        <f>[4]RA_DTR!$EY202</f>
        <v>1.3168481950274424E-2</v>
      </c>
      <c r="L26" s="180">
        <f>[4]RA_DTR!$EY227</f>
        <v>1.5854607567223455E-2</v>
      </c>
      <c r="M26" s="180">
        <f>[4]RA_DTR!$EY252</f>
        <v>1.0480894780620531E-2</v>
      </c>
    </row>
    <row r="27" spans="1:14" s="161" customFormat="1" ht="12.75" hidden="1" customHeight="1" x14ac:dyDescent="0.2">
      <c r="C27" s="58"/>
      <c r="D27" s="59"/>
      <c r="E27" s="60"/>
      <c r="F27" s="61"/>
      <c r="G27" s="62"/>
      <c r="H27" s="84"/>
      <c r="I27" s="64"/>
      <c r="J27" s="65"/>
      <c r="K27" s="66"/>
      <c r="L27" s="65"/>
      <c r="M27" s="65"/>
    </row>
    <row r="28" spans="1:14" s="161" customFormat="1" ht="12.75" hidden="1" customHeight="1" x14ac:dyDescent="0.2">
      <c r="C28" s="58"/>
      <c r="D28" s="59"/>
      <c r="E28" s="60"/>
      <c r="F28" s="61"/>
      <c r="G28" s="62"/>
      <c r="H28" s="84"/>
      <c r="I28" s="64"/>
      <c r="J28" s="65"/>
      <c r="K28" s="66"/>
      <c r="L28" s="65"/>
      <c r="M28" s="65"/>
    </row>
    <row r="29" spans="1:14" s="161" customFormat="1" ht="12.75" hidden="1" customHeight="1" x14ac:dyDescent="0.2">
      <c r="C29" s="58"/>
      <c r="D29" s="59"/>
      <c r="E29" s="60"/>
      <c r="F29" s="61"/>
      <c r="G29" s="62"/>
      <c r="H29" s="84"/>
      <c r="I29" s="64"/>
      <c r="J29" s="65"/>
      <c r="K29" s="66"/>
      <c r="L29" s="65"/>
      <c r="M29" s="65"/>
    </row>
    <row r="30" spans="1:14" s="161" customFormat="1" ht="12.75" customHeight="1" x14ac:dyDescent="0.2">
      <c r="C30" s="110"/>
      <c r="D30" s="43"/>
      <c r="E30" s="44"/>
      <c r="F30" s="182"/>
      <c r="G30" s="44"/>
      <c r="H30" s="47"/>
      <c r="I30" s="183"/>
      <c r="J30" s="182"/>
      <c r="K30" s="44"/>
      <c r="L30" s="184"/>
      <c r="M30" s="44"/>
    </row>
    <row r="31" spans="1:14" s="161" customFormat="1" ht="12.75" customHeight="1" x14ac:dyDescent="0.2">
      <c r="C31" s="185" t="s">
        <v>32</v>
      </c>
      <c r="D31" s="69">
        <f>[11]Mois!$DN$25/1000000</f>
        <v>53.609575340000006</v>
      </c>
      <c r="E31" s="62">
        <f>'[11]Evo Mois'!$DN$25</f>
        <v>9.5700051831348887E-4</v>
      </c>
      <c r="F31" s="120">
        <f>'[12]Evo Mois'!$DN$5</f>
        <v>1.28466194592467E-2</v>
      </c>
      <c r="G31" s="72">
        <f>IF('[12]Evo Mois-1'!$DN$5&gt;500%," ns",'[12]Evo Mois-1'!$DN$5)</f>
        <v>-2.5367875100645865E-4</v>
      </c>
      <c r="H31" s="60">
        <f>'[12]Evo ACM'!$DB$5</f>
        <v>4.109003469125283E-2</v>
      </c>
      <c r="I31" s="186">
        <f>'[11]Cumul ACM'!$DN$25/1000000</f>
        <v>675.12627686000019</v>
      </c>
      <c r="J31" s="62">
        <f>'[11]Evo ACM'!$DN$25</f>
        <v>4.225935975463635E-2</v>
      </c>
      <c r="K31" s="62">
        <f>'[12]Evo ACM'!$DN$5</f>
        <v>3.1971257111071516E-2</v>
      </c>
      <c r="L31" s="62">
        <f>'[11]Evo PCAP'!$DN$25</f>
        <v>2.9075511675490162E-2</v>
      </c>
      <c r="M31" s="62">
        <f>'[12]Evo PCAP'!$DN$5</f>
        <v>1.8368797748094634E-2</v>
      </c>
      <c r="N31" s="187"/>
    </row>
    <row r="32" spans="1:14" s="161" customFormat="1" ht="12.75" customHeight="1" x14ac:dyDescent="0.2">
      <c r="C32" s="119" t="s">
        <v>33</v>
      </c>
      <c r="D32" s="59">
        <f>[11]Mois!$DN$18/1000000</f>
        <v>42.784005700000002</v>
      </c>
      <c r="E32" s="62">
        <f>'[11]Evo Mois'!$DN$18</f>
        <v>-1.336989918428455E-2</v>
      </c>
      <c r="F32" s="120">
        <f>'[12]Evo Mois'!$DN$6</f>
        <v>-2.7044060443934814E-3</v>
      </c>
      <c r="G32" s="62">
        <f>IF('[12]Evo Mois-1'!$DN$6&gt;500%," ns",'[12]Evo Mois-1'!$DN$6)</f>
        <v>2.0808926108752956E-3</v>
      </c>
      <c r="H32" s="60">
        <f>'[12]Evo ACM'!$DB$6</f>
        <v>3.0142594581226811E-2</v>
      </c>
      <c r="I32" s="186">
        <f>'[11]Cumul ACM'!$DN$18/1000000</f>
        <v>539.58133905000011</v>
      </c>
      <c r="J32" s="62">
        <f>'[11]Evo ACM'!$DN$18</f>
        <v>3.9641538795214259E-2</v>
      </c>
      <c r="K32" s="62">
        <f>'[12]Evo ACM'!$DN$6</f>
        <v>2.7569897222604389E-2</v>
      </c>
      <c r="L32" s="62">
        <f>'[11]Evo PCAP'!$DN$18</f>
        <v>2.5709015516906408E-2</v>
      </c>
      <c r="M32" s="62">
        <f>'[12]Evo PCAP'!$DN$6</f>
        <v>1.2898108653927487E-2</v>
      </c>
      <c r="N32" s="187"/>
    </row>
    <row r="33" spans="2:14" s="161" customFormat="1" ht="12.75" customHeight="1" x14ac:dyDescent="0.2">
      <c r="C33" s="119" t="s">
        <v>34</v>
      </c>
      <c r="D33" s="59">
        <f>[11]Mois!$DN$19/1000000</f>
        <v>5.4645467699999992</v>
      </c>
      <c r="E33" s="62">
        <f>'[11]Evo Mois'!$DN$19</f>
        <v>0.19112785076992678</v>
      </c>
      <c r="F33" s="120">
        <f>'[12]Evo Mois'!$DN$7</f>
        <v>0.13568306860582324</v>
      </c>
      <c r="G33" s="62" t="str">
        <f>IF('[12]Evo Mois-1'!$DN$7&lt;500%," ns",'[12]Evo Mois-1'!$DN$7)</f>
        <v xml:space="preserve"> ns</v>
      </c>
      <c r="H33" s="60">
        <f>'[12]Evo ACM'!$DB$7</f>
        <v>0.16327618564980928</v>
      </c>
      <c r="I33" s="186">
        <f>'[11]Cumul ACM'!$DN$19/1000000</f>
        <v>59.012344079999998</v>
      </c>
      <c r="J33" s="62">
        <f>'[11]Evo ACM'!$DN$19</f>
        <v>0.1277414716099543</v>
      </c>
      <c r="K33" s="62">
        <f>'[12]Evo ACM'!$DN$7</f>
        <v>0.11144006082499103</v>
      </c>
      <c r="L33" s="62">
        <f>'[11]Evo PCAP'!$DN$19</f>
        <v>0.12812113083694654</v>
      </c>
      <c r="M33" s="62">
        <f>'[12]Evo PCAP'!$DN$7</f>
        <v>0.10656738972942126</v>
      </c>
      <c r="N33" s="187"/>
    </row>
    <row r="34" spans="2:14" s="161" customFormat="1" ht="12.75" customHeight="1" x14ac:dyDescent="0.2">
      <c r="C34" s="121" t="s">
        <v>35</v>
      </c>
      <c r="D34" s="80">
        <f>[11]Mois!$DN$20/1000000</f>
        <v>4.58924501</v>
      </c>
      <c r="E34" s="83">
        <f>'[11]Evo Mois'!$DN$20</f>
        <v>-2.4695207490383009E-2</v>
      </c>
      <c r="F34" s="122">
        <f>'[12]Evo Mois'!$DN$8</f>
        <v>2.120305015952928E-2</v>
      </c>
      <c r="G34" s="83">
        <f>IF('[12]Evo Mois-1'!$DN$8&gt;500%," ns",'[12]Evo Mois-1'!$DN$8)</f>
        <v>-5.6221314089079821E-2</v>
      </c>
      <c r="H34" s="81">
        <f>'[12]Evo ACM'!$DB$8</f>
        <v>2.739365394092963E-2</v>
      </c>
      <c r="I34" s="188">
        <f>'[11]Cumul ACM'!$DN$20/1000000</f>
        <v>66.883282030000004</v>
      </c>
      <c r="J34" s="83">
        <f>'[11]Evo ACM'!$DN$20</f>
        <v>-1.9013975022733609E-3</v>
      </c>
      <c r="K34" s="83">
        <f>'[12]Evo ACM'!$DN$8</f>
        <v>-6.4637544938148661E-3</v>
      </c>
      <c r="L34" s="83">
        <f>'[11]Evo PCAP'!$DN$20</f>
        <v>-1.4485904893851265E-2</v>
      </c>
      <c r="M34" s="83">
        <f>'[12]Evo PCAP'!$DN$8</f>
        <v>-2.0909442310755533E-2</v>
      </c>
      <c r="N34" s="187"/>
    </row>
    <row r="35" spans="2:14" s="161" customFormat="1" ht="12.75" customHeight="1" x14ac:dyDescent="0.2">
      <c r="C35" s="189"/>
      <c r="D35" s="149"/>
      <c r="E35" s="66"/>
      <c r="F35" s="66"/>
      <c r="G35" s="66"/>
      <c r="H35" s="66"/>
      <c r="I35" s="149"/>
      <c r="J35" s="66"/>
      <c r="K35" s="66"/>
      <c r="L35" s="66"/>
      <c r="M35" s="66"/>
      <c r="N35" s="187"/>
    </row>
    <row r="36" spans="2:14" s="161" customFormat="1" ht="12.75" customHeight="1" x14ac:dyDescent="0.2">
      <c r="B36" s="190"/>
      <c r="C36" s="126"/>
      <c r="E36" s="152"/>
      <c r="F36" s="152"/>
      <c r="G36" s="152"/>
      <c r="H36" s="152"/>
      <c r="I36" s="153"/>
      <c r="J36" s="152"/>
      <c r="K36" s="152"/>
      <c r="L36" s="152"/>
      <c r="M36" s="152"/>
    </row>
    <row r="37" spans="2:14" s="161" customFormat="1" ht="29.25" customHeight="1" x14ac:dyDescent="0.2">
      <c r="B37" s="190"/>
      <c r="C37" s="23" t="s">
        <v>42</v>
      </c>
      <c r="D37" s="24" t="s">
        <v>6</v>
      </c>
      <c r="E37" s="25"/>
      <c r="F37" s="25"/>
      <c r="G37" s="26"/>
      <c r="H37" s="24" t="s">
        <v>8</v>
      </c>
      <c r="I37" s="25"/>
      <c r="J37" s="25"/>
      <c r="K37" s="26"/>
      <c r="L37" s="24" t="s">
        <v>9</v>
      </c>
      <c r="M37" s="26"/>
    </row>
    <row r="38" spans="2:14" s="161" customFormat="1" ht="53.25" customHeight="1" x14ac:dyDescent="0.2">
      <c r="B38" s="190"/>
      <c r="C38" s="27"/>
      <c r="D38" s="28" t="str">
        <f>D5</f>
        <v>Données brutes  septembre 2024</v>
      </c>
      <c r="E38" s="191" t="str">
        <f>E5</f>
        <v>Taux de croissance  sept. 2024 / sept. 2023</v>
      </c>
      <c r="F38" s="192"/>
      <c r="G38" s="31" t="str">
        <f>G5</f>
        <v>Taux de croissance  sept. 2024 / aout 2024</v>
      </c>
      <c r="H38" s="32" t="str">
        <f>H5</f>
        <v>Rappel :
Taux ACM CVS-CJO à fin septembre 2023</v>
      </c>
      <c r="I38" s="33" t="str">
        <f>I5</f>
        <v>Données brutes oct. 2023 - sept. 2024</v>
      </c>
      <c r="J38" s="191" t="str">
        <f>J5</f>
        <v>Taux ACM (oct. 2023 - sept. 2024 / oct. 2022 - sept. 2023)</v>
      </c>
      <c r="K38" s="193"/>
      <c r="L38" s="29" t="str">
        <f>L5</f>
        <v>( janv à sept. 2024 ) /
( janv à sept. 2023 )</v>
      </c>
      <c r="M38" s="35"/>
    </row>
    <row r="39" spans="2:14" s="161" customFormat="1" ht="40.5" customHeight="1" x14ac:dyDescent="0.2">
      <c r="B39" s="190"/>
      <c r="C39" s="37"/>
      <c r="D39" s="38"/>
      <c r="E39" s="31" t="s">
        <v>10</v>
      </c>
      <c r="F39" s="39" t="s">
        <v>11</v>
      </c>
      <c r="G39" s="31" t="s">
        <v>11</v>
      </c>
      <c r="H39" s="40"/>
      <c r="I39" s="41"/>
      <c r="J39" s="31" t="s">
        <v>10</v>
      </c>
      <c r="K39" s="31" t="s">
        <v>11</v>
      </c>
      <c r="L39" s="31" t="s">
        <v>10</v>
      </c>
      <c r="M39" s="31" t="s">
        <v>11</v>
      </c>
    </row>
    <row r="40" spans="2:14" s="161" customFormat="1" ht="12.75" customHeight="1" x14ac:dyDescent="0.2">
      <c r="B40" s="190"/>
      <c r="C40" s="42" t="s">
        <v>12</v>
      </c>
      <c r="D40" s="43">
        <f>[4]NSA_DTR!$EY5</f>
        <v>197.90750987000001</v>
      </c>
      <c r="E40" s="44">
        <f>[4]NSA_DTR!$EY55</f>
        <v>2.4563698909208176E-2</v>
      </c>
      <c r="F40" s="45">
        <f>[4]NSA_DTR!$EY80</f>
        <v>-4.2283847109700901E-3</v>
      </c>
      <c r="G40" s="46">
        <f>[4]NSA_DTR!$EY305</f>
        <v>-6.0801815488553679E-4</v>
      </c>
      <c r="H40" s="47">
        <f>[4]NSA_DTR!$EY255</f>
        <v>-1.428864364049931E-2</v>
      </c>
      <c r="I40" s="48">
        <f>[4]NSA_DTR!$EY130</f>
        <v>2401.4299211699999</v>
      </c>
      <c r="J40" s="44">
        <f>[4]NSA_DTR!$EY155</f>
        <v>-1.3924631235617824E-4</v>
      </c>
      <c r="K40" s="46">
        <f>[4]NSA_DTR!$EY180</f>
        <v>-4.7988319396066181E-3</v>
      </c>
      <c r="L40" s="44">
        <f>[4]NSA_DTR!$EY205</f>
        <v>-3.4100312436163849E-3</v>
      </c>
      <c r="M40" s="44">
        <f>[4]NSA_DTR!$EY230</f>
        <v>-8.2394897414453938E-3</v>
      </c>
    </row>
    <row r="41" spans="2:14" s="161" customFormat="1" ht="12.75" customHeight="1" x14ac:dyDescent="0.2">
      <c r="B41" s="190"/>
      <c r="C41" s="49" t="s">
        <v>13</v>
      </c>
      <c r="D41" s="50">
        <f>[4]NSA_DTR!$EY6</f>
        <v>114.72311654000001</v>
      </c>
      <c r="E41" s="51">
        <f>[4]NSA_DTR!$EY56</f>
        <v>1.2018339969980252E-2</v>
      </c>
      <c r="F41" s="52">
        <f>[4]NSA_DTR!$EY81</f>
        <v>-1.5451073863650744E-2</v>
      </c>
      <c r="G41" s="53">
        <f>[4]NSA_DTR!$EY306</f>
        <v>-6.84492178825713E-4</v>
      </c>
      <c r="H41" s="54">
        <f>[4]NSA_DTR!$EY256</f>
        <v>-2.2084919408152714E-2</v>
      </c>
      <c r="I41" s="55">
        <f>[4]NSA_DTR!$EY131</f>
        <v>1401.4602435100001</v>
      </c>
      <c r="J41" s="56">
        <f>[4]NSA_DTR!$EY156</f>
        <v>-1.3978851108712553E-2</v>
      </c>
      <c r="K41" s="57">
        <f>[4]NSA_DTR!$EY181</f>
        <v>-1.7616250952641521E-2</v>
      </c>
      <c r="L41" s="56">
        <f>[4]NSA_DTR!$EY206</f>
        <v>-1.6475668982134817E-2</v>
      </c>
      <c r="M41" s="56">
        <f>[4]NSA_DTR!$EY231</f>
        <v>-2.0733257497881907E-2</v>
      </c>
    </row>
    <row r="42" spans="2:14" s="161" customFormat="1" ht="12.75" customHeight="1" x14ac:dyDescent="0.2">
      <c r="B42" s="190"/>
      <c r="C42" s="58" t="s">
        <v>14</v>
      </c>
      <c r="D42" s="59">
        <f>[4]NSA_DTR!$EY7</f>
        <v>35.660280490000005</v>
      </c>
      <c r="E42" s="60">
        <f>[4]NSA_DTR!$EY57</f>
        <v>-1.8587803817410098E-2</v>
      </c>
      <c r="F42" s="61">
        <f>[4]NSA_DTR!$EY82</f>
        <v>-2.1725092118700884E-2</v>
      </c>
      <c r="G42" s="62">
        <f>[4]NSA_DTR!$EY307</f>
        <v>1.7043824710582189E-2</v>
      </c>
      <c r="H42" s="63">
        <f>[4]NSA_DTR!$EY257</f>
        <v>4.0126455160314212E-3</v>
      </c>
      <c r="I42" s="64">
        <f>[4]NSA_DTR!$EY132</f>
        <v>442.97116856000002</v>
      </c>
      <c r="J42" s="65">
        <f>[4]NSA_DTR!$EY157</f>
        <v>-1.8590832951823733E-2</v>
      </c>
      <c r="K42" s="66">
        <f>[4]NSA_DTR!$EY182</f>
        <v>-2.4024340338122618E-2</v>
      </c>
      <c r="L42" s="65">
        <f>[4]NSA_DTR!$EY207</f>
        <v>-2.7697958551332613E-2</v>
      </c>
      <c r="M42" s="65">
        <f>[4]NSA_DTR!$EY232</f>
        <v>-3.2931944912097277E-2</v>
      </c>
    </row>
    <row r="43" spans="2:14" s="161" customFormat="1" ht="12.75" customHeight="1" x14ac:dyDescent="0.2">
      <c r="B43" s="190"/>
      <c r="C43" s="67" t="s">
        <v>15</v>
      </c>
      <c r="D43" s="59">
        <f>[4]NSA_DTR!$EY8</f>
        <v>9.8758978599999985</v>
      </c>
      <c r="E43" s="60">
        <f>[4]NSA_DTR!$EY58</f>
        <v>-1.5182966358218364E-2</v>
      </c>
      <c r="F43" s="61">
        <f>[4]NSA_DTR!$EY83</f>
        <v>-2.8611408174485931E-2</v>
      </c>
      <c r="G43" s="62">
        <f>[4]NSA_DTR!$EY308</f>
        <v>4.4883870646593049E-2</v>
      </c>
      <c r="H43" s="63">
        <f>[4]NSA_DTR!$EY258</f>
        <v>-4.1259479683025124E-2</v>
      </c>
      <c r="I43" s="64">
        <f>[4]NSA_DTR!$EY133</f>
        <v>122.44690401999999</v>
      </c>
      <c r="J43" s="65">
        <f>[4]NSA_DTR!$EY158</f>
        <v>-2.4359681347576378E-2</v>
      </c>
      <c r="K43" s="66">
        <f>[4]NSA_DTR!$EY183</f>
        <v>-2.9856546119450433E-2</v>
      </c>
      <c r="L43" s="65">
        <f>[4]NSA_DTR!$EY208</f>
        <v>-2.7604113510663941E-2</v>
      </c>
      <c r="M43" s="65">
        <f>[4]NSA_DTR!$EY233</f>
        <v>-3.1171437255102408E-2</v>
      </c>
    </row>
    <row r="44" spans="2:14" s="161" customFormat="1" ht="12.75" customHeight="1" x14ac:dyDescent="0.2">
      <c r="B44" s="190"/>
      <c r="C44" s="67" t="s">
        <v>16</v>
      </c>
      <c r="D44" s="59">
        <f>[4]NSA_DTR!$EY9</f>
        <v>20.804705600000005</v>
      </c>
      <c r="E44" s="60">
        <f>[4]NSA_DTR!$EY59</f>
        <v>8.0728175629363186E-3</v>
      </c>
      <c r="F44" s="61">
        <f>[4]NSA_DTR!$EY84</f>
        <v>9.1876096319438716E-3</v>
      </c>
      <c r="G44" s="62">
        <f>[4]NSA_DTR!$EY309</f>
        <v>1.5793884165528516E-2</v>
      </c>
      <c r="H44" s="63">
        <f>[4]NSA_DTR!$EY259</f>
        <v>2.0051653610738684E-2</v>
      </c>
      <c r="I44" s="64">
        <f>[4]NSA_DTR!$EY134</f>
        <v>258.55052370999999</v>
      </c>
      <c r="J44" s="65">
        <f>[4]NSA_DTR!$EY159</f>
        <v>7.7241508385110791E-3</v>
      </c>
      <c r="K44" s="66">
        <f>[4]NSA_DTR!$EY184</f>
        <v>2.2660535958547445E-3</v>
      </c>
      <c r="L44" s="65">
        <f>[4]NSA_DTR!$EY209</f>
        <v>-2.9949648224781855E-3</v>
      </c>
      <c r="M44" s="65">
        <f>[4]NSA_DTR!$EY234</f>
        <v>-8.9044895477766728E-3</v>
      </c>
    </row>
    <row r="45" spans="2:14" s="161" customFormat="1" ht="12.75" customHeight="1" x14ac:dyDescent="0.2">
      <c r="B45" s="190"/>
      <c r="C45" s="67" t="s">
        <v>17</v>
      </c>
      <c r="D45" s="59">
        <f>[4]NSA_DTR!$EY10</f>
        <v>4.79723978</v>
      </c>
      <c r="E45" s="60">
        <f>[4]NSA_DTR!$EY60</f>
        <v>-0.12987112143613255</v>
      </c>
      <c r="F45" s="61">
        <f>[4]NSA_DTR!$EY85</f>
        <v>-0.13033567633362164</v>
      </c>
      <c r="G45" s="62">
        <f>[4]NSA_DTR!$EY310</f>
        <v>-3.1754626728670243E-2</v>
      </c>
      <c r="H45" s="63">
        <f>[4]NSA_DTR!$EY260</f>
        <v>2.9988782250019996E-2</v>
      </c>
      <c r="I45" s="64">
        <f>[4]NSA_DTR!$EY135</f>
        <v>59.954556760000003</v>
      </c>
      <c r="J45" s="65">
        <f>[4]NSA_DTR!$EY160</f>
        <v>-0.11185114624785919</v>
      </c>
      <c r="K45" s="66">
        <f>[4]NSA_DTR!$EY185</f>
        <v>-0.11676410381887359</v>
      </c>
      <c r="L45" s="65">
        <f>[4]NSA_DTR!$EY210</f>
        <v>-0.12726056020348864</v>
      </c>
      <c r="M45" s="65">
        <f>[4]NSA_DTR!$EY235</f>
        <v>-0.13203666856203633</v>
      </c>
    </row>
    <row r="46" spans="2:14" s="161" customFormat="1" ht="12.75" customHeight="1" x14ac:dyDescent="0.2">
      <c r="B46" s="190"/>
      <c r="C46" s="167" t="s">
        <v>18</v>
      </c>
      <c r="D46" s="59">
        <f>[4]NSA_DTR!$EY12</f>
        <v>48.147521130000001</v>
      </c>
      <c r="E46" s="60">
        <f>[4]NSA_DTR!$EY62</f>
        <v>4.0206811322414104E-2</v>
      </c>
      <c r="F46" s="61">
        <f>[4]NSA_DTR!$EY87</f>
        <v>-1.3220894785733517E-2</v>
      </c>
      <c r="G46" s="62">
        <f>[4]NSA_DTR!$EY312</f>
        <v>-2.3414195660410808E-2</v>
      </c>
      <c r="H46" s="63">
        <f>[4]NSA_DTR!$EY262</f>
        <v>-3.324079775744615E-2</v>
      </c>
      <c r="I46" s="64">
        <f>[4]NSA_DTR!$EY137</f>
        <v>582.85430155999995</v>
      </c>
      <c r="J46" s="65">
        <f>[4]NSA_DTR!$EY162</f>
        <v>-1.3531476718213309E-2</v>
      </c>
      <c r="K46" s="66">
        <f>[4]NSA_DTR!$EY187</f>
        <v>-1.4721243150581986E-2</v>
      </c>
      <c r="L46" s="65">
        <f>[4]NSA_DTR!$EY212</f>
        <v>-1.7035505841058507E-2</v>
      </c>
      <c r="M46" s="65">
        <f>[4]NSA_DTR!$EY237</f>
        <v>-1.9519160285023096E-2</v>
      </c>
    </row>
    <row r="47" spans="2:14" s="161" customFormat="1" ht="12.75" customHeight="1" x14ac:dyDescent="0.2">
      <c r="B47" s="190"/>
      <c r="C47" s="78" t="s">
        <v>19</v>
      </c>
      <c r="D47" s="59">
        <f>[4]NSA_DTR!$EY13</f>
        <v>9.6670765700000008</v>
      </c>
      <c r="E47" s="60">
        <f>[4]NSA_DTR!$EY63</f>
        <v>-2.030154143948748E-2</v>
      </c>
      <c r="F47" s="61">
        <f>[4]NSA_DTR!$EY88</f>
        <v>-1.922406710685276E-2</v>
      </c>
      <c r="G47" s="62">
        <f>[4]NSA_DTR!$EY313</f>
        <v>-2.6177512866600527E-2</v>
      </c>
      <c r="H47" s="63">
        <f>[4]NSA_DTR!$EY263</f>
        <v>1.1014968657252489E-2</v>
      </c>
      <c r="I47" s="64">
        <f>[4]NSA_DTR!$EY138</f>
        <v>122.41675976000001</v>
      </c>
      <c r="J47" s="65">
        <f>[4]NSA_DTR!$EY163</f>
        <v>-2.7755720828486208E-3</v>
      </c>
      <c r="K47" s="66">
        <f>[4]NSA_DTR!$EY188</f>
        <v>-8.2419170637787476E-3</v>
      </c>
      <c r="L47" s="65">
        <f>[4]NSA_DTR!$EY213</f>
        <v>-1.1232818234337416E-2</v>
      </c>
      <c r="M47" s="65">
        <f>[4]NSA_DTR!$EY238</f>
        <v>-1.6619120915526531E-2</v>
      </c>
    </row>
    <row r="48" spans="2:14" s="161" customFormat="1" ht="12.75" customHeight="1" x14ac:dyDescent="0.2">
      <c r="B48" s="190"/>
      <c r="C48" s="78" t="s">
        <v>20</v>
      </c>
      <c r="D48" s="59">
        <f>[4]NSA_DTR!$EY14</f>
        <v>37.177013989999999</v>
      </c>
      <c r="E48" s="60">
        <f>[4]NSA_DTR!$EY64</f>
        <v>5.5213619298188688E-2</v>
      </c>
      <c r="F48" s="61">
        <f>[4]NSA_DTR!$EY89</f>
        <v>-1.5078864037939566E-2</v>
      </c>
      <c r="G48" s="62">
        <f>[4]NSA_DTR!$EY314</f>
        <v>-2.4424509510797332E-2</v>
      </c>
      <c r="H48" s="63">
        <f>[4]NSA_DTR!$EY264</f>
        <v>-4.7658833325516126E-2</v>
      </c>
      <c r="I48" s="64">
        <f>[4]NSA_DTR!$EY139</f>
        <v>444.69523018999996</v>
      </c>
      <c r="J48" s="65">
        <f>[4]NSA_DTR!$EY164</f>
        <v>-1.9154894638305997E-2</v>
      </c>
      <c r="K48" s="66">
        <f>[4]NSA_DTR!$EY189</f>
        <v>-1.915432532149286E-2</v>
      </c>
      <c r="L48" s="65">
        <f>[4]NSA_DTR!$EY214</f>
        <v>-2.1287751253036058E-2</v>
      </c>
      <c r="M48" s="65">
        <f>[4]NSA_DTR!$EY239</f>
        <v>-2.2984251081548668E-2</v>
      </c>
    </row>
    <row r="49" spans="2:13" s="161" customFormat="1" ht="12.75" customHeight="1" x14ac:dyDescent="0.2">
      <c r="B49" s="190"/>
      <c r="C49" s="168" t="s">
        <v>21</v>
      </c>
      <c r="D49" s="59">
        <f>[4]NSA_DTR!$EY16</f>
        <v>5.1325973899999999</v>
      </c>
      <c r="E49" s="60">
        <f>[4]NSA_DTR!$EY66</f>
        <v>-0.15223429470535144</v>
      </c>
      <c r="F49" s="61">
        <f>[4]NSA_DTR!$EY91</f>
        <v>-0.17182535418777833</v>
      </c>
      <c r="G49" s="62">
        <f>[4]NSA_DTR!$EY316</f>
        <v>-6.6371187684979294E-3</v>
      </c>
      <c r="H49" s="63">
        <f>[4]NSA_DTR!$EY266</f>
        <v>-0.21796333035731852</v>
      </c>
      <c r="I49" s="64">
        <f>[4]NSA_DTR!$EY141</f>
        <v>68.25579574999999</v>
      </c>
      <c r="J49" s="65">
        <f>[4]NSA_DTR!$EY166</f>
        <v>-0.1421144229176392</v>
      </c>
      <c r="K49" s="66">
        <f>[4]NSA_DTR!$EY191</f>
        <v>-0.14594479367051161</v>
      </c>
      <c r="L49" s="65">
        <f>[4]NSA_DTR!$EY216</f>
        <v>-0.13140709676883033</v>
      </c>
      <c r="M49" s="65">
        <f>[4]NSA_DTR!$EY241</f>
        <v>-0.13390691698394197</v>
      </c>
    </row>
    <row r="50" spans="2:13" s="161" customFormat="1" ht="12.75" customHeight="1" x14ac:dyDescent="0.2">
      <c r="B50" s="190"/>
      <c r="C50" s="58" t="s">
        <v>22</v>
      </c>
      <c r="D50" s="59">
        <f>[4]NSA_DTR!$EY17</f>
        <v>14.10341659</v>
      </c>
      <c r="E50" s="60">
        <f>[4]NSA_DTR!$EY67</f>
        <v>3.3341712119634659E-2</v>
      </c>
      <c r="F50" s="61">
        <f>[4]NSA_DTR!$EY92</f>
        <v>2.0943651508655181E-2</v>
      </c>
      <c r="G50" s="62">
        <f>[4]NSA_DTR!$EY317</f>
        <v>2.8364864461173367E-2</v>
      </c>
      <c r="H50" s="169">
        <f>[4]NSA_DTR!$EY267</f>
        <v>3.0731219156345579E-2</v>
      </c>
      <c r="I50" s="64">
        <f>[4]NSA_DTR!$EY142</f>
        <v>165.70243103000001</v>
      </c>
      <c r="J50" s="170">
        <f>[4]NSA_DTR!$EY167</f>
        <v>1.4993556600585656E-2</v>
      </c>
      <c r="K50" s="66">
        <f>[4]NSA_DTR!$EY192</f>
        <v>8.4388683002201148E-3</v>
      </c>
      <c r="L50" s="65">
        <f>[4]NSA_DTR!$EY217</f>
        <v>1.9457795711073755E-2</v>
      </c>
      <c r="M50" s="65">
        <f>[4]NSA_DTR!$EY242</f>
        <v>1.1662060131023999E-2</v>
      </c>
    </row>
    <row r="51" spans="2:13" s="161" customFormat="1" ht="12.75" customHeight="1" x14ac:dyDescent="0.2">
      <c r="B51" s="190"/>
      <c r="C51" s="58" t="s">
        <v>23</v>
      </c>
      <c r="D51" s="59">
        <f>[4]NSA_DTR!$EY18</f>
        <v>9.3298781399999999</v>
      </c>
      <c r="E51" s="60">
        <f>[4]NSA_DTR!$EY68</f>
        <v>8.385249422925245E-2</v>
      </c>
      <c r="F51" s="61">
        <f>[4]NSA_DTR!$EY93</f>
        <v>5.2056940113230032E-2</v>
      </c>
      <c r="G51" s="62">
        <f>[4]NSA_DTR!$EY318</f>
        <v>1.6131671126023317E-2</v>
      </c>
      <c r="H51" s="63">
        <f>[4]NSA_DTR!$EY268</f>
        <v>3.1963904125211107E-2</v>
      </c>
      <c r="I51" s="64">
        <f>[4]NSA_DTR!$EY143</f>
        <v>113.22640790999999</v>
      </c>
      <c r="J51" s="65">
        <f>[4]NSA_DTR!$EY168</f>
        <v>4.6040672438041552E-2</v>
      </c>
      <c r="K51" s="66">
        <f>[4]NSA_DTR!$EY193</f>
        <v>3.9065198156124747E-2</v>
      </c>
      <c r="L51" s="65">
        <f>[4]NSA_DTR!$EY218</f>
        <v>5.1873852011239618E-2</v>
      </c>
      <c r="M51" s="65">
        <f>[4]NSA_DTR!$EY243</f>
        <v>4.5042868973996342E-2</v>
      </c>
    </row>
    <row r="52" spans="2:13" s="161" customFormat="1" ht="12.75" customHeight="1" x14ac:dyDescent="0.2">
      <c r="B52" s="190"/>
      <c r="C52" s="67" t="s">
        <v>24</v>
      </c>
      <c r="D52" s="59">
        <f>[4]NSA_DTR!$EY19</f>
        <v>6.0801000999999992</v>
      </c>
      <c r="E52" s="60">
        <f>[4]NSA_DTR!$EY69</f>
        <v>0.10875930964092273</v>
      </c>
      <c r="F52" s="61">
        <f>[4]NSA_DTR!$EY94</f>
        <v>7.8696098668409764E-2</v>
      </c>
      <c r="G52" s="62">
        <f>[4]NSA_DTR!$EY319</f>
        <v>2.2024278655206508E-2</v>
      </c>
      <c r="H52" s="63">
        <f>[4]NSA_DTR!$EY269</f>
        <v>4.0699875716050604E-2</v>
      </c>
      <c r="I52" s="64">
        <f>[4]NSA_DTR!$EY144</f>
        <v>73.537387199999998</v>
      </c>
      <c r="J52" s="65">
        <f>[4]NSA_DTR!$EY169</f>
        <v>6.2580210389109103E-2</v>
      </c>
      <c r="K52" s="66">
        <f>[4]NSA_DTR!$EY194</f>
        <v>4.9650648307419942E-2</v>
      </c>
      <c r="L52" s="65">
        <f>[4]NSA_DTR!$EY219</f>
        <v>7.1467788720699144E-2</v>
      </c>
      <c r="M52" s="65">
        <f>[4]NSA_DTR!$EY244</f>
        <v>6.1167581771760071E-2</v>
      </c>
    </row>
    <row r="53" spans="2:13" s="161" customFormat="1" ht="12.75" customHeight="1" x14ac:dyDescent="0.2">
      <c r="B53" s="190"/>
      <c r="C53" s="67" t="s">
        <v>25</v>
      </c>
      <c r="D53" s="59">
        <f>[4]NSA_DTR!$EY20</f>
        <v>3.2497780400000003</v>
      </c>
      <c r="E53" s="60">
        <f>[4]NSA_DTR!$EY70</f>
        <v>4.0137666021310636E-2</v>
      </c>
      <c r="F53" s="61">
        <f>[4]NSA_DTR!$EY95</f>
        <v>4.7178437836898901E-3</v>
      </c>
      <c r="G53" s="62">
        <f>[4]NSA_DTR!$EY320</f>
        <v>5.0756336762152188E-3</v>
      </c>
      <c r="H53" s="63">
        <f>[4]NSA_DTR!$EY270</f>
        <v>1.6696336307324922E-2</v>
      </c>
      <c r="I53" s="64">
        <f>[4]NSA_DTR!$EY145</f>
        <v>39.689020710000001</v>
      </c>
      <c r="J53" s="65">
        <f>[4]NSA_DTR!$EY170</f>
        <v>1.6718260649035477E-2</v>
      </c>
      <c r="K53" s="66">
        <f>[4]NSA_DTR!$EY195</f>
        <v>2.0128588799786185E-2</v>
      </c>
      <c r="L53" s="65">
        <f>[4]NSA_DTR!$EY220</f>
        <v>1.6877501976193976E-2</v>
      </c>
      <c r="M53" s="65">
        <f>[4]NSA_DTR!$EY245</f>
        <v>1.6423981258661735E-2</v>
      </c>
    </row>
    <row r="54" spans="2:13" s="161" customFormat="1" ht="12.75" customHeight="1" x14ac:dyDescent="0.2">
      <c r="B54" s="190"/>
      <c r="C54" s="171" t="s">
        <v>26</v>
      </c>
      <c r="D54" s="50">
        <f>[4]NSA_DTR!$EY22</f>
        <v>83.184393330000006</v>
      </c>
      <c r="E54" s="51">
        <f>[4]NSA_DTR!$EY72</f>
        <v>4.2384688430780137E-2</v>
      </c>
      <c r="F54" s="52">
        <f>[4]NSA_DTR!$EY97</f>
        <v>1.1734385835429295E-2</v>
      </c>
      <c r="G54" s="53">
        <f>[4]NSA_DTR!$EY322</f>
        <v>-5.0214757052480241E-4</v>
      </c>
      <c r="H54" s="172">
        <f>[4]NSA_DTR!$EY272</f>
        <v>-2.7645928260713326E-3</v>
      </c>
      <c r="I54" s="55">
        <f>[4]NSA_DTR!$EY147</f>
        <v>999.96967766</v>
      </c>
      <c r="J54" s="56">
        <f>[4]NSA_DTR!$EY172</f>
        <v>1.9923906514403678E-2</v>
      </c>
      <c r="K54" s="57">
        <f>[4]NSA_DTR!$EY197</f>
        <v>1.3780154074600093E-2</v>
      </c>
      <c r="L54" s="56">
        <f>[4]NSA_DTR!$EY222</f>
        <v>1.5538559088360326E-2</v>
      </c>
      <c r="M54" s="56">
        <f>[4]NSA_DTR!$EY247</f>
        <v>9.7302359841626718E-3</v>
      </c>
    </row>
    <row r="55" spans="2:13" s="161" customFormat="1" ht="12.75" customHeight="1" x14ac:dyDescent="0.2">
      <c r="B55" s="190"/>
      <c r="C55" s="101" t="s">
        <v>27</v>
      </c>
      <c r="D55" s="59">
        <f>[4]NSA_DTR!$EY23</f>
        <v>62.569643210000002</v>
      </c>
      <c r="E55" s="60">
        <f>[4]NSA_DTR!$EY73</f>
        <v>4.6649366548534132E-2</v>
      </c>
      <c r="F55" s="61">
        <f>[4]NSA_DTR!$EY98</f>
        <v>9.2596936553694942E-3</v>
      </c>
      <c r="G55" s="62">
        <f>[4]NSA_DTR!$EY323</f>
        <v>5.5065427421241431E-4</v>
      </c>
      <c r="H55" s="63">
        <f>[4]NSA_DTR!$EY273</f>
        <v>5.0296757204206788E-3</v>
      </c>
      <c r="I55" s="64">
        <f>[4]NSA_DTR!$EY148</f>
        <v>750.91536644999996</v>
      </c>
      <c r="J55" s="65">
        <f>[4]NSA_DTR!$EY173</f>
        <v>2.7983285054564044E-2</v>
      </c>
      <c r="K55" s="66">
        <f>[4]NSA_DTR!$EY198</f>
        <v>2.0896876071408998E-2</v>
      </c>
      <c r="L55" s="65">
        <f>[4]NSA_DTR!$EY223</f>
        <v>2.2005074220904808E-2</v>
      </c>
      <c r="M55" s="65">
        <f>[4]NSA_DTR!$EY248</f>
        <v>1.5450051905486983E-2</v>
      </c>
    </row>
    <row r="56" spans="2:13" s="161" customFormat="1" ht="12.75" customHeight="1" x14ac:dyDescent="0.2">
      <c r="B56" s="190"/>
      <c r="C56" s="102" t="s">
        <v>28</v>
      </c>
      <c r="D56" s="59">
        <f>[4]NSA_DTR!$EY24</f>
        <v>59.925927450000003</v>
      </c>
      <c r="E56" s="60">
        <f>[4]NSA_DTR!$EY74</f>
        <v>6.0860110467950701E-2</v>
      </c>
      <c r="F56" s="61">
        <f>[4]NSA_DTR!$EY99</f>
        <v>1.7093518359082793E-2</v>
      </c>
      <c r="G56" s="62">
        <f>[4]NSA_DTR!$EY324</f>
        <v>-2.436741211272242E-3</v>
      </c>
      <c r="H56" s="63">
        <f>[4]NSA_DTR!$EY274</f>
        <v>1.3102852689241828E-2</v>
      </c>
      <c r="I56" s="64">
        <f>[4]NSA_DTR!$EY149</f>
        <v>716.06634439000004</v>
      </c>
      <c r="J56" s="65">
        <f>[4]NSA_DTR!$EY174</f>
        <v>3.7165420690395079E-2</v>
      </c>
      <c r="K56" s="66">
        <f>[4]NSA_DTR!$EY199</f>
        <v>2.9393667596391504E-2</v>
      </c>
      <c r="L56" s="65">
        <f>[4]NSA_DTR!$EY224</f>
        <v>3.0649073037348984E-2</v>
      </c>
      <c r="M56" s="65">
        <f>[4]NSA_DTR!$EY249</f>
        <v>2.3857811696554654E-2</v>
      </c>
    </row>
    <row r="57" spans="2:13" s="161" customFormat="1" ht="12.75" customHeight="1" x14ac:dyDescent="0.2">
      <c r="B57" s="190"/>
      <c r="C57" s="78" t="s">
        <v>29</v>
      </c>
      <c r="D57" s="103">
        <f>[4]NSA_DTR!$EY25</f>
        <v>2.6437157599999996</v>
      </c>
      <c r="E57" s="60">
        <f>[4]NSA_DTR!$EY75</f>
        <v>-0.19713300721200289</v>
      </c>
      <c r="F57" s="61">
        <f>[4]NSA_DTR!$EY100</f>
        <v>-0.1305231629891922</v>
      </c>
      <c r="G57" s="62">
        <f>[4]NSA_DTR!$EY325</f>
        <v>6.7263073632616299E-2</v>
      </c>
      <c r="H57" s="63">
        <f>[4]NSA_DTR!$EY275</f>
        <v>-0.11699753900793919</v>
      </c>
      <c r="I57" s="64">
        <f>[4]NSA_DTR!$EY150</f>
        <v>34.849022059999996</v>
      </c>
      <c r="J57" s="65">
        <f>[4]NSA_DTR!$EY175</f>
        <v>-0.13023610846382383</v>
      </c>
      <c r="K57" s="66">
        <f>[4]NSA_DTR!$EY200</f>
        <v>-0.12645606649869601</v>
      </c>
      <c r="L57" s="65">
        <f>[4]NSA_DTR!$EY225</f>
        <v>-0.13097812059204117</v>
      </c>
      <c r="M57" s="65">
        <f>[4]NSA_DTR!$EY250</f>
        <v>-0.13209397535429301</v>
      </c>
    </row>
    <row r="58" spans="2:13" s="161" customFormat="1" ht="12.75" customHeight="1" x14ac:dyDescent="0.2">
      <c r="B58" s="190"/>
      <c r="C58" s="101" t="s">
        <v>30</v>
      </c>
      <c r="D58" s="59">
        <f>[4]NSA_DTR!$EY26</f>
        <v>20.61475012</v>
      </c>
      <c r="E58" s="60">
        <f>[4]NSA_DTR!$EY76</f>
        <v>2.9650812532453275E-2</v>
      </c>
      <c r="F58" s="61">
        <f>[4]NSA_DTR!$EY101</f>
        <v>1.9270328364011435E-2</v>
      </c>
      <c r="G58" s="62">
        <f>[4]NSA_DTR!$EY326</f>
        <v>-3.6632868400244822E-3</v>
      </c>
      <c r="H58" s="63">
        <f>[4]NSA_DTR!$EY276</f>
        <v>-2.4897186296941154E-2</v>
      </c>
      <c r="I58" s="64">
        <f>[4]NSA_DTR!$EY151</f>
        <v>249.05431121000001</v>
      </c>
      <c r="J58" s="65">
        <f>[4]NSA_DTR!$EY176</f>
        <v>-3.6284172018243854E-3</v>
      </c>
      <c r="K58" s="66">
        <f>[4]NSA_DTR!$EY201</f>
        <v>-7.0487019950369323E-3</v>
      </c>
      <c r="L58" s="65">
        <f>[4]NSA_DTR!$EY226</f>
        <v>-3.2783610204017988E-3</v>
      </c>
      <c r="M58" s="65">
        <f>[4]NSA_DTR!$EY251</f>
        <v>-7.1686711051212049E-3</v>
      </c>
    </row>
    <row r="59" spans="2:13" s="161" customFormat="1" ht="12.75" customHeight="1" x14ac:dyDescent="0.2">
      <c r="B59" s="190"/>
      <c r="C59" s="173" t="s">
        <v>31</v>
      </c>
      <c r="D59" s="174">
        <f>[4]NSA_DTR!$EY27</f>
        <v>188.57763173000001</v>
      </c>
      <c r="E59" s="175">
        <f>[4]NSA_DTR!$EY77</f>
        <v>2.179832776794477E-2</v>
      </c>
      <c r="F59" s="176">
        <f>[4]NSA_DTR!$EY102</f>
        <v>-6.9376619346560586E-3</v>
      </c>
      <c r="G59" s="177">
        <f>[4]NSA_DTR!$EY327</f>
        <v>-1.4468783393836171E-3</v>
      </c>
      <c r="H59" s="178">
        <f>[4]NSA_DTR!$EY277</f>
        <v>-1.6379156908698733E-2</v>
      </c>
      <c r="I59" s="179">
        <f>[4]NSA_DTR!$EY152</f>
        <v>2288.2035132600004</v>
      </c>
      <c r="J59" s="180">
        <f>[4]NSA_DTR!$EY177</f>
        <v>-2.31870932392364E-3</v>
      </c>
      <c r="K59" s="181">
        <f>[4]NSA_DTR!$EY202</f>
        <v>-6.8788283370583292E-3</v>
      </c>
      <c r="L59" s="180">
        <f>[4]NSA_DTR!$EY227</f>
        <v>-6.0659264806594004E-3</v>
      </c>
      <c r="M59" s="180">
        <f>[4]NSA_DTR!$EY252</f>
        <v>-1.0765472686310451E-2</v>
      </c>
    </row>
    <row r="60" spans="2:13" s="161" customFormat="1" ht="12.75" hidden="1" customHeight="1" x14ac:dyDescent="0.2">
      <c r="B60" s="190"/>
      <c r="C60" s="58"/>
      <c r="D60" s="59"/>
      <c r="E60" s="60"/>
      <c r="F60" s="61"/>
      <c r="G60" s="62"/>
      <c r="H60" s="62"/>
      <c r="I60" s="64"/>
      <c r="J60" s="65"/>
      <c r="K60" s="66"/>
      <c r="L60" s="65"/>
      <c r="M60" s="65"/>
    </row>
    <row r="61" spans="2:13" s="161" customFormat="1" ht="12.75" hidden="1" customHeight="1" x14ac:dyDescent="0.2">
      <c r="B61" s="190"/>
      <c r="C61" s="58"/>
      <c r="D61" s="59"/>
      <c r="E61" s="60"/>
      <c r="F61" s="61"/>
      <c r="G61" s="62"/>
      <c r="H61" s="62"/>
      <c r="I61" s="64"/>
      <c r="J61" s="65"/>
      <c r="K61" s="66"/>
      <c r="L61" s="65"/>
      <c r="M61" s="65"/>
    </row>
    <row r="62" spans="2:13" s="161" customFormat="1" ht="57" hidden="1" customHeight="1" x14ac:dyDescent="0.2">
      <c r="B62" s="190"/>
      <c r="C62" s="58"/>
      <c r="D62" s="59"/>
      <c r="E62" s="60"/>
      <c r="F62" s="61"/>
      <c r="G62" s="62"/>
      <c r="H62" s="62"/>
      <c r="I62" s="64"/>
      <c r="J62" s="65"/>
      <c r="K62" s="66"/>
      <c r="L62" s="65"/>
      <c r="M62" s="65"/>
    </row>
    <row r="63" spans="2:13" s="161" customFormat="1" ht="12.75" customHeight="1" x14ac:dyDescent="0.2">
      <c r="C63" s="110"/>
      <c r="D63" s="43"/>
      <c r="E63" s="44"/>
      <c r="F63" s="182"/>
      <c r="G63" s="44"/>
      <c r="H63" s="47"/>
      <c r="I63" s="183"/>
      <c r="J63" s="182"/>
      <c r="K63" s="44"/>
      <c r="L63" s="184"/>
      <c r="M63" s="44"/>
    </row>
    <row r="64" spans="2:13" s="161" customFormat="1" ht="12.75" customHeight="1" x14ac:dyDescent="0.2">
      <c r="B64" s="190"/>
      <c r="C64" s="185" t="s">
        <v>32</v>
      </c>
      <c r="D64" s="69">
        <f>[13]Mois!$DN$25/1000000</f>
        <v>26.703276750000001</v>
      </c>
      <c r="E64" s="62">
        <f>'[13]Evo Mois'!$DN$25</f>
        <v>-1.5077252359946836E-2</v>
      </c>
      <c r="F64" s="120">
        <f>'[14]Evo Mois'!$DN$5</f>
        <v>-1.8077679240410482E-2</v>
      </c>
      <c r="G64" s="72">
        <f>IF('[14]Evo Mois-1'!$DN$5&gt;500%," ns",'[14]Evo Mois-1'!$DN$5)</f>
        <v>-1.9614431159302947E-2</v>
      </c>
      <c r="H64" s="60">
        <f>'[14]Evo ACM'!$DB$5</f>
        <v>1.1674256022093044E-2</v>
      </c>
      <c r="I64" s="186">
        <f>'[13]Cumul ACM'!$DN$25/1000000</f>
        <v>336.07951570999995</v>
      </c>
      <c r="J64" s="62">
        <f>'[13]Evo ACM'!$DN$25</f>
        <v>9.8881489268645151E-3</v>
      </c>
      <c r="K64" s="62">
        <f>'[14]Evo ACM'!$DN$5</f>
        <v>9.0550781713916173E-4</v>
      </c>
      <c r="L64" s="62">
        <f>'[13]Evo PCAP'!$DN$25</f>
        <v>-2.1525321707803746E-3</v>
      </c>
      <c r="M64" s="62">
        <f>'[14]Evo PCAP'!$DN$5</f>
        <v>-1.0044064892337889E-2</v>
      </c>
    </row>
    <row r="65" spans="2:14" s="161" customFormat="1" ht="12.75" customHeight="1" x14ac:dyDescent="0.2">
      <c r="B65" s="190"/>
      <c r="C65" s="119" t="s">
        <v>33</v>
      </c>
      <c r="D65" s="59">
        <f>[13]Mois!$DN$18/1000000</f>
        <v>21.157059180000001</v>
      </c>
      <c r="E65" s="62">
        <f>'[13]Evo Mois'!$DN$18</f>
        <v>-3.7104212685730831E-2</v>
      </c>
      <c r="F65" s="120">
        <f>'[14]Evo Mois'!$DN$6</f>
        <v>-4.5848412746833489E-2</v>
      </c>
      <c r="G65" s="62">
        <f>IF('[14]Evo Mois-1'!$DN$6&gt;500%," ns",'[14]Evo Mois-1'!$DN$6)</f>
        <v>-1.8141645535021511E-2</v>
      </c>
      <c r="H65" s="60">
        <f>'[14]Evo ACM'!$DB$6</f>
        <v>7.0714057340854897E-3</v>
      </c>
      <c r="I65" s="186">
        <f>'[13]Cumul ACM'!$DN$18/1000000</f>
        <v>267.18385508</v>
      </c>
      <c r="J65" s="62">
        <f>'[13]Evo ACM'!$DN$18</f>
        <v>4.383802812268689E-3</v>
      </c>
      <c r="K65" s="62">
        <f>'[14]Evo ACM'!$DN$6</f>
        <v>-5.6449922411776488E-3</v>
      </c>
      <c r="L65" s="62">
        <f>'[13]Evo PCAP'!$DN$18</f>
        <v>-1.0731034531763162E-2</v>
      </c>
      <c r="M65" s="62">
        <f>'[14]Evo PCAP'!$DN$6</f>
        <v>-1.8582785206665009E-2</v>
      </c>
    </row>
    <row r="66" spans="2:14" s="161" customFormat="1" ht="12.75" customHeight="1" x14ac:dyDescent="0.2">
      <c r="B66" s="190"/>
      <c r="C66" s="119" t="s">
        <v>34</v>
      </c>
      <c r="D66" s="59">
        <f>[13]Mois!$DN$19/1000000</f>
        <v>2.4921999399999999</v>
      </c>
      <c r="E66" s="62">
        <f>'[13]Evo Mois'!$DN$19</f>
        <v>0.25206920995847693</v>
      </c>
      <c r="F66" s="120">
        <f>'[14]Evo Mois'!$DN$7</f>
        <v>0.22801980939268929</v>
      </c>
      <c r="G66" s="62" t="str">
        <f>IF('[14]Evo Mois-1'!$DN$7&lt;500%," ns",'[14]Evo Mois-1'!$DN$7)</f>
        <v xml:space="preserve"> ns</v>
      </c>
      <c r="H66" s="60">
        <f>'[14]Evo ACM'!$DB$7</f>
        <v>8.1090841835996574E-2</v>
      </c>
      <c r="I66" s="186">
        <f>'[13]Cumul ACM'!$DN$19/1000000</f>
        <v>26.099537720000004</v>
      </c>
      <c r="J66" s="62">
        <f>'[13]Evo ACM'!$DN$19</f>
        <v>0.1512661602476193</v>
      </c>
      <c r="K66" s="62">
        <f>'[14]Evo ACM'!$DN$7</f>
        <v>0.12394179354803359</v>
      </c>
      <c r="L66" s="62">
        <f>'[13]Evo PCAP'!$DN$19</f>
        <v>0.17654928619858756</v>
      </c>
      <c r="M66" s="62">
        <f>'[14]Evo PCAP'!$DN$7</f>
        <v>0.13865480786111961</v>
      </c>
    </row>
    <row r="67" spans="2:14" s="161" customFormat="1" ht="12.75" customHeight="1" x14ac:dyDescent="0.2">
      <c r="B67" s="190"/>
      <c r="C67" s="121" t="s">
        <v>35</v>
      </c>
      <c r="D67" s="80">
        <f>[13]Mois!$DN$20/1000000</f>
        <v>2.7280834199999999</v>
      </c>
      <c r="E67" s="83">
        <f>'[13]Evo Mois'!$DN$20</f>
        <v>-3.0597631788318536E-2</v>
      </c>
      <c r="F67" s="122">
        <f>'[14]Evo Mois'!$DN$8</f>
        <v>8.0892625422623876E-3</v>
      </c>
      <c r="G67" s="83">
        <f>IF('[14]Evo Mois-1'!$DN$8&gt;500%," ns",'[14]Evo Mois-1'!$DN$8)</f>
        <v>-7.5347912596421707E-2</v>
      </c>
      <c r="H67" s="81">
        <f>'[14]Evo ACM'!$DB$8</f>
        <v>-1.7970707837489108E-5</v>
      </c>
      <c r="I67" s="188">
        <f>'[13]Cumul ACM'!$DN$20/1000000</f>
        <v>38.830654789999997</v>
      </c>
      <c r="J67" s="83">
        <f>'[13]Evo ACM'!$DN$20</f>
        <v>-3.5321786804343835E-2</v>
      </c>
      <c r="K67" s="83">
        <f>'[14]Evo ACM'!$DN$8</f>
        <v>-3.6185246124030623E-2</v>
      </c>
      <c r="L67" s="83">
        <f>'[13]Evo PCAP'!$DN$20</f>
        <v>-4.626512214992351E-2</v>
      </c>
      <c r="M67" s="83">
        <f>'[14]Evo PCAP'!$DN$8</f>
        <v>-5.1158212675697201E-2</v>
      </c>
    </row>
    <row r="68" spans="2:14" s="161" customFormat="1" ht="12.75" customHeight="1" x14ac:dyDescent="0.2">
      <c r="C68" s="189"/>
      <c r="D68" s="149"/>
      <c r="E68" s="66"/>
      <c r="F68" s="66"/>
      <c r="G68" s="66"/>
      <c r="H68" s="66"/>
      <c r="I68" s="149"/>
      <c r="J68" s="66"/>
      <c r="K68" s="66"/>
      <c r="L68" s="66"/>
      <c r="M68" s="66"/>
      <c r="N68" s="187"/>
    </row>
    <row r="69" spans="2:14" s="161" customFormat="1" ht="12.75" customHeight="1" x14ac:dyDescent="0.2">
      <c r="B69" s="190"/>
      <c r="C69" s="126"/>
      <c r="D69" s="151"/>
      <c r="E69" s="152"/>
      <c r="F69" s="152"/>
      <c r="G69" s="152"/>
      <c r="H69" s="152"/>
      <c r="I69" s="153"/>
      <c r="J69" s="152"/>
      <c r="K69" s="152"/>
      <c r="L69" s="152"/>
      <c r="M69" s="152"/>
    </row>
    <row r="70" spans="2:14" s="161" customFormat="1" ht="27" customHeight="1" x14ac:dyDescent="0.2">
      <c r="B70" s="190"/>
      <c r="C70" s="23" t="s">
        <v>43</v>
      </c>
      <c r="D70" s="24" t="s">
        <v>6</v>
      </c>
      <c r="E70" s="25"/>
      <c r="F70" s="25"/>
      <c r="G70" s="26"/>
      <c r="H70" s="24" t="s">
        <v>8</v>
      </c>
      <c r="I70" s="25"/>
      <c r="J70" s="25"/>
      <c r="K70" s="26"/>
      <c r="L70" s="24" t="s">
        <v>9</v>
      </c>
      <c r="M70" s="26"/>
    </row>
    <row r="71" spans="2:14" s="161" customFormat="1" ht="53.25" customHeight="1" x14ac:dyDescent="0.2">
      <c r="B71" s="190"/>
      <c r="C71" s="27"/>
      <c r="D71" s="28" t="str">
        <f>D38</f>
        <v>Données brutes  septembre 2024</v>
      </c>
      <c r="E71" s="29" t="str">
        <f>E38</f>
        <v>Taux de croissance  sept. 2024 / sept. 2023</v>
      </c>
      <c r="F71" s="128"/>
      <c r="G71" s="31" t="str">
        <f>G5</f>
        <v>Taux de croissance  sept. 2024 / aout 2024</v>
      </c>
      <c r="H71" s="32" t="str">
        <f>H38</f>
        <v>Rappel :
Taux ACM CVS-CJO à fin septembre 2023</v>
      </c>
      <c r="I71" s="33" t="str">
        <f>I38</f>
        <v>Données brutes oct. 2023 - sept. 2024</v>
      </c>
      <c r="J71" s="29" t="str">
        <f>J38</f>
        <v>Taux ACM (oct. 2023 - sept. 2024 / oct. 2022 - sept. 2023)</v>
      </c>
      <c r="K71" s="35"/>
      <c r="L71" s="29" t="str">
        <f>L38</f>
        <v>( janv à sept. 2024 ) /
( janv à sept. 2023 )</v>
      </c>
      <c r="M71" s="35"/>
    </row>
    <row r="72" spans="2:14" s="161" customFormat="1" ht="38.25" customHeight="1" x14ac:dyDescent="0.2">
      <c r="B72" s="190"/>
      <c r="C72" s="37"/>
      <c r="D72" s="38"/>
      <c r="E72" s="31" t="s">
        <v>10</v>
      </c>
      <c r="F72" s="39" t="s">
        <v>11</v>
      </c>
      <c r="G72" s="31" t="s">
        <v>11</v>
      </c>
      <c r="H72" s="40"/>
      <c r="I72" s="41"/>
      <c r="J72" s="31" t="s">
        <v>10</v>
      </c>
      <c r="K72" s="31" t="s">
        <v>11</v>
      </c>
      <c r="L72" s="31" t="s">
        <v>10</v>
      </c>
      <c r="M72" s="31" t="s">
        <v>11</v>
      </c>
    </row>
    <row r="73" spans="2:14" s="161" customFormat="1" ht="12.75" customHeight="1" x14ac:dyDescent="0.2">
      <c r="B73" s="190"/>
      <c r="C73" s="42" t="s">
        <v>12</v>
      </c>
      <c r="D73" s="43">
        <f>[4]SA_DTR!$EY5</f>
        <v>228.80238975000003</v>
      </c>
      <c r="E73" s="44">
        <f>[4]SA_DTR!$EY55</f>
        <v>6.0808214892759782E-2</v>
      </c>
      <c r="F73" s="45">
        <f>[4]SA_DTR!$EY80</f>
        <v>3.7013680572705709E-2</v>
      </c>
      <c r="G73" s="46">
        <f>[4]SA_DTR!$EY305</f>
        <v>6.2122547145915252E-3</v>
      </c>
      <c r="H73" s="47">
        <f>[4]SA_DTR!$EY255</f>
        <v>3.557103153861485E-3</v>
      </c>
      <c r="I73" s="48">
        <f>[4]SA_DTR!$EY130</f>
        <v>2774.03277484</v>
      </c>
      <c r="J73" s="44">
        <f>[4]SA_DTR!$EY155</f>
        <v>4.0604602391828504E-2</v>
      </c>
      <c r="K73" s="46">
        <f>[4]SA_DTR!$EY180</f>
        <v>3.22370903087974E-2</v>
      </c>
      <c r="L73" s="44">
        <f>[4]SA_DTR!$EY205</f>
        <v>4.1822972752750154E-2</v>
      </c>
      <c r="M73" s="44">
        <f>[4]SA_DTR!$EY230</f>
        <v>3.4130913405201024E-2</v>
      </c>
    </row>
    <row r="74" spans="2:14" s="161" customFormat="1" ht="12.75" customHeight="1" x14ac:dyDescent="0.2">
      <c r="B74" s="190"/>
      <c r="C74" s="49" t="s">
        <v>13</v>
      </c>
      <c r="D74" s="50">
        <f>[4]SA_DTR!$EY6</f>
        <v>148.39198423000005</v>
      </c>
      <c r="E74" s="51">
        <f>[4]SA_DTR!$EY56</f>
        <v>4.5230181521984658E-2</v>
      </c>
      <c r="F74" s="52">
        <f>[4]SA_DTR!$EY81</f>
        <v>2.4399892194046258E-2</v>
      </c>
      <c r="G74" s="53">
        <f>[4]SA_DTR!$EY306</f>
        <v>6.6870860801460097E-4</v>
      </c>
      <c r="H74" s="54">
        <f>[4]SA_DTR!$EY256</f>
        <v>-1.8529793404150618E-3</v>
      </c>
      <c r="I74" s="55">
        <f>[4]SA_DTR!$EY131</f>
        <v>1826.0574342</v>
      </c>
      <c r="J74" s="56">
        <f>[4]SA_DTR!$EY156</f>
        <v>3.2387486012776634E-2</v>
      </c>
      <c r="K74" s="57">
        <f>[4]SA_DTR!$EY181</f>
        <v>2.3335875462595856E-2</v>
      </c>
      <c r="L74" s="56">
        <f>[4]SA_DTR!$EY206</f>
        <v>3.5994445759260696E-2</v>
      </c>
      <c r="M74" s="56">
        <f>[4]SA_DTR!$EY231</f>
        <v>2.6815388777416516E-2</v>
      </c>
    </row>
    <row r="75" spans="2:14" s="161" customFormat="1" ht="12.75" customHeight="1" x14ac:dyDescent="0.2">
      <c r="B75" s="190"/>
      <c r="C75" s="58" t="s">
        <v>14</v>
      </c>
      <c r="D75" s="59">
        <f>[4]SA_DTR!$EY7</f>
        <v>47.806189689999997</v>
      </c>
      <c r="E75" s="60">
        <f>[4]SA_DTR!$EY57</f>
        <v>2.3239680711788058E-2</v>
      </c>
      <c r="F75" s="61">
        <f>[4]SA_DTR!$EY82</f>
        <v>1.8412357998611517E-2</v>
      </c>
      <c r="G75" s="62">
        <f>[4]SA_DTR!$EY307</f>
        <v>1.7425955541859661E-2</v>
      </c>
      <c r="H75" s="63">
        <f>[4]SA_DTR!$EY257</f>
        <v>3.330675732560473E-2</v>
      </c>
      <c r="I75" s="64">
        <f>[4]SA_DTR!$EY132</f>
        <v>579.87003331000005</v>
      </c>
      <c r="J75" s="65">
        <f>[4]SA_DTR!$EY157</f>
        <v>2.7415601025503555E-2</v>
      </c>
      <c r="K75" s="66">
        <f>[4]SA_DTR!$EY182</f>
        <v>2.0747289564303273E-2</v>
      </c>
      <c r="L75" s="65">
        <f>[4]SA_DTR!$EY207</f>
        <v>2.0584363665458572E-2</v>
      </c>
      <c r="M75" s="65">
        <f>[4]SA_DTR!$EY232</f>
        <v>1.3697840594073751E-2</v>
      </c>
    </row>
    <row r="76" spans="2:14" s="161" customFormat="1" ht="12.75" customHeight="1" x14ac:dyDescent="0.2">
      <c r="B76" s="190"/>
      <c r="C76" s="67" t="s">
        <v>15</v>
      </c>
      <c r="D76" s="59">
        <f>[4]SA_DTR!$EY8</f>
        <v>12.49683913</v>
      </c>
      <c r="E76" s="60">
        <f>[4]SA_DTR!$EY58</f>
        <v>3.8694518644461828E-2</v>
      </c>
      <c r="F76" s="61">
        <f>[4]SA_DTR!$EY83</f>
        <v>3.1386821163930989E-2</v>
      </c>
      <c r="G76" s="62">
        <f>[4]SA_DTR!$EY308</f>
        <v>3.1720708751493687E-2</v>
      </c>
      <c r="H76" s="63">
        <f>[4]SA_DTR!$EY258</f>
        <v>-1.8979312475636778E-2</v>
      </c>
      <c r="I76" s="64">
        <f>[4]SA_DTR!$EY133</f>
        <v>149.87046917000001</v>
      </c>
      <c r="J76" s="65">
        <f>[4]SA_DTR!$EY158</f>
        <v>2.9229032128601951E-2</v>
      </c>
      <c r="K76" s="66">
        <f>[4]SA_DTR!$EY183</f>
        <v>2.2767131484215275E-2</v>
      </c>
      <c r="L76" s="65">
        <f>[4]SA_DTR!$EY208</f>
        <v>3.1342828549459467E-2</v>
      </c>
      <c r="M76" s="65">
        <f>[4]SA_DTR!$EY233</f>
        <v>2.5159534925442983E-2</v>
      </c>
    </row>
    <row r="77" spans="2:14" s="161" customFormat="1" ht="12.75" customHeight="1" x14ac:dyDescent="0.2">
      <c r="B77" s="190"/>
      <c r="C77" s="67" t="s">
        <v>16</v>
      </c>
      <c r="D77" s="59">
        <f>[4]SA_DTR!$EY9</f>
        <v>26.919249700000002</v>
      </c>
      <c r="E77" s="60">
        <f>[4]SA_DTR!$EY59</f>
        <v>4.6945118011738396E-2</v>
      </c>
      <c r="F77" s="61">
        <f>[4]SA_DTR!$EY84</f>
        <v>4.8093070634581014E-2</v>
      </c>
      <c r="G77" s="62">
        <f>[4]SA_DTR!$EY309</f>
        <v>1.1472659661487583E-2</v>
      </c>
      <c r="H77" s="63">
        <f>[4]SA_DTR!$EY259</f>
        <v>5.4956950623165746E-2</v>
      </c>
      <c r="I77" s="64">
        <f>[4]SA_DTR!$EY134</f>
        <v>329.66209417000005</v>
      </c>
      <c r="J77" s="65">
        <f>[4]SA_DTR!$EY159</f>
        <v>5.4156830999195105E-2</v>
      </c>
      <c r="K77" s="66">
        <f>[4]SA_DTR!$EY184</f>
        <v>4.6859592017370888E-2</v>
      </c>
      <c r="L77" s="65">
        <f>[4]SA_DTR!$EY209</f>
        <v>4.4740931652073268E-2</v>
      </c>
      <c r="M77" s="65">
        <f>[4]SA_DTR!$EY234</f>
        <v>3.7671947890849822E-2</v>
      </c>
    </row>
    <row r="78" spans="2:14" s="161" customFormat="1" ht="12.75" customHeight="1" x14ac:dyDescent="0.2">
      <c r="B78" s="190"/>
      <c r="C78" s="67" t="s">
        <v>17</v>
      </c>
      <c r="D78" s="59">
        <f>[4]SA_DTR!$EY10</f>
        <v>7.4299247400000006</v>
      </c>
      <c r="E78" s="60">
        <f>[4]SA_DTR!$EY60</f>
        <v>-8.5243293275694465E-2</v>
      </c>
      <c r="F78" s="61">
        <f>[4]SA_DTR!$EY85</f>
        <v>-0.10226647459415972</v>
      </c>
      <c r="G78" s="62">
        <f>[4]SA_DTR!$EY310</f>
        <v>1.952122376928811E-2</v>
      </c>
      <c r="H78" s="63">
        <f>[4]SA_DTR!$EY260</f>
        <v>4.654906607364695E-2</v>
      </c>
      <c r="I78" s="64">
        <f>[4]SA_DTR!$EY135</f>
        <v>89.585409760000005</v>
      </c>
      <c r="J78" s="65">
        <f>[4]SA_DTR!$EY160</f>
        <v>-6.9054836799413821E-2</v>
      </c>
      <c r="K78" s="66">
        <f>[4]SA_DTR!$EY185</f>
        <v>-7.3776859949731044E-2</v>
      </c>
      <c r="L78" s="65">
        <f>[4]SA_DTR!$EY210</f>
        <v>-8.3176771486388579E-2</v>
      </c>
      <c r="M78" s="65">
        <f>[4]SA_DTR!$EY235</f>
        <v>-9.0042185858366208E-2</v>
      </c>
    </row>
    <row r="79" spans="2:14" s="161" customFormat="1" ht="12.75" customHeight="1" x14ac:dyDescent="0.2">
      <c r="B79" s="190"/>
      <c r="C79" s="167" t="s">
        <v>18</v>
      </c>
      <c r="D79" s="59">
        <f>[4]SA_DTR!$EY12</f>
        <v>30.44542739000001</v>
      </c>
      <c r="E79" s="60">
        <f>[4]SA_DTR!$EY62</f>
        <v>0.10081574888172717</v>
      </c>
      <c r="F79" s="61">
        <f>[4]SA_DTR!$EY87</f>
        <v>3.7458369897546362E-2</v>
      </c>
      <c r="G79" s="62">
        <f>[4]SA_DTR!$EY312</f>
        <v>-1.933538436638238E-2</v>
      </c>
      <c r="H79" s="63">
        <f>[4]SA_DTR!$EY262</f>
        <v>1.2370994176659877E-2</v>
      </c>
      <c r="I79" s="64">
        <f>[4]SA_DTR!$EY137</f>
        <v>370.67351667999998</v>
      </c>
      <c r="J79" s="65">
        <f>[4]SA_DTR!$EY162</f>
        <v>5.3260119089864055E-2</v>
      </c>
      <c r="K79" s="66">
        <f>[4]SA_DTR!$EY187</f>
        <v>4.255791193497882E-2</v>
      </c>
      <c r="L79" s="65">
        <f>[4]SA_DTR!$EY212</f>
        <v>4.9254709521846518E-2</v>
      </c>
      <c r="M79" s="65">
        <f>[4]SA_DTR!$EY237</f>
        <v>4.1233920073686203E-2</v>
      </c>
    </row>
    <row r="80" spans="2:14" s="161" customFormat="1" ht="12.75" customHeight="1" x14ac:dyDescent="0.2">
      <c r="B80" s="190"/>
      <c r="C80" s="78" t="s">
        <v>19</v>
      </c>
      <c r="D80" s="59">
        <f>[4]SA_DTR!$EY13</f>
        <v>8.3273128700000001</v>
      </c>
      <c r="E80" s="60">
        <f>[4]SA_DTR!$EY63</f>
        <v>3.9003381531363734E-2</v>
      </c>
      <c r="F80" s="61">
        <f>[4]SA_DTR!$EY88</f>
        <v>1.0869016245461216E-2</v>
      </c>
      <c r="G80" s="62">
        <f>[4]SA_DTR!$EY313</f>
        <v>-2.5292675228551165E-2</v>
      </c>
      <c r="H80" s="63">
        <f>[4]SA_DTR!$EY263</f>
        <v>5.0422998805393693E-2</v>
      </c>
      <c r="I80" s="64">
        <f>[4]SA_DTR!$EY138</f>
        <v>107.19641406000001</v>
      </c>
      <c r="J80" s="65">
        <f>[4]SA_DTR!$EY163</f>
        <v>5.1510680596379643E-2</v>
      </c>
      <c r="K80" s="66">
        <f>[4]SA_DTR!$EY188</f>
        <v>4.7038776109601832E-2</v>
      </c>
      <c r="L80" s="65">
        <f>[4]SA_DTR!$EY213</f>
        <v>4.2409577730593506E-2</v>
      </c>
      <c r="M80" s="65">
        <f>[4]SA_DTR!$EY238</f>
        <v>4.1414314186693613E-2</v>
      </c>
    </row>
    <row r="81" spans="2:13" s="161" customFormat="1" ht="12.75" customHeight="1" x14ac:dyDescent="0.2">
      <c r="B81" s="190"/>
      <c r="C81" s="78" t="s">
        <v>20</v>
      </c>
      <c r="D81" s="59">
        <f>[4]SA_DTR!$EY14</f>
        <v>20.052026670000004</v>
      </c>
      <c r="E81" s="60">
        <f>[4]SA_DTR!$EY64</f>
        <v>0.12511354053716661</v>
      </c>
      <c r="F81" s="61">
        <f>[4]SA_DTR!$EY89</f>
        <v>3.9484613487808851E-2</v>
      </c>
      <c r="G81" s="62">
        <f>[4]SA_DTR!$EY314</f>
        <v>-2.0691105690547218E-2</v>
      </c>
      <c r="H81" s="63">
        <f>[4]SA_DTR!$EY264</f>
        <v>-1.2363152112435438E-2</v>
      </c>
      <c r="I81" s="64">
        <f>[4]SA_DTR!$EY139</f>
        <v>238.40267933000001</v>
      </c>
      <c r="J81" s="65">
        <f>[4]SA_DTR!$EY164</f>
        <v>4.8836366656613839E-2</v>
      </c>
      <c r="K81" s="66">
        <f>[4]SA_DTR!$EY189</f>
        <v>3.4570165831766309E-2</v>
      </c>
      <c r="L81" s="65">
        <f>[4]SA_DTR!$EY214</f>
        <v>4.7655838403309891E-2</v>
      </c>
      <c r="M81" s="65">
        <f>[4]SA_DTR!$EY239</f>
        <v>3.5999721203761714E-2</v>
      </c>
    </row>
    <row r="82" spans="2:13" s="161" customFormat="1" ht="12.75" customHeight="1" x14ac:dyDescent="0.2">
      <c r="B82" s="190"/>
      <c r="C82" s="168" t="s">
        <v>21</v>
      </c>
      <c r="D82" s="59">
        <f>[4]SA_DTR!$EY16</f>
        <v>6.2363923999999997</v>
      </c>
      <c r="E82" s="60">
        <f>[4]SA_DTR!$EY66</f>
        <v>-0.10648283569258998</v>
      </c>
      <c r="F82" s="61">
        <f>[4]SA_DTR!$EY91</f>
        <v>-0.10561812783168845</v>
      </c>
      <c r="G82" s="62">
        <f>[4]SA_DTR!$EY316</f>
        <v>1.7889671641610594E-2</v>
      </c>
      <c r="H82" s="63">
        <f>[4]SA_DTR!$EY266</f>
        <v>-0.29042344050864932</v>
      </c>
      <c r="I82" s="64">
        <f>[4]SA_DTR!$EY141</f>
        <v>80.512219590000001</v>
      </c>
      <c r="J82" s="65">
        <f>[4]SA_DTR!$EY166</f>
        <v>-9.4576582387913888E-2</v>
      </c>
      <c r="K82" s="66">
        <f>[4]SA_DTR!$EY191</f>
        <v>-9.7572191904802152E-2</v>
      </c>
      <c r="L82" s="65">
        <f>[4]SA_DTR!$EY216</f>
        <v>-7.1048237408629311E-2</v>
      </c>
      <c r="M82" s="65">
        <f>[4]SA_DTR!$EY241</f>
        <v>-7.6476054142877725E-2</v>
      </c>
    </row>
    <row r="83" spans="2:13" s="161" customFormat="1" ht="12.75" customHeight="1" x14ac:dyDescent="0.2">
      <c r="B83" s="190"/>
      <c r="C83" s="58" t="s">
        <v>22</v>
      </c>
      <c r="D83" s="59">
        <f>[4]SA_DTR!$EY17</f>
        <v>13.31256314</v>
      </c>
      <c r="E83" s="60">
        <f>[4]SA_DTR!$EY67</f>
        <v>6.4341838513585436E-2</v>
      </c>
      <c r="F83" s="61">
        <f>[4]SA_DTR!$EY92</f>
        <v>4.0048908101266933E-2</v>
      </c>
      <c r="G83" s="62">
        <f>[4]SA_DTR!$EY317</f>
        <v>4.8826194389370858E-3</v>
      </c>
      <c r="H83" s="169">
        <f>[4]SA_DTR!$EY267</f>
        <v>9.6518189162774437E-2</v>
      </c>
      <c r="I83" s="64">
        <f>[4]SA_DTR!$EY142</f>
        <v>157.28331954000001</v>
      </c>
      <c r="J83" s="170">
        <f>[4]SA_DTR!$EY167</f>
        <v>6.2445802104015735E-2</v>
      </c>
      <c r="K83" s="66">
        <f>[4]SA_DTR!$EY192</f>
        <v>5.4416039161600871E-2</v>
      </c>
      <c r="L83" s="65">
        <f>[4]SA_DTR!$EY217</f>
        <v>6.4793186497399402E-2</v>
      </c>
      <c r="M83" s="65">
        <f>[4]SA_DTR!$EY242</f>
        <v>5.6028791069988371E-2</v>
      </c>
    </row>
    <row r="84" spans="2:13" s="161" customFormat="1" ht="12.75" customHeight="1" x14ac:dyDescent="0.2">
      <c r="B84" s="190"/>
      <c r="C84" s="58" t="s">
        <v>23</v>
      </c>
      <c r="D84" s="59">
        <f>[4]SA_DTR!$EY18</f>
        <v>47.856557420000001</v>
      </c>
      <c r="E84" s="60">
        <f>[4]SA_DTR!$EY68</f>
        <v>5.2478478554692343E-2</v>
      </c>
      <c r="F84" s="61">
        <f>[4]SA_DTR!$EY93</f>
        <v>3.5840650745957658E-2</v>
      </c>
      <c r="G84" s="62">
        <f>[4]SA_DTR!$EY318</f>
        <v>-6.2583313682607056E-3</v>
      </c>
      <c r="H84" s="63">
        <f>[4]SA_DTR!$EY268</f>
        <v>-9.5441002395874053E-3</v>
      </c>
      <c r="I84" s="64">
        <f>[4]SA_DTR!$EY143</f>
        <v>605.67623551999986</v>
      </c>
      <c r="J84" s="65">
        <f>[4]SA_DTR!$EY168</f>
        <v>3.3600569672951996E-2</v>
      </c>
      <c r="K84" s="66">
        <f>[4]SA_DTR!$EY193</f>
        <v>2.1721823473664026E-2</v>
      </c>
      <c r="L84" s="65">
        <f>[4]SA_DTR!$EY218</f>
        <v>4.8638443857779379E-2</v>
      </c>
      <c r="M84" s="65">
        <f>[4]SA_DTR!$EY243</f>
        <v>3.5606115087604584E-2</v>
      </c>
    </row>
    <row r="85" spans="2:13" s="161" customFormat="1" ht="12.75" customHeight="1" x14ac:dyDescent="0.2">
      <c r="B85" s="190"/>
      <c r="C85" s="67" t="s">
        <v>24</v>
      </c>
      <c r="D85" s="59">
        <f>[4]SA_DTR!$EY19</f>
        <v>30.467062140000003</v>
      </c>
      <c r="E85" s="60">
        <f>[4]SA_DTR!$EY69</f>
        <v>6.7147460795274228E-2</v>
      </c>
      <c r="F85" s="61">
        <f>[4]SA_DTR!$EY94</f>
        <v>6.2411750287942658E-2</v>
      </c>
      <c r="G85" s="62">
        <f>[4]SA_DTR!$EY319</f>
        <v>-6.475179033168077E-3</v>
      </c>
      <c r="H85" s="63">
        <f>[4]SA_DTR!$EY269</f>
        <v>-2.6346706800755126E-2</v>
      </c>
      <c r="I85" s="64">
        <f>[4]SA_DTR!$EY144</f>
        <v>386.38729114999995</v>
      </c>
      <c r="J85" s="65">
        <f>[4]SA_DTR!$EY169</f>
        <v>3.2002425258758738E-2</v>
      </c>
      <c r="K85" s="66">
        <f>[4]SA_DTR!$EY194</f>
        <v>1.8387133170470804E-2</v>
      </c>
      <c r="L85" s="65">
        <f>[4]SA_DTR!$EY219</f>
        <v>5.1080021014306753E-2</v>
      </c>
      <c r="M85" s="65">
        <f>[4]SA_DTR!$EY244</f>
        <v>3.6639547776973203E-2</v>
      </c>
    </row>
    <row r="86" spans="2:13" s="161" customFormat="1" ht="12.75" customHeight="1" x14ac:dyDescent="0.2">
      <c r="B86" s="190"/>
      <c r="C86" s="67" t="s">
        <v>25</v>
      </c>
      <c r="D86" s="59">
        <f>[4]SA_DTR!$EY20</f>
        <v>17.389495280000002</v>
      </c>
      <c r="E86" s="60">
        <f>[4]SA_DTR!$EY70</f>
        <v>2.7727296260004364E-2</v>
      </c>
      <c r="F86" s="61">
        <f>[4]SA_DTR!$EY95</f>
        <v>-1.0259278383682346E-2</v>
      </c>
      <c r="G86" s="62">
        <f>[4]SA_DTR!$EY320</f>
        <v>-5.8542319230947548E-3</v>
      </c>
      <c r="H86" s="63">
        <f>[4]SA_DTR!$EY270</f>
        <v>2.1643301910288626E-2</v>
      </c>
      <c r="I86" s="64">
        <f>[4]SA_DTR!$EY145</f>
        <v>219.28894437000002</v>
      </c>
      <c r="J86" s="65">
        <f>[4]SA_DTR!$EY170</f>
        <v>3.6428573724210045E-2</v>
      </c>
      <c r="K86" s="66">
        <f>[4]SA_DTR!$EY195</f>
        <v>2.7620615625514988E-2</v>
      </c>
      <c r="L86" s="65">
        <f>[4]SA_DTR!$EY220</f>
        <v>4.433192668244379E-2</v>
      </c>
      <c r="M86" s="65">
        <f>[4]SA_DTR!$EY245</f>
        <v>3.3801607338686646E-2</v>
      </c>
    </row>
    <row r="87" spans="2:13" s="161" customFormat="1" ht="12.75" customHeight="1" x14ac:dyDescent="0.2">
      <c r="B87" s="190"/>
      <c r="C87" s="171" t="s">
        <v>26</v>
      </c>
      <c r="D87" s="50">
        <f>[4]SA_DTR!$EY22</f>
        <v>80.410405519999998</v>
      </c>
      <c r="E87" s="51">
        <f>[4]SA_DTR!$EY72</f>
        <v>9.0810063401234764E-2</v>
      </c>
      <c r="F87" s="52">
        <f>[4]SA_DTR!$EY97</f>
        <v>6.1559258536709738E-2</v>
      </c>
      <c r="G87" s="53">
        <f>[4]SA_DTR!$EY322</f>
        <v>1.6789717204843679E-2</v>
      </c>
      <c r="H87" s="172">
        <f>[4]SA_DTR!$EY272</f>
        <v>1.4415623410164002E-2</v>
      </c>
      <c r="I87" s="55">
        <f>[4]SA_DTR!$EY147</f>
        <v>947.9753406399999</v>
      </c>
      <c r="J87" s="56">
        <f>[4]SA_DTR!$EY172</f>
        <v>5.6807397631956968E-2</v>
      </c>
      <c r="K87" s="57">
        <f>[4]SA_DTR!$EY197</f>
        <v>4.9816108984974905E-2</v>
      </c>
      <c r="L87" s="56">
        <f>[4]SA_DTR!$EY222</f>
        <v>5.3310593460427214E-2</v>
      </c>
      <c r="M87" s="56">
        <f>[4]SA_DTR!$EY247</f>
        <v>4.8456627560242493E-2</v>
      </c>
    </row>
    <row r="88" spans="2:13" s="161" customFormat="1" ht="12.75" customHeight="1" x14ac:dyDescent="0.2">
      <c r="B88" s="190"/>
      <c r="C88" s="101" t="s">
        <v>27</v>
      </c>
      <c r="D88" s="59">
        <f>[4]SA_DTR!$EY23</f>
        <v>62.348544130000001</v>
      </c>
      <c r="E88" s="60">
        <f>[4]SA_DTR!$EY73</f>
        <v>8.9210104905349086E-2</v>
      </c>
      <c r="F88" s="61">
        <f>[4]SA_DTR!$EY98</f>
        <v>5.6101696817021152E-2</v>
      </c>
      <c r="G88" s="62">
        <f>[4]SA_DTR!$EY323</f>
        <v>2.144563896716023E-2</v>
      </c>
      <c r="H88" s="63">
        <f>[4]SA_DTR!$EY273</f>
        <v>5.2182486031155939E-3</v>
      </c>
      <c r="I88" s="64">
        <f>[4]SA_DTR!$EY148</f>
        <v>733.40727846000004</v>
      </c>
      <c r="J88" s="65">
        <f>[4]SA_DTR!$EY173</f>
        <v>5.5879331604610005E-2</v>
      </c>
      <c r="K88" s="66">
        <f>[4]SA_DTR!$EY198</f>
        <v>4.8534649153979981E-2</v>
      </c>
      <c r="L88" s="65">
        <f>[4]SA_DTR!$EY223</f>
        <v>5.0259902786303989E-2</v>
      </c>
      <c r="M88" s="65">
        <f>[4]SA_DTR!$EY248</f>
        <v>4.553585463322718E-2</v>
      </c>
    </row>
    <row r="89" spans="2:13" s="161" customFormat="1" ht="12.75" customHeight="1" x14ac:dyDescent="0.2">
      <c r="B89" s="190"/>
      <c r="C89" s="102" t="s">
        <v>28</v>
      </c>
      <c r="D89" s="59">
        <f>[4]SA_DTR!$EY24</f>
        <v>57.803469490000005</v>
      </c>
      <c r="E89" s="60">
        <f>[4]SA_DTR!$EY74</f>
        <v>9.7957569906067743E-2</v>
      </c>
      <c r="F89" s="61">
        <f>[4]SA_DTR!$EY99</f>
        <v>6.1680533179330865E-2</v>
      </c>
      <c r="G89" s="62">
        <f>[4]SA_DTR!$EY324</f>
        <v>2.1382179551195035E-2</v>
      </c>
      <c r="H89" s="63">
        <f>[4]SA_DTR!$EY274</f>
        <v>1.2247747150372801E-2</v>
      </c>
      <c r="I89" s="64">
        <f>[4]SA_DTR!$EY149</f>
        <v>680.50128620999999</v>
      </c>
      <c r="J89" s="65">
        <f>[4]SA_DTR!$EY174</f>
        <v>5.9830674155709529E-2</v>
      </c>
      <c r="K89" s="66">
        <f>[4]SA_DTR!$EY199</f>
        <v>5.1621269500428335E-2</v>
      </c>
      <c r="L89" s="65">
        <f>[4]SA_DTR!$EY224</f>
        <v>5.2402418011685992E-2</v>
      </c>
      <c r="M89" s="65">
        <f>[4]SA_DTR!$EY249</f>
        <v>4.697386807637205E-2</v>
      </c>
    </row>
    <row r="90" spans="2:13" s="161" customFormat="1" ht="12.75" customHeight="1" x14ac:dyDescent="0.2">
      <c r="B90" s="190"/>
      <c r="C90" s="78" t="s">
        <v>29</v>
      </c>
      <c r="D90" s="103">
        <f>[4]SA_DTR!$EY25</f>
        <v>4.5450746400000002</v>
      </c>
      <c r="E90" s="60">
        <f>[4]SA_DTR!$EY75</f>
        <v>-1.0998809518887653E-2</v>
      </c>
      <c r="F90" s="61">
        <f>[4]SA_DTR!$EY100</f>
        <v>-1.1723586183980172E-2</v>
      </c>
      <c r="G90" s="62">
        <f>[4]SA_DTR!$EY325</f>
        <v>2.2275182204824162E-2</v>
      </c>
      <c r="H90" s="63">
        <f>[4]SA_DTR!$EY275</f>
        <v>-7.4075021526326723E-2</v>
      </c>
      <c r="I90" s="64">
        <f>[4]SA_DTR!$EY150</f>
        <v>52.905992250000004</v>
      </c>
      <c r="J90" s="65">
        <f>[4]SA_DTR!$EY175</f>
        <v>7.5618810028601491E-3</v>
      </c>
      <c r="K90" s="66">
        <f>[4]SA_DTR!$EY200</f>
        <v>1.0471368530164948E-2</v>
      </c>
      <c r="L90" s="65">
        <f>[4]SA_DTR!$EY225</f>
        <v>2.3507650443774342E-2</v>
      </c>
      <c r="M90" s="65">
        <f>[4]SA_DTR!$EY250</f>
        <v>2.7539788112377561E-2</v>
      </c>
    </row>
    <row r="91" spans="2:13" s="161" customFormat="1" ht="12.75" customHeight="1" x14ac:dyDescent="0.2">
      <c r="B91" s="190"/>
      <c r="C91" s="101" t="s">
        <v>30</v>
      </c>
      <c r="D91" s="59">
        <f>[4]SA_DTR!$EY26</f>
        <v>18.061861390000001</v>
      </c>
      <c r="E91" s="60">
        <f>[4]SA_DTR!$EY76</f>
        <v>9.6369333133182522E-2</v>
      </c>
      <c r="F91" s="61">
        <f>[4]SA_DTR!$EY101</f>
        <v>8.0587796150690005E-2</v>
      </c>
      <c r="G91" s="62">
        <f>[4]SA_DTR!$EY326</f>
        <v>1.2379355373330903E-3</v>
      </c>
      <c r="H91" s="63">
        <f>[4]SA_DTR!$EY276</f>
        <v>4.731019260793623E-2</v>
      </c>
      <c r="I91" s="64">
        <f>[4]SA_DTR!$EY151</f>
        <v>214.56806217999997</v>
      </c>
      <c r="J91" s="65">
        <f>[4]SA_DTR!$EY176</f>
        <v>5.9991941874115051E-2</v>
      </c>
      <c r="K91" s="66">
        <f>[4]SA_DTR!$EY201</f>
        <v>5.4215072390976671E-2</v>
      </c>
      <c r="L91" s="65">
        <f>[4]SA_DTR!$EY226</f>
        <v>6.3690238283776512E-2</v>
      </c>
      <c r="M91" s="65">
        <f>[4]SA_DTR!$EY251</f>
        <v>5.8510847336707972E-2</v>
      </c>
    </row>
    <row r="92" spans="2:13" s="161" customFormat="1" ht="12.75" customHeight="1" x14ac:dyDescent="0.2">
      <c r="B92" s="190"/>
      <c r="C92" s="173" t="s">
        <v>31</v>
      </c>
      <c r="D92" s="174">
        <f>[4]SA_DTR!$EY27</f>
        <v>180.94583233000003</v>
      </c>
      <c r="E92" s="175">
        <f>[4]SA_DTR!$EY77</f>
        <v>6.3033357209982377E-2</v>
      </c>
      <c r="F92" s="176">
        <f>[4]SA_DTR!$EY102</f>
        <v>3.7337734457071559E-2</v>
      </c>
      <c r="G92" s="177">
        <f>[4]SA_DTR!$EY327</f>
        <v>9.7075988396504442E-3</v>
      </c>
      <c r="H92" s="178">
        <f>[4]SA_DTR!$EY277</f>
        <v>7.3241431219979169E-3</v>
      </c>
      <c r="I92" s="179">
        <f>[4]SA_DTR!$EY152</f>
        <v>2168.3565393199997</v>
      </c>
      <c r="J92" s="180">
        <f>[4]SA_DTR!$EY177</f>
        <v>4.257799647146987E-2</v>
      </c>
      <c r="K92" s="181">
        <f>[4]SA_DTR!$EY202</f>
        <v>3.5209955644452062E-2</v>
      </c>
      <c r="L92" s="180">
        <f>[4]SA_DTR!$EY227</f>
        <v>3.9903476132466142E-2</v>
      </c>
      <c r="M92" s="180">
        <f>[4]SA_DTR!$EY252</f>
        <v>3.3717982663925783E-2</v>
      </c>
    </row>
    <row r="93" spans="2:13" s="161" customFormat="1" ht="12.75" hidden="1" customHeight="1" x14ac:dyDescent="0.2">
      <c r="B93" s="190"/>
      <c r="C93" s="58"/>
      <c r="D93" s="59"/>
      <c r="E93" s="60"/>
      <c r="F93" s="61"/>
      <c r="G93" s="62"/>
      <c r="H93" s="84"/>
      <c r="I93" s="64"/>
      <c r="J93" s="65"/>
      <c r="K93" s="66"/>
      <c r="L93" s="65"/>
      <c r="M93" s="65"/>
    </row>
    <row r="94" spans="2:13" s="161" customFormat="1" ht="12.75" hidden="1" customHeight="1" x14ac:dyDescent="0.2">
      <c r="B94" s="190"/>
      <c r="C94" s="58"/>
      <c r="D94" s="59"/>
      <c r="E94" s="60"/>
      <c r="F94" s="61"/>
      <c r="G94" s="62"/>
      <c r="H94" s="84"/>
      <c r="I94" s="64"/>
      <c r="J94" s="65"/>
      <c r="K94" s="66"/>
      <c r="L94" s="65"/>
      <c r="M94" s="65"/>
    </row>
    <row r="95" spans="2:13" s="161" customFormat="1" ht="12.75" hidden="1" customHeight="1" x14ac:dyDescent="0.2">
      <c r="B95" s="190"/>
      <c r="C95" s="58"/>
      <c r="D95" s="59"/>
      <c r="E95" s="60"/>
      <c r="F95" s="61"/>
      <c r="G95" s="62"/>
      <c r="H95" s="84"/>
      <c r="I95" s="64"/>
      <c r="J95" s="65"/>
      <c r="K95" s="66"/>
      <c r="L95" s="65"/>
      <c r="M95" s="65"/>
    </row>
    <row r="96" spans="2:13" s="161" customFormat="1" ht="12.75" customHeight="1" x14ac:dyDescent="0.2">
      <c r="C96" s="110"/>
      <c r="D96" s="43"/>
      <c r="E96" s="44"/>
      <c r="F96" s="182"/>
      <c r="G96" s="44"/>
      <c r="H96" s="47"/>
      <c r="I96" s="183"/>
      <c r="J96" s="182"/>
      <c r="K96" s="44"/>
      <c r="L96" s="184"/>
      <c r="M96" s="44"/>
    </row>
    <row r="97" spans="2:13" s="161" customFormat="1" ht="12.75" customHeight="1" x14ac:dyDescent="0.2">
      <c r="B97" s="190"/>
      <c r="C97" s="185" t="s">
        <v>32</v>
      </c>
      <c r="D97" s="69">
        <f>[15]Mois!$DN$25/1000000</f>
        <v>26.906298589999999</v>
      </c>
      <c r="E97" s="62">
        <f>'[15]Evo Mois'!$DN$25</f>
        <v>1.7394876759364353E-2</v>
      </c>
      <c r="F97" s="120">
        <f>'[16]Evo Mois'!$DN$5</f>
        <v>4.407275178931247E-2</v>
      </c>
      <c r="G97" s="72">
        <f>IF('[16]Evo Mois-1'!$DN$5&gt;500%," ns",'[16]Evo Mois-1'!$DN$5)</f>
        <v>1.8853733306416487E-2</v>
      </c>
      <c r="H97" s="60">
        <f>'[16]Evo ACM'!$DB$5</f>
        <v>7.411141762343898E-2</v>
      </c>
      <c r="I97" s="186">
        <f>'[15]Cumul ACM'!$DN$25/1000000</f>
        <v>339.04676515</v>
      </c>
      <c r="J97" s="62">
        <f>'[15]Evo ACM'!$DN$25</f>
        <v>7.6462593488715536E-2</v>
      </c>
      <c r="K97" s="62">
        <f>'[16]Evo ACM'!$DN$5</f>
        <v>6.4817682046091729E-2</v>
      </c>
      <c r="L97" s="62">
        <f>'[15]Evo PCAP'!$DN$25</f>
        <v>6.1755991857970427E-2</v>
      </c>
      <c r="M97" s="62">
        <f>'[16]Evo PCAP'!$DN$5</f>
        <v>4.8141091941602099E-2</v>
      </c>
    </row>
    <row r="98" spans="2:13" s="161" customFormat="1" ht="12.75" customHeight="1" x14ac:dyDescent="0.2">
      <c r="B98" s="190"/>
      <c r="C98" s="119" t="s">
        <v>33</v>
      </c>
      <c r="D98" s="59">
        <f>[15]Mois!$DN$18/1000000</f>
        <v>21.626946520000001</v>
      </c>
      <c r="E98" s="62">
        <f>'[15]Evo Mois'!$DN$18</f>
        <v>1.1008955961795852E-2</v>
      </c>
      <c r="F98" s="120">
        <f>'[16]Evo Mois'!$DN$6</f>
        <v>4.0963422208372346E-2</v>
      </c>
      <c r="G98" s="62">
        <f>IF('[16]Evo Mois-1'!$DN$6&gt;500%," ns",'[16]Evo Mois-1'!$DN$6)</f>
        <v>2.1601410424428202E-2</v>
      </c>
      <c r="H98" s="60">
        <f>'[16]Evo ACM'!$DB$6</f>
        <v>5.5584286898795909E-2</v>
      </c>
      <c r="I98" s="186">
        <f>'[15]Cumul ACM'!$DN$18/1000000</f>
        <v>272.39748296999994</v>
      </c>
      <c r="J98" s="62">
        <f>'[15]Evo ACM'!$DN$18</f>
        <v>7.6714940702163226E-2</v>
      </c>
      <c r="K98" s="62">
        <f>'[16]Evo ACM'!$DN$6</f>
        <v>6.2514184070757484E-2</v>
      </c>
      <c r="L98" s="62">
        <f>'[15]Evo PCAP'!$DN$18</f>
        <v>6.3840627947983508E-2</v>
      </c>
      <c r="M98" s="62">
        <f>'[16]Evo PCAP'!$DN$6</f>
        <v>4.5802671785236893E-2</v>
      </c>
    </row>
    <row r="99" spans="2:13" s="161" customFormat="1" ht="12.75" customHeight="1" x14ac:dyDescent="0.2">
      <c r="B99" s="190"/>
      <c r="C99" s="119" t="s">
        <v>34</v>
      </c>
      <c r="D99" s="59">
        <f>[15]Mois!$DN$19/1000000</f>
        <v>2.9723468300000002</v>
      </c>
      <c r="E99" s="62">
        <f>'[15]Evo Mois'!$DN$19</f>
        <v>0.14442384867338176</v>
      </c>
      <c r="F99" s="120">
        <f>'[16]Evo Mois'!$DN$7</f>
        <v>6.9835585736029548E-2</v>
      </c>
      <c r="G99" s="62">
        <f>IF('[16]Evo Mois-1'!$DN$7&gt;500%," ns",'[16]Evo Mois-1'!$DN$7)</f>
        <v>3.5837774013418811E-2</v>
      </c>
      <c r="H99" s="60">
        <f>'[16]Evo ACM'!$DB$7</f>
        <v>0.23408605850211117</v>
      </c>
      <c r="I99" s="186">
        <f>'[15]Cumul ACM'!$DN$19/1000000</f>
        <v>32.912806359999998</v>
      </c>
      <c r="J99" s="62">
        <f>'[15]Evo ACM'!$DN$19</f>
        <v>0.10975918997656287</v>
      </c>
      <c r="K99" s="62">
        <f>'[16]Evo ACM'!$DN$7</f>
        <v>0.1020040943266014</v>
      </c>
      <c r="L99" s="62">
        <f>'[15]Evo PCAP'!$DN$19</f>
        <v>9.2018706687365448E-2</v>
      </c>
      <c r="M99" s="62">
        <f>'[16]Evo PCAP'!$DN$7</f>
        <v>8.2896088708579452E-2</v>
      </c>
    </row>
    <row r="100" spans="2:13" s="161" customFormat="1" ht="12.75" customHeight="1" x14ac:dyDescent="0.2">
      <c r="B100" s="190"/>
      <c r="C100" s="121" t="s">
        <v>35</v>
      </c>
      <c r="D100" s="80">
        <f>[15]Mois!$DN$20/1000000</f>
        <v>1.86116159</v>
      </c>
      <c r="E100" s="83">
        <f>'[15]Evo Mois'!$DN$20</f>
        <v>-1.5912393668546132E-2</v>
      </c>
      <c r="F100" s="122">
        <f>'[16]Evo Mois'!$DN$8</f>
        <v>3.944234817961223E-2</v>
      </c>
      <c r="G100" s="83">
        <f>IF('[16]Evo Mois-1'!$DN$8&gt;500%," ns",'[16]Evo Mois-1'!$DN$8)</f>
        <v>-2.9131992206780866E-2</v>
      </c>
      <c r="H100" s="81">
        <f>'[16]Evo ACM'!$DB$8</f>
        <v>7.151002854066979E-2</v>
      </c>
      <c r="I100" s="188">
        <f>'[15]Cumul ACM'!$DN$20/1000000</f>
        <v>28.052628240000001</v>
      </c>
      <c r="J100" s="83">
        <f>'[15]Evo ACM'!$DN$20</f>
        <v>4.8373052796801153E-2</v>
      </c>
      <c r="K100" s="83">
        <f>'[16]Evo ACM'!$DN$8</f>
        <v>3.8177007197430113E-2</v>
      </c>
      <c r="L100" s="83">
        <f>'[15]Evo PCAP'!$DN$20</f>
        <v>3.2852255940725161E-2</v>
      </c>
      <c r="M100" s="83">
        <f>'[16]Evo PCAP'!$DN$8</f>
        <v>2.4082587292192814E-2</v>
      </c>
    </row>
    <row r="101" spans="2:13" s="161" customFormat="1" ht="12.75" customHeight="1" x14ac:dyDescent="0.2">
      <c r="B101" s="190"/>
      <c r="C101" s="126"/>
      <c r="D101" s="151"/>
      <c r="E101" s="152"/>
      <c r="F101" s="152"/>
      <c r="G101" s="152"/>
      <c r="H101" s="152"/>
      <c r="I101" s="153"/>
      <c r="J101" s="152"/>
      <c r="K101" s="152"/>
      <c r="L101" s="152"/>
      <c r="M101" s="148"/>
    </row>
    <row r="102" spans="2:13" s="155" customFormat="1" x14ac:dyDescent="0.2">
      <c r="C102" s="194" t="s">
        <v>39</v>
      </c>
    </row>
    <row r="103" spans="2:13" s="155" customFormat="1" ht="44.25" customHeight="1" x14ac:dyDescent="0.2">
      <c r="C103" s="195" t="s">
        <v>40</v>
      </c>
      <c r="D103" s="195"/>
      <c r="E103" s="195"/>
      <c r="F103" s="195"/>
      <c r="G103" s="195"/>
      <c r="H103" s="195"/>
      <c r="I103" s="195"/>
      <c r="J103" s="195"/>
      <c r="K103" s="195"/>
      <c r="L103" s="195"/>
      <c r="M103" s="195"/>
    </row>
    <row r="104" spans="2:13" s="155" customFormat="1" ht="8.25" customHeight="1" x14ac:dyDescent="0.2">
      <c r="C104" s="195"/>
      <c r="D104" s="195"/>
      <c r="E104" s="195"/>
      <c r="F104" s="195"/>
      <c r="G104" s="195"/>
      <c r="H104" s="195"/>
      <c r="I104" s="195"/>
      <c r="J104" s="195"/>
      <c r="K104" s="195"/>
      <c r="L104" s="195"/>
      <c r="M104" s="195"/>
    </row>
  </sheetData>
  <mergeCells count="32">
    <mergeCell ref="C103:M103"/>
    <mergeCell ref="C104:M104"/>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77" fitToWidth="2" orientation="portrait" r:id="rId1"/>
  <headerFooter alignWithMargins="0"/>
  <rowBreaks count="1" manualBreakCount="1">
    <brk id="36" min="2"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91F44-8809-4486-9906-20EF798A4D55}">
  <sheetPr>
    <tabColor rgb="FF0000FF"/>
  </sheetPr>
  <dimension ref="A1:GJ108"/>
  <sheetViews>
    <sheetView zoomScale="85" zoomScaleNormal="85" workbookViewId="0">
      <selection activeCell="C4" sqref="C4:C6"/>
    </sheetView>
  </sheetViews>
  <sheetFormatPr baseColWidth="10" defaultColWidth="11.42578125" defaultRowHeight="12" x14ac:dyDescent="0.2"/>
  <cols>
    <col min="1" max="2" width="2.42578125" style="155" customWidth="1"/>
    <col min="3" max="3" width="44.5703125" style="155" bestFit="1" customWidth="1"/>
    <col min="4" max="4" width="10.42578125" style="155" customWidth="1"/>
    <col min="5" max="6" width="9.5703125" style="155" customWidth="1"/>
    <col min="7" max="7" width="10.5703125" style="155" customWidth="1"/>
    <col min="8" max="8" width="9.5703125" style="155" customWidth="1"/>
    <col min="9" max="9" width="10.5703125" style="155" customWidth="1"/>
    <col min="10" max="13" width="9.5703125" style="155" customWidth="1"/>
    <col min="14" max="192" width="11.42578125" style="155"/>
    <col min="193" max="16384" width="11.42578125" style="196"/>
  </cols>
  <sheetData>
    <row r="1" spans="1:13" s="155" customFormat="1" x14ac:dyDescent="0.2">
      <c r="A1" s="159"/>
    </row>
    <row r="2" spans="1:13" s="161" customFormat="1" x14ac:dyDescent="0.2">
      <c r="A2" s="159"/>
    </row>
    <row r="3" spans="1:13" s="161" customFormat="1" x14ac:dyDescent="0.2">
      <c r="A3" s="159"/>
    </row>
    <row r="4" spans="1:13" s="161" customFormat="1" ht="24" customHeight="1" x14ac:dyDescent="0.2">
      <c r="A4" s="159"/>
      <c r="C4" s="23" t="s">
        <v>44</v>
      </c>
      <c r="D4" s="24" t="s">
        <v>6</v>
      </c>
      <c r="E4" s="25"/>
      <c r="F4" s="25"/>
      <c r="G4" s="26"/>
      <c r="H4" s="24" t="s">
        <v>8</v>
      </c>
      <c r="I4" s="25"/>
      <c r="J4" s="25"/>
      <c r="K4" s="26"/>
      <c r="L4" s="24" t="s">
        <v>9</v>
      </c>
      <c r="M4" s="26"/>
    </row>
    <row r="5" spans="1:13" s="161" customFormat="1" ht="53.25" customHeight="1" x14ac:dyDescent="0.2">
      <c r="A5" s="159"/>
      <c r="C5" s="27"/>
      <c r="D5" s="28" t="str">
        <f>"Données brutes  "&amp;[3]Titres!A9&amp;" "&amp;[3]Titres!A19</f>
        <v>Données brutes  septembre 2024</v>
      </c>
      <c r="E5" s="29" t="str">
        <f>"Taux de croissance  "&amp;[3]Titres!B9&amp;" "&amp;[3]Titres!$A$19&amp;" / "&amp;[3]Titres!B9&amp;" "&amp;[3]Titres!$A$19-1</f>
        <v>Taux de croissance  sept. 2024 / sept. 2023</v>
      </c>
      <c r="F5" s="30"/>
      <c r="G5" s="31" t="str">
        <f>"Taux de croissance  "&amp;[3]Titres!B9&amp;" "&amp;[3]Titres!A19&amp;" / "&amp;[3]Titres!B8&amp;" "&amp;[3]Titres!A23</f>
        <v>Taux de croissance  sept. 2024 / aout 2024</v>
      </c>
      <c r="H5" s="32" t="str">
        <f>Date_rbts!H5</f>
        <v>Rappel :
Taux ACM CVS-CJO à fin septembre 2023</v>
      </c>
      <c r="I5" s="33" t="str">
        <f>Date_rbts!I5</f>
        <v>Données brutes oct. 2023 - sept. 2024</v>
      </c>
      <c r="J5" s="29" t="str">
        <f>Date_rbts!J5</f>
        <v>Taux ACM (oct. 2023 - sept. 2024 / oct. 2022 - sept. 2023)</v>
      </c>
      <c r="K5" s="35"/>
      <c r="L5" s="29" t="str">
        <f>Date_rbts!L5</f>
        <v>( janv à sept. 2024 ) /
( janv à sept. 2023 )</v>
      </c>
      <c r="M5" s="35"/>
    </row>
    <row r="6" spans="1:13" s="161" customFormat="1" ht="36" customHeight="1" x14ac:dyDescent="0.2">
      <c r="A6" s="159"/>
      <c r="C6" s="37"/>
      <c r="D6" s="38"/>
      <c r="E6" s="31" t="s">
        <v>10</v>
      </c>
      <c r="F6" s="39" t="s">
        <v>11</v>
      </c>
      <c r="G6" s="31" t="s">
        <v>11</v>
      </c>
      <c r="H6" s="40"/>
      <c r="I6" s="41"/>
      <c r="J6" s="31" t="s">
        <v>10</v>
      </c>
      <c r="K6" s="31" t="s">
        <v>11</v>
      </c>
      <c r="L6" s="31" t="s">
        <v>10</v>
      </c>
      <c r="M6" s="31" t="s">
        <v>11</v>
      </c>
    </row>
    <row r="7" spans="1:13" s="161" customFormat="1" ht="14.25" x14ac:dyDescent="0.2">
      <c r="A7" s="159"/>
      <c r="C7" s="42" t="s">
        <v>12</v>
      </c>
      <c r="D7" s="43">
        <f>[4]RA_DTR_hors_covid!$EY5</f>
        <v>425.82834035350004</v>
      </c>
      <c r="E7" s="44">
        <f>[4]RA_DTR_hors_covid!$EY55</f>
        <v>4.3827787137387331E-2</v>
      </c>
      <c r="F7" s="45">
        <f>[4]RA_DTR_hors_covid!$EY80</f>
        <v>1.9731845158868166E-2</v>
      </c>
      <c r="G7" s="46">
        <f>[4]RA_DTR_hors_covid!$EY305</f>
        <v>2.6463459960432978E-3</v>
      </c>
      <c r="H7" s="47">
        <f>[4]RA_DTR_hors_covid!$EY255</f>
        <v>2.6634453678065162E-2</v>
      </c>
      <c r="I7" s="48">
        <f>[4]RA_DTR_hors_covid!$EY130</f>
        <v>5164.5099190394994</v>
      </c>
      <c r="J7" s="44">
        <f>[4]RA_DTR_hors_covid!$EY155</f>
        <v>2.7409864535594686E-2</v>
      </c>
      <c r="K7" s="46">
        <f>[4]RA_DTR_hors_covid!$EY180</f>
        <v>2.2601214324062813E-2</v>
      </c>
      <c r="L7" s="44">
        <f>[4]RA_DTR_hors_covid!$EY205</f>
        <v>2.3354826356001279E-2</v>
      </c>
      <c r="M7" s="44">
        <f>[4]RA_DTR_hors_covid!$EY230</f>
        <v>1.7750614204130599E-2</v>
      </c>
    </row>
    <row r="8" spans="1:13" s="161" customFormat="1" x14ac:dyDescent="0.2">
      <c r="A8" s="159"/>
      <c r="C8" s="49" t="s">
        <v>13</v>
      </c>
      <c r="D8" s="50">
        <f>[4]RA_DTR_hors_covid!$EY6</f>
        <v>262.82923219600002</v>
      </c>
      <c r="E8" s="51">
        <f>[4]RA_DTR_hors_covid!$EY56</f>
        <v>3.1614806417811891E-2</v>
      </c>
      <c r="F8" s="52">
        <f>[4]RA_DTR_hors_covid!$EY81</f>
        <v>7.2918958817986823E-3</v>
      </c>
      <c r="G8" s="53">
        <f>[4]RA_DTR_hors_covid!$EY306</f>
        <v>-1.4388961016263968E-3</v>
      </c>
      <c r="H8" s="54">
        <f>[4]RA_DTR_hors_covid!$EY256</f>
        <v>2.3257917796252414E-2</v>
      </c>
      <c r="I8" s="55">
        <f>[4]RA_DTR_hors_covid!$EY131</f>
        <v>3222.016431907</v>
      </c>
      <c r="J8" s="56">
        <f>[4]RA_DTR_hors_covid!$EY156</f>
        <v>2.0312193138628976E-2</v>
      </c>
      <c r="K8" s="57">
        <f>[4]RA_DTR_hors_covid!$EY181</f>
        <v>1.4288826551172917E-2</v>
      </c>
      <c r="L8" s="56">
        <f>[4]RA_DTR_hors_covid!$EY206</f>
        <v>1.7199200346973198E-2</v>
      </c>
      <c r="M8" s="56">
        <f>[4]RA_DTR_hors_covid!$EY231</f>
        <v>1.0213791539340988E-2</v>
      </c>
    </row>
    <row r="9" spans="1:13" s="161" customFormat="1" x14ac:dyDescent="0.2">
      <c r="A9" s="159"/>
      <c r="C9" s="58" t="s">
        <v>14</v>
      </c>
      <c r="D9" s="59">
        <f>[4]RA_DTR_hors_covid!$EY7</f>
        <v>83.465101080000011</v>
      </c>
      <c r="E9" s="60">
        <f>[4]RA_DTR_hors_covid!$EY58</f>
        <v>1.4455206701280865E-2</v>
      </c>
      <c r="F9" s="61">
        <f>[4]RA_DTR_hors_covid!$EY82</f>
        <v>8.0037972164024307E-3</v>
      </c>
      <c r="G9" s="62">
        <f>[4]RA_DTR_hors_covid!$EY307</f>
        <v>1.5081240423724385E-2</v>
      </c>
      <c r="H9" s="63">
        <f>[4]RA_DTR_hors_covid!$EY257</f>
        <v>2.5796732864874272E-2</v>
      </c>
      <c r="I9" s="64">
        <f>[4]RA_DTR_hors_covid!$EY132</f>
        <v>1022.5970715800001</v>
      </c>
      <c r="J9" s="65">
        <f>[4]RA_DTR_hors_covid!$EY157</f>
        <v>7.3918533658969832E-3</v>
      </c>
      <c r="K9" s="66">
        <f>[4]RA_DTR_hors_covid!$EY182</f>
        <v>3.1104670742847507E-3</v>
      </c>
      <c r="L9" s="65">
        <f>[4]RA_DTR_hors_covid!$EY207</f>
        <v>-6.0418936505557408E-4</v>
      </c>
      <c r="M9" s="65">
        <f>[4]RA_DTR_hors_covid!$EY232</f>
        <v>-5.9309358926881162E-3</v>
      </c>
    </row>
    <row r="10" spans="1:13" s="161" customFormat="1" x14ac:dyDescent="0.2">
      <c r="A10" s="159"/>
      <c r="C10" s="67" t="s">
        <v>15</v>
      </c>
      <c r="D10" s="59">
        <f>[4]RA_DTR_hors_covid!$EY8</f>
        <v>22.371449190000003</v>
      </c>
      <c r="E10" s="60">
        <f>[4]RA_DTR_hors_covid!$EY58</f>
        <v>1.4455206701280865E-2</v>
      </c>
      <c r="F10" s="61">
        <f>[4]RA_DTR_hors_covid!$EY83</f>
        <v>6.2133692109094252E-3</v>
      </c>
      <c r="G10" s="62">
        <f>[4]RA_DTR_hors_covid!$EY308</f>
        <v>3.0957149774814452E-2</v>
      </c>
      <c r="H10" s="63">
        <f>[4]RA_DTR_hors_covid!$EY258</f>
        <v>-8.3586798647115046E-3</v>
      </c>
      <c r="I10" s="64">
        <f>[4]RA_DTR_hors_covid!$EY133</f>
        <v>272.07592156999999</v>
      </c>
      <c r="J10" s="65">
        <f>[4]RA_DTR_hors_covid!$EY158</f>
        <v>5.968243269245832E-3</v>
      </c>
      <c r="K10" s="66">
        <f>[4]RA_DTR_hors_covid!$EY183</f>
        <v>-1.2418299062532112E-3</v>
      </c>
      <c r="L10" s="65">
        <f>[4]RA_DTR_hors_covid!$EY208</f>
        <v>4.9108994395243855E-3</v>
      </c>
      <c r="M10" s="65">
        <f>[4]RA_DTR_hors_covid!$EY233</f>
        <v>-1.104446638677703E-3</v>
      </c>
    </row>
    <row r="11" spans="1:13" s="161" customFormat="1" x14ac:dyDescent="0.2">
      <c r="A11" s="159"/>
      <c r="C11" s="67" t="s">
        <v>16</v>
      </c>
      <c r="D11" s="59">
        <f>[4]RA_DTR_hors_covid!$EY9</f>
        <v>47.723936100000003</v>
      </c>
      <c r="E11" s="60">
        <f>[4]RA_DTR_hors_covid!$EY59</f>
        <v>2.9637782677632396E-2</v>
      </c>
      <c r="F11" s="61">
        <f>[4]RA_DTR_hors_covid!$EY84</f>
        <v>4.2671584551325914E-2</v>
      </c>
      <c r="G11" s="62">
        <f>[4]RA_DTR_hors_covid!$EY309</f>
        <v>1.2566525972872222E-2</v>
      </c>
      <c r="H11" s="63">
        <f>[4]RA_DTR_hors_covid!$EY259</f>
        <v>3.8121173150588161E-2</v>
      </c>
      <c r="I11" s="64">
        <f>[4]RA_DTR_hors_covid!$EY134</f>
        <v>588.21142115999987</v>
      </c>
      <c r="J11" s="65">
        <f>[4]RA_DTR_hors_covid!$EY159</f>
        <v>3.3239455008174268E-2</v>
      </c>
      <c r="K11" s="66">
        <f>[4]RA_DTR_hors_covid!$EY184</f>
        <v>3.0687141014271502E-2</v>
      </c>
      <c r="L11" s="65">
        <f>[4]RA_DTR_hors_covid!$EY209</f>
        <v>2.3273663661850019E-2</v>
      </c>
      <c r="M11" s="65">
        <f>[4]RA_DTR_hors_covid!$EY234</f>
        <v>1.8726815268206964E-2</v>
      </c>
    </row>
    <row r="12" spans="1:13" s="161" customFormat="1" x14ac:dyDescent="0.2">
      <c r="C12" s="67" t="s">
        <v>17</v>
      </c>
      <c r="D12" s="59">
        <f>[4]RA_DTR_hors_covid!$EY10</f>
        <v>12.227164520000001</v>
      </c>
      <c r="E12" s="60">
        <f>[4]RA_DTR_hors_covid!$EY60</f>
        <v>-0.10328763317763245</v>
      </c>
      <c r="F12" s="61">
        <f>[4]RA_DTR_hors_covid!$EY85</f>
        <v>-0.11355880755611247</v>
      </c>
      <c r="G12" s="62">
        <f>[4]RA_DTR_hors_covid!$EY310</f>
        <v>-1.3522677891772972E-3</v>
      </c>
      <c r="H12" s="63">
        <f>[4]RA_DTR_hors_covid!$EY260</f>
        <v>3.9648875046246923E-2</v>
      </c>
      <c r="I12" s="64">
        <f>[4]RA_DTR_hors_covid!$EY135</f>
        <v>149.53996652000001</v>
      </c>
      <c r="J12" s="65">
        <f>[4]RA_DTR_hors_covid!$EY160</f>
        <v>-8.6698465454587814E-2</v>
      </c>
      <c r="K12" s="66">
        <f>[4]RA_DTR_hors_covid!$EY185</f>
        <v>-9.1521972009312669E-2</v>
      </c>
      <c r="L12" s="65">
        <f>[4]RA_DTR_hors_covid!$EY210</f>
        <v>-0.10129258707726518</v>
      </c>
      <c r="M12" s="65">
        <f>[4]RA_DTR_hors_covid!$EY235</f>
        <v>-0.10729119277030352</v>
      </c>
    </row>
    <row r="13" spans="1:13" s="161" customFormat="1" x14ac:dyDescent="0.2">
      <c r="C13" s="167" t="s">
        <v>18</v>
      </c>
      <c r="D13" s="59">
        <f>[4]RA_DTR_hors_covid!$EY12</f>
        <v>78.568148780000001</v>
      </c>
      <c r="E13" s="60">
        <f>[4]RA_DTR_hors_covid!$EY62</f>
        <v>6.3438440695987586E-2</v>
      </c>
      <c r="F13" s="61">
        <f>[4]RA_DTR_hors_covid!$EY87</f>
        <v>1.8969541575624138E-3</v>
      </c>
      <c r="G13" s="62">
        <f>[4]RA_DTR_hors_covid!$EY312</f>
        <v>-2.6123838548495204E-2</v>
      </c>
      <c r="H13" s="63">
        <f>[4]RA_DTR_hors_covid!$EY262</f>
        <v>-1.3648732245831185E-3</v>
      </c>
      <c r="I13" s="64">
        <f>[4]RA_DTR_hors_covid!$EY137</f>
        <v>952.54191857000001</v>
      </c>
      <c r="J13" s="65">
        <f>[4]RA_DTR_hors_covid!$EY162</f>
        <v>1.4347549332419884E-2</v>
      </c>
      <c r="K13" s="66">
        <f>[4]RA_DTR_hors_covid!$EY187</f>
        <v>9.955228932543525E-3</v>
      </c>
      <c r="L13" s="65">
        <f>[4]RA_DTR_hors_covid!$EY212</f>
        <v>9.6144991508479993E-3</v>
      </c>
      <c r="M13" s="65">
        <f>[4]RA_DTR_hors_covid!$EY237</f>
        <v>4.3915117403379167E-3</v>
      </c>
    </row>
    <row r="14" spans="1:13" s="161" customFormat="1" x14ac:dyDescent="0.2">
      <c r="C14" s="78" t="s">
        <v>19</v>
      </c>
      <c r="D14" s="59">
        <f>[4]RA_DTR_hors_covid!$EY13</f>
        <v>17.993923350000003</v>
      </c>
      <c r="E14" s="60">
        <f>[4]RA_DTR_hors_covid!$EY63</f>
        <v>6.3013461730849762E-3</v>
      </c>
      <c r="F14" s="61">
        <f>[4]RA_DTR_hors_covid!$EY88</f>
        <v>-5.3184513978586923E-3</v>
      </c>
      <c r="G14" s="62">
        <f>[4]RA_DTR_hors_covid!$EY313</f>
        <v>-2.5762187269214754E-2</v>
      </c>
      <c r="H14" s="63">
        <f>[4]RA_DTR_hors_covid!$EY263</f>
        <v>2.8509117649683224E-2</v>
      </c>
      <c r="I14" s="64">
        <f>[4]RA_DTR_hors_covid!$EY138</f>
        <v>229.60316889999996</v>
      </c>
      <c r="J14" s="65">
        <f>[4]RA_DTR_hors_covid!$EY163</f>
        <v>2.1914829427948979E-2</v>
      </c>
      <c r="K14" s="66">
        <f>[4]RA_DTR_hors_covid!$EY188</f>
        <v>1.6821348179755669E-2</v>
      </c>
      <c r="L14" s="65">
        <f>[4]RA_DTR_hors_covid!$EY213</f>
        <v>1.3210435004618493E-2</v>
      </c>
      <c r="M14" s="65">
        <f>[4]RA_DTR_hors_covid!$EY238</f>
        <v>9.7361061537311056E-3</v>
      </c>
    </row>
    <row r="15" spans="1:13" s="161" customFormat="1" x14ac:dyDescent="0.2">
      <c r="C15" s="78" t="s">
        <v>20</v>
      </c>
      <c r="D15" s="59">
        <f>[4]RA_DTR_hors_covid!$EY14</f>
        <v>57.204707010000007</v>
      </c>
      <c r="E15" s="60">
        <f>[4]RA_DTR_hors_covid!$EY64</f>
        <v>7.9488281913148162E-2</v>
      </c>
      <c r="F15" s="61">
        <f>[4]RA_DTR_hors_covid!$EY89</f>
        <v>-2.4043357516969621E-3</v>
      </c>
      <c r="G15" s="62">
        <f>[4]RA_DTR_hors_covid!$EY314</f>
        <v>-2.9170179437114641E-2</v>
      </c>
      <c r="H15" s="63">
        <f>[4]RA_DTR_hors_covid!$EY264</f>
        <v>-1.577335220779541E-2</v>
      </c>
      <c r="I15" s="64">
        <f>[4]RA_DTR_hors_covid!$EY139</f>
        <v>682.12201476999996</v>
      </c>
      <c r="J15" s="65">
        <f>[4]RA_DTR_hors_covid!$EY164</f>
        <v>7.5738855486517931E-3</v>
      </c>
      <c r="K15" s="66">
        <f>[4]RA_DTR_hors_covid!$EY189</f>
        <v>3.2821965191094371E-3</v>
      </c>
      <c r="L15" s="65">
        <f>[4]RA_DTR_hors_covid!$EY214</f>
        <v>4.3342507844001954E-3</v>
      </c>
      <c r="M15" s="65">
        <f>[4]RA_DTR_hors_covid!$EY239</f>
        <v>-1.6748087331319716E-3</v>
      </c>
    </row>
    <row r="16" spans="1:13" s="161" customFormat="1" x14ac:dyDescent="0.2">
      <c r="C16" s="168" t="s">
        <v>21</v>
      </c>
      <c r="D16" s="59">
        <f>[4]RA_DTR_hors_covid!$EY16</f>
        <v>11.269678045999999</v>
      </c>
      <c r="E16" s="60">
        <f>[4]RA_DTR_hors_covid!$EY66</f>
        <v>-0.11874944992696745</v>
      </c>
      <c r="F16" s="61">
        <f>[4]RA_DTR_hors_covid!$EY91</f>
        <v>-0.12861841578939348</v>
      </c>
      <c r="G16" s="62">
        <f>[4]RA_DTR_hors_covid!$EY316</f>
        <v>-5.887830990477072E-3</v>
      </c>
      <c r="H16" s="63">
        <f>[4]RA_DTR_hors_covid!$EY266</f>
        <v>1.0255948382242863E-4</v>
      </c>
      <c r="I16" s="64">
        <f>[4]RA_DTR_hors_covid!$EY141</f>
        <v>147.00089230700002</v>
      </c>
      <c r="J16" s="65">
        <f>[4]RA_DTR_hors_covid!$EY166</f>
        <v>-4.9685061674087372E-2</v>
      </c>
      <c r="K16" s="66">
        <f>[4]RA_DTR_hors_covid!$EY191</f>
        <v>-5.3396961438144763E-2</v>
      </c>
      <c r="L16" s="65">
        <f>[4]RA_DTR_hors_covid!$EY216</f>
        <v>-6.4906114021388128E-2</v>
      </c>
      <c r="M16" s="65">
        <f>[4]RA_DTR_hors_covid!$EY241</f>
        <v>-6.9087990856076753E-2</v>
      </c>
    </row>
    <row r="17" spans="1:16" s="161" customFormat="1" x14ac:dyDescent="0.2">
      <c r="C17" s="58" t="s">
        <v>22</v>
      </c>
      <c r="D17" s="59">
        <f>[4]RA_DTR_hors_covid!$EY17</f>
        <v>27.41597973</v>
      </c>
      <c r="E17" s="60">
        <f>[4]RA_DTR_hors_covid!$EY67</f>
        <v>4.8165877725258266E-2</v>
      </c>
      <c r="F17" s="61">
        <f>[4]RA_DTR_hors_covid!$EY92</f>
        <v>3.0224052003332114E-2</v>
      </c>
      <c r="G17" s="62">
        <f>[4]RA_DTR_hors_covid!$EY317</f>
        <v>1.6713977304964267E-2</v>
      </c>
      <c r="H17" s="169">
        <f>[4]RA_DTR_hors_covid!$EY267</f>
        <v>6.0989369539218519E-2</v>
      </c>
      <c r="I17" s="64">
        <f>[4]RA_DTR_hors_covid!$EY142</f>
        <v>322.98575056999994</v>
      </c>
      <c r="J17" s="170">
        <f>[4]RA_DTR_hors_covid!$EY167</f>
        <v>3.7559967652913917E-2</v>
      </c>
      <c r="K17" s="66">
        <f>[4]RA_DTR_hors_covid!$EY192</f>
        <v>3.0293804571417393E-2</v>
      </c>
      <c r="L17" s="65">
        <f>[4]RA_DTR_hors_covid!$EY217</f>
        <v>4.1155217498819674E-2</v>
      </c>
      <c r="M17" s="65">
        <f>[4]RA_DTR_hors_covid!$EY242</f>
        <v>3.2848632405122036E-2</v>
      </c>
    </row>
    <row r="18" spans="1:16" s="161" customFormat="1" x14ac:dyDescent="0.2">
      <c r="C18" s="58" t="s">
        <v>23</v>
      </c>
      <c r="D18" s="59">
        <f>[4]RA_DTR_hors_covid!$EY18</f>
        <v>57.026086720000009</v>
      </c>
      <c r="E18" s="60">
        <f>[4]RA_DTR_hors_covid!$EY68</f>
        <v>5.9242104937807794E-2</v>
      </c>
      <c r="F18" s="61">
        <f>[4]RA_DTR_hors_covid!$EY93</f>
        <v>3.3175654285284129E-2</v>
      </c>
      <c r="G18" s="62">
        <f>[4]RA_DTR_hors_covid!$EY318</f>
        <v>2.6549164384204182E-4</v>
      </c>
      <c r="H18" s="63">
        <f>[4]RA_DTR_hors_covid!$EY268</f>
        <v>3.9519754785553252E-2</v>
      </c>
      <c r="I18" s="64">
        <f>[4]RA_DTR_hors_covid!$EY143</f>
        <v>716.41731757999992</v>
      </c>
      <c r="J18" s="65">
        <f>[4]RA_DTR_hors_covid!$EY168</f>
        <v>5.3252705239687392E-2</v>
      </c>
      <c r="K18" s="66">
        <f>[4]RA_DTR_hors_covid!$EY193</f>
        <v>4.2016234459105073E-2</v>
      </c>
      <c r="L18" s="65">
        <f>[4]RA_DTR_hors_covid!$EY218</f>
        <v>5.86523785459383E-2</v>
      </c>
      <c r="M18" s="65">
        <f>[4]RA_DTR_hors_covid!$EY243</f>
        <v>4.6462212613263221E-2</v>
      </c>
    </row>
    <row r="19" spans="1:16" s="161" customFormat="1" x14ac:dyDescent="0.2">
      <c r="A19" s="155"/>
      <c r="C19" s="67" t="s">
        <v>24</v>
      </c>
      <c r="D19" s="59">
        <f>[4]RA_DTR_hors_covid!$EY19</f>
        <v>36.386813400000001</v>
      </c>
      <c r="E19" s="60">
        <f>[4]RA_DTR_hors_covid!$EY69</f>
        <v>7.6788598476413394E-2</v>
      </c>
      <c r="F19" s="61">
        <f>[4]RA_DTR_hors_covid!$EY94</f>
        <v>5.716377580917098E-2</v>
      </c>
      <c r="G19" s="62">
        <f>[4]RA_DTR_hors_covid!$EY319</f>
        <v>2.6959925468503787E-3</v>
      </c>
      <c r="H19" s="63">
        <f>[4]RA_DTR_hors_covid!$EY269</f>
        <v>5.071701225220604E-2</v>
      </c>
      <c r="I19" s="64">
        <f>[4]RA_DTR_hors_covid!$EY144</f>
        <v>457.43935250000004</v>
      </c>
      <c r="J19" s="65">
        <f>[4]RA_DTR_hors_covid!$EY169</f>
        <v>6.4859102639235999E-2</v>
      </c>
      <c r="K19" s="66">
        <f>[4]RA_DTR_hors_covid!$EY194</f>
        <v>5.1092416624415771E-2</v>
      </c>
      <c r="L19" s="65">
        <f>[4]RA_DTR_hors_covid!$EY219</f>
        <v>6.9390136439595462E-2</v>
      </c>
      <c r="M19" s="65">
        <f>[4]RA_DTR_hors_covid!$EY244</f>
        <v>5.5401924423942539E-2</v>
      </c>
    </row>
    <row r="20" spans="1:16" s="161" customFormat="1" x14ac:dyDescent="0.2">
      <c r="A20" s="155"/>
      <c r="C20" s="67" t="s">
        <v>25</v>
      </c>
      <c r="D20" s="59">
        <f>[4]RA_DTR_hors_covid!$EY20</f>
        <v>20.639273320000001</v>
      </c>
      <c r="E20" s="60">
        <f>[4]RA_DTR_hors_covid!$EY70</f>
        <v>2.9661702814103741E-2</v>
      </c>
      <c r="F20" s="61">
        <f>[4]RA_DTR_hors_covid!$EY95</f>
        <v>-7.9201072929703242E-3</v>
      </c>
      <c r="G20" s="62">
        <f>[4]RA_DTR_hors_covid!$EY320</f>
        <v>-4.1412811168147767E-3</v>
      </c>
      <c r="H20" s="63">
        <f>[4]RA_DTR_hors_covid!$EY270</f>
        <v>2.0874596638829068E-2</v>
      </c>
      <c r="I20" s="64">
        <f>[4]RA_DTR_hors_covid!$EY145</f>
        <v>258.97796507999999</v>
      </c>
      <c r="J20" s="65">
        <f>[4]RA_DTR_hors_covid!$EY170</f>
        <v>3.3358481114373451E-2</v>
      </c>
      <c r="K20" s="66">
        <f>[4]RA_DTR_hors_covid!$EY195</f>
        <v>2.6461199987076967E-2</v>
      </c>
      <c r="L20" s="65">
        <f>[4]RA_DTR_hors_covid!$EY220</f>
        <v>4.0033210115416606E-2</v>
      </c>
      <c r="M20" s="65">
        <f>[4]RA_DTR_hors_covid!$EY245</f>
        <v>3.1109514523037562E-2</v>
      </c>
    </row>
    <row r="21" spans="1:16" s="161" customFormat="1" x14ac:dyDescent="0.2">
      <c r="C21" s="171" t="s">
        <v>26</v>
      </c>
      <c r="D21" s="50">
        <f>[4]RA_DTR_hors_covid!$EY22</f>
        <v>162.99910815750002</v>
      </c>
      <c r="E21" s="51">
        <f>[4]RA_DTR_hors_covid!$EY72</f>
        <v>6.4141624642509942E-2</v>
      </c>
      <c r="F21" s="52">
        <f>[4]RA_DTR_hors_covid!$EY97</f>
        <v>4.0517746957889456E-2</v>
      </c>
      <c r="G21" s="53">
        <f>[4]RA_DTR_hors_covid!$EY322</f>
        <v>9.3256401290073843E-3</v>
      </c>
      <c r="H21" s="172">
        <f>[4]RA_DTR_hors_covid!$EY272</f>
        <v>3.2407629639320534E-2</v>
      </c>
      <c r="I21" s="55">
        <f>[4]RA_DTR_hors_covid!$EY147</f>
        <v>1942.4934871324999</v>
      </c>
      <c r="J21" s="56">
        <f>[4]RA_DTR_hors_covid!$EY172</f>
        <v>3.9403061981566623E-2</v>
      </c>
      <c r="K21" s="57">
        <f>[4]RA_DTR_hors_covid!$EY197</f>
        <v>3.6687715266781495E-2</v>
      </c>
      <c r="L21" s="56">
        <f>[4]RA_DTR_hors_covid!$EY222</f>
        <v>3.3778113714533875E-2</v>
      </c>
      <c r="M21" s="56">
        <f>[4]RA_DTR_hors_covid!$EY247</f>
        <v>3.046123707259496E-2</v>
      </c>
    </row>
    <row r="22" spans="1:16" s="161" customFormat="1" ht="12.75" customHeight="1" x14ac:dyDescent="0.2">
      <c r="C22" s="101" t="s">
        <v>27</v>
      </c>
      <c r="D22" s="59">
        <f>[4]RA_DTR_hors_covid!$EY23</f>
        <v>124.3224966475</v>
      </c>
      <c r="E22" s="60">
        <f>[4]RA_DTR_hors_covid!$EY73</f>
        <v>6.5509626679460586E-2</v>
      </c>
      <c r="F22" s="61">
        <f>[4]RA_DTR_hors_covid!$EY98</f>
        <v>3.8437798370699605E-2</v>
      </c>
      <c r="G22" s="62">
        <f>[4]RA_DTR_hors_covid!$EY323</f>
        <v>1.2724952592674477E-2</v>
      </c>
      <c r="H22" s="63">
        <f>[4]RA_DTR_hors_covid!$EY273</f>
        <v>4.1094148425579125E-2</v>
      </c>
      <c r="I22" s="64">
        <f>[4]RA_DTR_hors_covid!$EY148</f>
        <v>1478.8711137424998</v>
      </c>
      <c r="J22" s="65">
        <f>[4]RA_DTR_hors_covid!$EY173</f>
        <v>4.4054426285544457E-2</v>
      </c>
      <c r="K22" s="66">
        <f>[4]RA_DTR_hors_covid!$EY198</f>
        <v>4.1901049664537338E-2</v>
      </c>
      <c r="L22" s="65">
        <f>[4]RA_DTR_hors_covid!$EY223</f>
        <v>3.6005289229692039E-2</v>
      </c>
      <c r="M22" s="65">
        <f>[4]RA_DTR_hors_covid!$EY248</f>
        <v>3.3015451915639593E-2</v>
      </c>
    </row>
    <row r="23" spans="1:16" s="161" customFormat="1" ht="12.75" customHeight="1" x14ac:dyDescent="0.2">
      <c r="C23" s="102" t="s">
        <v>28</v>
      </c>
      <c r="D23" s="59">
        <f>[4]RA_DTR_hors_covid!$EY24</f>
        <v>117.13370624750002</v>
      </c>
      <c r="E23" s="60">
        <f>[4]RA_DTR_hors_covid!$EY74</f>
        <v>7.6691169798131842E-2</v>
      </c>
      <c r="F23" s="61">
        <f>[4]RA_DTR_hors_covid!$EY99</f>
        <v>4.539381962985356E-2</v>
      </c>
      <c r="G23" s="62">
        <f>[4]RA_DTR_hors_covid!$EY324</f>
        <v>1.1109424808251278E-2</v>
      </c>
      <c r="H23" s="63">
        <f>[4]RA_DTR_hors_covid!$EY274</f>
        <v>5.1951160772450766E-2</v>
      </c>
      <c r="I23" s="64">
        <f>[4]RA_DTR_hors_covid!$EY149</f>
        <v>1391.1160994325001</v>
      </c>
      <c r="J23" s="65">
        <f>[4]RA_DTR_hors_covid!$EY174</f>
        <v>5.0776661576254378E-2</v>
      </c>
      <c r="K23" s="66">
        <f>[4]RA_DTR_hors_covid!$EY199</f>
        <v>4.8223178271423306E-2</v>
      </c>
      <c r="L23" s="65">
        <f>[4]RA_DTR_hors_covid!$EY224</f>
        <v>4.1382908050954015E-2</v>
      </c>
      <c r="M23" s="65">
        <f>[4]RA_DTR_hors_covid!$EY249</f>
        <v>3.8133501914124679E-2</v>
      </c>
    </row>
    <row r="24" spans="1:16" s="161" customFormat="1" ht="12.75" customHeight="1" x14ac:dyDescent="0.2">
      <c r="A24" s="155"/>
      <c r="C24" s="78" t="s">
        <v>29</v>
      </c>
      <c r="D24" s="103">
        <f>[4]RA_DTR_hors_covid!$EY25</f>
        <v>7.1887904000000002</v>
      </c>
      <c r="E24" s="60">
        <f>[4]RA_DTR_hors_covid!$EY75</f>
        <v>-8.8695912322612758E-2</v>
      </c>
      <c r="F24" s="61">
        <f>[4]RA_DTR_hors_covid!$EY100</f>
        <v>-6.180036043396453E-2</v>
      </c>
      <c r="G24" s="62">
        <f>[4]RA_DTR_hors_covid!$EY325</f>
        <v>3.9390585648379828E-2</v>
      </c>
      <c r="H24" s="63">
        <f>[4]RA_DTR_hors_covid!$EY275</f>
        <v>-9.3149444870271325E-2</v>
      </c>
      <c r="I24" s="64">
        <f>[4]RA_DTR_hors_covid!$EY150</f>
        <v>87.755014309999993</v>
      </c>
      <c r="J24" s="65">
        <f>[4]RA_DTR_hors_covid!$EY175</f>
        <v>-5.207748265868084E-2</v>
      </c>
      <c r="K24" s="66">
        <f>[4]RA_DTR_hors_covid!$EY200</f>
        <v>-4.8777886589816077E-2</v>
      </c>
      <c r="L24" s="65">
        <f>[4]RA_DTR_hors_covid!$EY225</f>
        <v>-4.2978362830014993E-2</v>
      </c>
      <c r="M24" s="65">
        <f>[4]RA_DTR_hors_covid!$EY250</f>
        <v>-4.1538085931159929E-2</v>
      </c>
    </row>
    <row r="25" spans="1:16" s="161" customFormat="1" ht="12.75" customHeight="1" x14ac:dyDescent="0.2">
      <c r="C25" s="101" t="s">
        <v>30</v>
      </c>
      <c r="D25" s="59">
        <f>[4]RA_DTR_hors_covid!$EY26</f>
        <v>38.676611510000001</v>
      </c>
      <c r="E25" s="60">
        <f>[4]RA_DTR_hors_covid!$EY76</f>
        <v>5.9768000351387185E-2</v>
      </c>
      <c r="F25" s="61">
        <f>[4]RA_DTR_hors_covid!$EY101</f>
        <v>4.7207399214023837E-2</v>
      </c>
      <c r="G25" s="62">
        <f>[4]RA_DTR_hors_covid!$EY326</f>
        <v>-1.3650335314213669E-3</v>
      </c>
      <c r="H25" s="63">
        <f>[4]RA_DTR_hors_covid!$EY276</f>
        <v>6.1997629145602584E-3</v>
      </c>
      <c r="I25" s="64">
        <f>[4]RA_DTR_hors_covid!$EY151</f>
        <v>463.62237338999995</v>
      </c>
      <c r="J25" s="65">
        <f>[4]RA_DTR_hors_covid!$EY176</f>
        <v>2.4839122921163748E-2</v>
      </c>
      <c r="K25" s="66">
        <f>[4]RA_DTR_hors_covid!$EY201</f>
        <v>2.0413229087852258E-2</v>
      </c>
      <c r="L25" s="65">
        <f>[4]RA_DTR_hors_covid!$EY226</f>
        <v>2.6822814464084965E-2</v>
      </c>
      <c r="M25" s="65">
        <f>[4]RA_DTR_hors_covid!$EY251</f>
        <v>2.2418739124936637E-2</v>
      </c>
    </row>
    <row r="26" spans="1:16" s="161" customFormat="1" ht="12.75" customHeight="1" x14ac:dyDescent="0.2">
      <c r="C26" s="197" t="s">
        <v>31</v>
      </c>
      <c r="D26" s="198">
        <f>[4]RA_DTR_hors_covid!$EY27</f>
        <v>368.80225363350002</v>
      </c>
      <c r="E26" s="199">
        <f>[4]RA_DTR_hors_covid!$EY77</f>
        <v>4.1484304144007833E-2</v>
      </c>
      <c r="F26" s="200">
        <f>[4]RA_DTR_hors_covid!$EY102</f>
        <v>1.7614194852711318E-2</v>
      </c>
      <c r="G26" s="201">
        <f>[4]RA_DTR_hors_covid!$EY327</f>
        <v>3.0281615216529723E-3</v>
      </c>
      <c r="H26" s="178">
        <f>[4]RA_DTR_hors_covid!$EY277</f>
        <v>2.4634871969174466E-2</v>
      </c>
      <c r="I26" s="202">
        <f>[4]RA_DTR_hors_covid!$EY152</f>
        <v>4448.0926014595007</v>
      </c>
      <c r="J26" s="203">
        <f>[4]RA_DTR_hors_covid!$EY177</f>
        <v>2.3365681792766768E-2</v>
      </c>
      <c r="K26" s="204">
        <f>[4]RA_DTR_hors_covid!$EY202</f>
        <v>1.95445619970116E-2</v>
      </c>
      <c r="L26" s="203">
        <f>[4]RA_DTR_hors_covid!$EY227</f>
        <v>1.7777474455642261E-2</v>
      </c>
      <c r="M26" s="203">
        <f>[4]RA_DTR_hors_covid!$EY252</f>
        <v>1.3230474842657269E-2</v>
      </c>
    </row>
    <row r="27" spans="1:16" s="161" customFormat="1" ht="12.75" hidden="1" customHeight="1" x14ac:dyDescent="0.2">
      <c r="C27" s="58"/>
      <c r="D27" s="59"/>
      <c r="E27" s="60"/>
      <c r="F27" s="61"/>
      <c r="G27" s="62"/>
      <c r="H27" s="84"/>
      <c r="I27" s="64"/>
      <c r="J27" s="65"/>
      <c r="K27" s="66"/>
      <c r="L27" s="65"/>
      <c r="M27" s="65"/>
    </row>
    <row r="28" spans="1:16" s="161" customFormat="1" ht="12.75" hidden="1" customHeight="1" x14ac:dyDescent="0.2">
      <c r="C28" s="58"/>
      <c r="D28" s="59"/>
      <c r="E28" s="60"/>
      <c r="F28" s="61"/>
      <c r="G28" s="62"/>
      <c r="H28" s="84"/>
      <c r="I28" s="64"/>
      <c r="J28" s="65"/>
      <c r="K28" s="66"/>
      <c r="L28" s="65"/>
      <c r="M28" s="65"/>
    </row>
    <row r="29" spans="1:16" s="161" customFormat="1" ht="12.75" hidden="1" customHeight="1" x14ac:dyDescent="0.2">
      <c r="C29" s="58"/>
      <c r="D29" s="59"/>
      <c r="E29" s="60"/>
      <c r="F29" s="61"/>
      <c r="G29" s="62"/>
      <c r="H29" s="84"/>
      <c r="I29" s="64"/>
      <c r="J29" s="65"/>
      <c r="K29" s="66"/>
      <c r="L29" s="65"/>
      <c r="M29" s="65"/>
    </row>
    <row r="30" spans="1:16" s="161" customFormat="1" ht="12.75" hidden="1" customHeight="1" x14ac:dyDescent="0.2">
      <c r="C30" s="110"/>
      <c r="D30" s="43"/>
      <c r="E30" s="205"/>
      <c r="F30" s="206"/>
      <c r="G30" s="205"/>
      <c r="H30" s="207"/>
      <c r="I30" s="183"/>
      <c r="J30" s="205"/>
      <c r="K30" s="205"/>
      <c r="L30" s="205"/>
      <c r="M30" s="205"/>
    </row>
    <row r="31" spans="1:16" s="161" customFormat="1" ht="12.75" hidden="1" customHeight="1" x14ac:dyDescent="0.2">
      <c r="C31" s="101"/>
      <c r="D31" s="69"/>
      <c r="E31" s="65"/>
      <c r="F31" s="208"/>
      <c r="G31" s="65"/>
      <c r="H31" s="209"/>
      <c r="I31" s="186"/>
      <c r="J31" s="65"/>
      <c r="K31" s="65"/>
      <c r="L31" s="65"/>
      <c r="M31" s="65"/>
      <c r="N31" s="187"/>
      <c r="O31" s="187"/>
      <c r="P31" s="187"/>
    </row>
    <row r="32" spans="1:16" s="161" customFormat="1" ht="12.75" hidden="1" customHeight="1" x14ac:dyDescent="0.2">
      <c r="C32" s="119"/>
      <c r="D32" s="59"/>
      <c r="E32" s="65"/>
      <c r="F32" s="208"/>
      <c r="G32" s="65"/>
      <c r="H32" s="209"/>
      <c r="I32" s="186"/>
      <c r="J32" s="65"/>
      <c r="K32" s="65"/>
      <c r="L32" s="65"/>
      <c r="M32" s="65"/>
      <c r="N32" s="187"/>
      <c r="O32" s="187"/>
      <c r="P32" s="187"/>
    </row>
    <row r="33" spans="2:16" s="161" customFormat="1" ht="12.75" hidden="1" customHeight="1" x14ac:dyDescent="0.2">
      <c r="C33" s="119"/>
      <c r="D33" s="59"/>
      <c r="E33" s="65"/>
      <c r="F33" s="208"/>
      <c r="G33" s="65"/>
      <c r="H33" s="209"/>
      <c r="I33" s="186"/>
      <c r="J33" s="65"/>
      <c r="K33" s="65"/>
      <c r="L33" s="65"/>
      <c r="M33" s="65"/>
      <c r="N33" s="187"/>
      <c r="O33" s="187"/>
      <c r="P33" s="187"/>
    </row>
    <row r="34" spans="2:16" s="161" customFormat="1" ht="12.75" hidden="1" customHeight="1" x14ac:dyDescent="0.2">
      <c r="C34" s="119"/>
      <c r="D34" s="59"/>
      <c r="E34" s="65"/>
      <c r="F34" s="208"/>
      <c r="G34" s="65"/>
      <c r="H34" s="209"/>
      <c r="I34" s="186"/>
      <c r="J34" s="65"/>
      <c r="K34" s="65"/>
      <c r="L34" s="65"/>
      <c r="M34" s="65"/>
      <c r="N34" s="187"/>
      <c r="O34" s="187"/>
      <c r="P34" s="187"/>
    </row>
    <row r="35" spans="2:16" s="161" customFormat="1" ht="12.75" hidden="1" customHeight="1" x14ac:dyDescent="0.2">
      <c r="C35" s="101"/>
      <c r="D35" s="59"/>
      <c r="E35" s="65"/>
      <c r="F35" s="208"/>
      <c r="G35" s="65"/>
      <c r="H35" s="209"/>
      <c r="I35" s="186"/>
      <c r="J35" s="65"/>
      <c r="K35" s="65"/>
      <c r="L35" s="65"/>
      <c r="M35" s="65"/>
      <c r="N35" s="187"/>
      <c r="O35" s="187"/>
      <c r="P35" s="187"/>
    </row>
    <row r="36" spans="2:16" s="161" customFormat="1" ht="12.75" hidden="1" customHeight="1" x14ac:dyDescent="0.2">
      <c r="C36" s="104"/>
      <c r="D36" s="80"/>
      <c r="E36" s="86"/>
      <c r="F36" s="86"/>
      <c r="G36" s="86"/>
      <c r="H36" s="86"/>
      <c r="I36" s="188"/>
      <c r="J36" s="86"/>
      <c r="K36" s="86"/>
      <c r="L36" s="86"/>
      <c r="M36" s="86"/>
      <c r="N36" s="187"/>
      <c r="O36" s="187"/>
      <c r="P36" s="187"/>
    </row>
    <row r="37" spans="2:16" s="161" customFormat="1" ht="12.75" customHeight="1" x14ac:dyDescent="0.2">
      <c r="B37" s="190"/>
      <c r="C37" s="126"/>
      <c r="D37" s="210"/>
      <c r="E37" s="210"/>
      <c r="F37" s="210"/>
      <c r="G37" s="210"/>
      <c r="H37" s="152"/>
      <c r="I37" s="153"/>
      <c r="J37" s="152"/>
      <c r="K37" s="152"/>
      <c r="L37" s="152"/>
      <c r="M37" s="152"/>
    </row>
    <row r="38" spans="2:16" s="161" customFormat="1" ht="53.25" customHeight="1" x14ac:dyDescent="0.2">
      <c r="B38" s="190"/>
      <c r="C38" s="23" t="s">
        <v>45</v>
      </c>
      <c r="D38" s="24" t="s">
        <v>6</v>
      </c>
      <c r="E38" s="25"/>
      <c r="F38" s="25"/>
      <c r="G38" s="211"/>
      <c r="H38" s="25" t="s">
        <v>8</v>
      </c>
      <c r="I38" s="25"/>
      <c r="J38" s="25"/>
      <c r="K38" s="26"/>
      <c r="L38" s="24" t="s">
        <v>9</v>
      </c>
      <c r="M38" s="26"/>
    </row>
    <row r="39" spans="2:16" s="161" customFormat="1" ht="47.25" customHeight="1" x14ac:dyDescent="0.2">
      <c r="B39" s="190"/>
      <c r="C39" s="27"/>
      <c r="D39" s="28" t="str">
        <f>D5</f>
        <v>Données brutes  septembre 2024</v>
      </c>
      <c r="E39" s="29" t="str">
        <f>E5</f>
        <v>Taux de croissance  sept. 2024 / sept. 2023</v>
      </c>
      <c r="F39" s="128"/>
      <c r="G39" s="31" t="str">
        <f>G5</f>
        <v>Taux de croissance  sept. 2024 / aout 2024</v>
      </c>
      <c r="H39" s="32" t="str">
        <f>H5</f>
        <v>Rappel :
Taux ACM CVS-CJO à fin septembre 2023</v>
      </c>
      <c r="I39" s="33" t="str">
        <f>I5</f>
        <v>Données brutes oct. 2023 - sept. 2024</v>
      </c>
      <c r="J39" s="29" t="str">
        <f>J5</f>
        <v>Taux ACM (oct. 2023 - sept. 2024 / oct. 2022 - sept. 2023)</v>
      </c>
      <c r="K39" s="35"/>
      <c r="L39" s="29" t="str">
        <f>L5</f>
        <v>( janv à sept. 2024 ) /
( janv à sept. 2023 )</v>
      </c>
      <c r="M39" s="35"/>
    </row>
    <row r="40" spans="2:16" s="161" customFormat="1" ht="40.5" customHeight="1" x14ac:dyDescent="0.2">
      <c r="B40" s="190"/>
      <c r="C40" s="37"/>
      <c r="D40" s="38"/>
      <c r="E40" s="31" t="s">
        <v>10</v>
      </c>
      <c r="F40" s="39" t="s">
        <v>11</v>
      </c>
      <c r="G40" s="31" t="s">
        <v>11</v>
      </c>
      <c r="H40" s="40"/>
      <c r="I40" s="41"/>
      <c r="J40" s="31" t="s">
        <v>10</v>
      </c>
      <c r="K40" s="31" t="s">
        <v>11</v>
      </c>
      <c r="L40" s="31" t="s">
        <v>10</v>
      </c>
      <c r="M40" s="31" t="s">
        <v>11</v>
      </c>
    </row>
    <row r="41" spans="2:16" s="161" customFormat="1" ht="12.75" customHeight="1" x14ac:dyDescent="0.2">
      <c r="B41" s="190"/>
      <c r="C41" s="42" t="s">
        <v>12</v>
      </c>
      <c r="D41" s="43">
        <f>[4]NSA_DTR_hors_covid!$EY5</f>
        <v>197.55433796050002</v>
      </c>
      <c r="E41" s="44">
        <f>[4]NSA_DTR_hors_covid!$EY55</f>
        <v>2.4020200160086436E-2</v>
      </c>
      <c r="F41" s="45">
        <f>[4]NSA_DTR_hors_covid!$EY80</f>
        <v>-2.2432900626611074E-3</v>
      </c>
      <c r="G41" s="46">
        <f>[4]NSA_DTR_hors_covid!$EY305</f>
        <v>-1.3470386165436166E-3</v>
      </c>
      <c r="H41" s="47">
        <f>[4]NSA_DTR_hors_covid!$EY255</f>
        <v>3.5985394230906298E-3</v>
      </c>
      <c r="I41" s="48">
        <f>[4]NSA_DTR_hors_covid!$EY130</f>
        <v>2397.5665796144999</v>
      </c>
      <c r="J41" s="44">
        <f>[4]NSA_DTR_hors_covid!$EY155</f>
        <v>2.9661742081532605E-3</v>
      </c>
      <c r="K41" s="46">
        <f>[4]NSA_DTR_hors_covid!$EY180</f>
        <v>-5.9585125245220638E-4</v>
      </c>
      <c r="L41" s="44">
        <f>[4]NSA_DTR_hors_covid!$EY205</f>
        <v>-1.9087263133715782E-3</v>
      </c>
      <c r="M41" s="44">
        <f>[4]NSA_DTR_hors_covid!$EY230</f>
        <v>-6.3553966154904495E-3</v>
      </c>
    </row>
    <row r="42" spans="2:16" s="161" customFormat="1" ht="12.75" customHeight="1" x14ac:dyDescent="0.2">
      <c r="B42" s="190"/>
      <c r="C42" s="49" t="s">
        <v>13</v>
      </c>
      <c r="D42" s="50">
        <f>[4]NSA_DTR_hors_covid!$EY6</f>
        <v>114.641296498</v>
      </c>
      <c r="E42" s="51">
        <f>[4]NSA_DTR_hors_covid!$EY56</f>
        <v>1.2620732276973357E-2</v>
      </c>
      <c r="F42" s="52">
        <f>[4]NSA_DTR_hors_covid!$EY81</f>
        <v>-1.7400500538723218E-2</v>
      </c>
      <c r="G42" s="53">
        <f>[4]NSA_DTR_hors_covid!$EY306</f>
        <v>-2.0856130160076258E-3</v>
      </c>
      <c r="H42" s="54">
        <f>[4]NSA_DTR_hors_covid!$EY256</f>
        <v>-6.3581205326690426E-4</v>
      </c>
      <c r="I42" s="55">
        <f>[4]NSA_DTR_hors_covid!$EY131</f>
        <v>1399.8203833979999</v>
      </c>
      <c r="J42" s="56">
        <f>[4]NSA_DTR_hors_covid!$EY156</f>
        <v>-9.1624797759698451E-3</v>
      </c>
      <c r="K42" s="57">
        <f>[4]NSA_DTR_hors_covid!$EY181</f>
        <v>-1.3917968616126264E-2</v>
      </c>
      <c r="L42" s="56">
        <f>[4]NSA_DTR_hors_covid!$EY206</f>
        <v>-1.3797032809127696E-2</v>
      </c>
      <c r="M42" s="56">
        <f>[4]NSA_DTR_hors_covid!$EY231</f>
        <v>-1.9670505356197299E-2</v>
      </c>
    </row>
    <row r="43" spans="2:16" s="161" customFormat="1" ht="12.75" customHeight="1" x14ac:dyDescent="0.2">
      <c r="B43" s="190"/>
      <c r="C43" s="58" t="s">
        <v>14</v>
      </c>
      <c r="D43" s="59">
        <f>[4]NSA_DTR_hors_covid!$EY7</f>
        <v>35.659552290000001</v>
      </c>
      <c r="E43" s="60">
        <f>[4]NSA_DTR_hors_covid!$EY57</f>
        <v>-1.8516159347602978E-2</v>
      </c>
      <c r="F43" s="61">
        <f>[4]NSA_DTR_hors_covid!$EY82</f>
        <v>-1.7953123830179329E-2</v>
      </c>
      <c r="G43" s="62">
        <f>[4]NSA_DTR_hors_covid!$EY307</f>
        <v>1.8170214947417662E-2</v>
      </c>
      <c r="H43" s="63">
        <f>[4]NSA_DTR_hors_covid!$EY257</f>
        <v>1.0012170117737806E-2</v>
      </c>
      <c r="I43" s="64">
        <f>[4]NSA_DTR_hors_covid!$EY132</f>
        <v>442.83984006000003</v>
      </c>
      <c r="J43" s="65">
        <f>[4]NSA_DTR_hors_covid!$EY157</f>
        <v>-1.8094502920139921E-2</v>
      </c>
      <c r="K43" s="66">
        <f>[4]NSA_DTR_hors_covid!$EY182</f>
        <v>-2.3783520806358927E-2</v>
      </c>
      <c r="L43" s="65">
        <f>[4]NSA_DTR_hors_covid!$EY207</f>
        <v>-2.7411768149115501E-2</v>
      </c>
      <c r="M43" s="65">
        <f>[4]NSA_DTR_hors_covid!$EY232</f>
        <v>-3.3588957927314977E-2</v>
      </c>
    </row>
    <row r="44" spans="2:16" s="161" customFormat="1" ht="12.75" customHeight="1" x14ac:dyDescent="0.2">
      <c r="B44" s="190"/>
      <c r="C44" s="67" t="s">
        <v>15</v>
      </c>
      <c r="D44" s="59">
        <f>[4]NSA_DTR_hors_covid!$EY8</f>
        <v>9.8752138600000006</v>
      </c>
      <c r="E44" s="60">
        <f>[4]NSA_DTR_hors_covid!$EY58</f>
        <v>-1.4921559279065688E-2</v>
      </c>
      <c r="F44" s="61">
        <f>[4]NSA_DTR_hors_covid!$EY83</f>
        <v>-2.5822794944355132E-2</v>
      </c>
      <c r="G44" s="62">
        <f>[4]NSA_DTR_hors_covid!$EY308</f>
        <v>4.6199711718895253E-2</v>
      </c>
      <c r="H44" s="63">
        <f>[4]NSA_DTR_hors_covid!$EY258</f>
        <v>-2.3216785809740292E-2</v>
      </c>
      <c r="I44" s="64">
        <f>[4]NSA_DTR_hors_covid!$EY133</f>
        <v>122.31659442</v>
      </c>
      <c r="J44" s="65">
        <f>[4]NSA_DTR_hors_covid!$EY158</f>
        <v>-2.2605103695267803E-2</v>
      </c>
      <c r="K44" s="66">
        <f>[4]NSA_DTR_hors_covid!$EY183</f>
        <v>-3.0304634829772303E-2</v>
      </c>
      <c r="L44" s="65">
        <f>[4]NSA_DTR_hors_covid!$EY208</f>
        <v>-2.6570563781006418E-2</v>
      </c>
      <c r="M44" s="65">
        <f>[4]NSA_DTR_hors_covid!$EY233</f>
        <v>-3.285971698694734E-2</v>
      </c>
    </row>
    <row r="45" spans="2:16" s="161" customFormat="1" ht="12.75" customHeight="1" x14ac:dyDescent="0.2">
      <c r="B45" s="190"/>
      <c r="C45" s="67" t="s">
        <v>16</v>
      </c>
      <c r="D45" s="59">
        <f>[4]NSA_DTR_hors_covid!$EY9</f>
        <v>20.804686400000001</v>
      </c>
      <c r="E45" s="60">
        <f>[4]NSA_DTR_hors_covid!$EY59</f>
        <v>8.0737824417134174E-3</v>
      </c>
      <c r="F45" s="61">
        <f>[4]NSA_DTR_hors_covid!$EY84</f>
        <v>1.4627634485011143E-2</v>
      </c>
      <c r="G45" s="62">
        <f>[4]NSA_DTR_hors_covid!$EY309</f>
        <v>1.7189144197826911E-2</v>
      </c>
      <c r="H45" s="63">
        <f>[4]NSA_DTR_hors_covid!$EY259</f>
        <v>2.0990901859550215E-2</v>
      </c>
      <c r="I45" s="64">
        <f>[4]NSA_DTR_hors_covid!$EY134</f>
        <v>258.54999670999996</v>
      </c>
      <c r="J45" s="65">
        <f>[4]NSA_DTR_hors_covid!$EY159</f>
        <v>7.7313361906752309E-3</v>
      </c>
      <c r="K45" s="66">
        <f>[4]NSA_DTR_hors_covid!$EY184</f>
        <v>2.9223347646376574E-3</v>
      </c>
      <c r="L45" s="65">
        <f>[4]NSA_DTR_hors_covid!$EY209</f>
        <v>-2.9911893430830672E-3</v>
      </c>
      <c r="M45" s="65">
        <f>[4]NSA_DTR_hors_covid!$EY234</f>
        <v>-9.2162712357172216E-3</v>
      </c>
    </row>
    <row r="46" spans="2:16" s="161" customFormat="1" ht="12.75" customHeight="1" x14ac:dyDescent="0.2">
      <c r="B46" s="190"/>
      <c r="C46" s="67" t="s">
        <v>17</v>
      </c>
      <c r="D46" s="59">
        <f>[4]NSA_DTR_hors_covid!$EY10</f>
        <v>4.79723978</v>
      </c>
      <c r="E46" s="60">
        <f>[4]NSA_DTR_hors_covid!$EY60</f>
        <v>-0.12987112143613255</v>
      </c>
      <c r="F46" s="61">
        <f>[4]NSA_DTR_hors_covid!$EY85</f>
        <v>-0.13033567633362164</v>
      </c>
      <c r="G46" s="62">
        <f>[4]NSA_DTR_hors_covid!$EY310</f>
        <v>-3.1754626728670243E-2</v>
      </c>
      <c r="H46" s="63">
        <f>[4]NSA_DTR_hors_covid!$EY260</f>
        <v>2.9988782250019996E-2</v>
      </c>
      <c r="I46" s="64">
        <f>[4]NSA_DTR_hors_covid!$EY135</f>
        <v>59.954556760000003</v>
      </c>
      <c r="J46" s="65">
        <f>[4]NSA_DTR_hors_covid!$EY160</f>
        <v>-0.11185114624785919</v>
      </c>
      <c r="K46" s="66">
        <f>[4]NSA_DTR_hors_covid!$EY185</f>
        <v>-0.11676410381887359</v>
      </c>
      <c r="L46" s="65">
        <f>[4]NSA_DTR_hors_covid!$EY210</f>
        <v>-0.12726056020348864</v>
      </c>
      <c r="M46" s="65">
        <f>[4]NSA_DTR_hors_covid!$EY235</f>
        <v>-0.13203666856203633</v>
      </c>
    </row>
    <row r="47" spans="2:16" s="161" customFormat="1" ht="12.75" customHeight="1" x14ac:dyDescent="0.2">
      <c r="B47" s="190"/>
      <c r="C47" s="167" t="s">
        <v>18</v>
      </c>
      <c r="D47" s="59">
        <f>[4]NSA_DTR_hors_covid!$EY12</f>
        <v>48.134504590000006</v>
      </c>
      <c r="E47" s="60">
        <f>[4]NSA_DTR_hors_covid!$EY62</f>
        <v>4.0631715876347396E-2</v>
      </c>
      <c r="F47" s="61">
        <f>[4]NSA_DTR_hors_covid!$EY87</f>
        <v>-1.9355301576171491E-2</v>
      </c>
      <c r="G47" s="62">
        <f>[4]NSA_DTR_hors_covid!$EY312</f>
        <v>-2.5585523177622971E-2</v>
      </c>
      <c r="H47" s="63">
        <f>[4]NSA_DTR_hors_covid!$EY262</f>
        <v>-2.1364338827930207E-2</v>
      </c>
      <c r="I47" s="64">
        <f>[4]NSA_DTR_hors_covid!$EY137</f>
        <v>582.27838337000003</v>
      </c>
      <c r="J47" s="65">
        <f>[4]NSA_DTR_hors_covid!$EY162</f>
        <v>-1.1444952526287855E-2</v>
      </c>
      <c r="K47" s="66">
        <f>[4]NSA_DTR_hors_covid!$EY187</f>
        <v>-1.5464362334272619E-2</v>
      </c>
      <c r="L47" s="65">
        <f>[4]NSA_DTR_hors_covid!$EY212</f>
        <v>-1.5662419594435373E-2</v>
      </c>
      <c r="M47" s="65">
        <f>[4]NSA_DTR_hors_covid!$EY237</f>
        <v>-2.0795378035122991E-2</v>
      </c>
    </row>
    <row r="48" spans="2:16" s="161" customFormat="1" ht="12.75" customHeight="1" x14ac:dyDescent="0.2">
      <c r="B48" s="190"/>
      <c r="C48" s="78" t="s">
        <v>19</v>
      </c>
      <c r="D48" s="59">
        <f>[4]NSA_DTR_hors_covid!$EY13</f>
        <v>9.666610480000001</v>
      </c>
      <c r="E48" s="60">
        <f>[4]NSA_DTR_hors_covid!$EY63</f>
        <v>-2.0329106715307077E-2</v>
      </c>
      <c r="F48" s="61">
        <f>[4]NSA_DTR_hors_covid!$EY88</f>
        <v>-1.922406710685276E-2</v>
      </c>
      <c r="G48" s="62">
        <f>[4]NSA_DTR_hors_covid!$EY313</f>
        <v>-2.6177512866600527E-2</v>
      </c>
      <c r="H48" s="63">
        <f>[4]NSA_DTR_hors_covid!$EY263</f>
        <v>1.1014968657252489E-2</v>
      </c>
      <c r="I48" s="64">
        <f>[4]NSA_DTR_hors_covid!$EY138</f>
        <v>122.41488615</v>
      </c>
      <c r="J48" s="65">
        <f>[4]NSA_DTR_hors_covid!$EY163</f>
        <v>-2.7481424891749873E-3</v>
      </c>
      <c r="K48" s="66">
        <f>[4]NSA_DTR_hors_covid!$EY188</f>
        <v>-8.2419170637787476E-3</v>
      </c>
      <c r="L48" s="65">
        <f>[4]NSA_DTR_hors_covid!$EY213</f>
        <v>-1.1226483741687443E-2</v>
      </c>
      <c r="M48" s="65">
        <f>[4]NSA_DTR_hors_covid!$EY238</f>
        <v>-1.6619120915526531E-2</v>
      </c>
    </row>
    <row r="49" spans="2:13" s="161" customFormat="1" ht="12.75" customHeight="1" x14ac:dyDescent="0.2">
      <c r="B49" s="190"/>
      <c r="C49" s="78" t="s">
        <v>20</v>
      </c>
      <c r="D49" s="59">
        <f>[4]NSA_DTR_hors_covid!$EY14</f>
        <v>37.164463540000007</v>
      </c>
      <c r="E49" s="60">
        <f>[4]NSA_DTR_hors_covid!$EY64</f>
        <v>5.5792654731493085E-2</v>
      </c>
      <c r="F49" s="61">
        <f>[4]NSA_DTR_hors_covid!$EY89</f>
        <v>-2.3159681641770846E-2</v>
      </c>
      <c r="G49" s="62">
        <f>[4]NSA_DTR_hors_covid!$EY314</f>
        <v>-2.7301206909987719E-2</v>
      </c>
      <c r="H49" s="63">
        <f>[4]NSA_DTR_hors_covid!$EY264</f>
        <v>-3.2604188229232278E-2</v>
      </c>
      <c r="I49" s="64">
        <f>[4]NSA_DTR_hors_covid!$EY139</f>
        <v>444.12118561000005</v>
      </c>
      <c r="J49" s="65">
        <f>[4]NSA_DTR_hors_covid!$EY164</f>
        <v>-1.6463233287929313E-2</v>
      </c>
      <c r="K49" s="66">
        <f>[4]NSA_DTR_hors_covid!$EY189</f>
        <v>-2.0139932716148778E-2</v>
      </c>
      <c r="L49" s="65">
        <f>[4]NSA_DTR_hors_covid!$EY214</f>
        <v>-1.951205766135411E-2</v>
      </c>
      <c r="M49" s="65">
        <f>[4]NSA_DTR_hors_covid!$EY239</f>
        <v>-2.4664056256727185E-2</v>
      </c>
    </row>
    <row r="50" spans="2:13" s="161" customFormat="1" ht="12.75" customHeight="1" x14ac:dyDescent="0.2">
      <c r="B50" s="190"/>
      <c r="C50" s="168" t="s">
        <v>21</v>
      </c>
      <c r="D50" s="59">
        <f>[4]NSA_DTR_hors_covid!$EY16</f>
        <v>5.0779619880000002</v>
      </c>
      <c r="E50" s="60">
        <f>[4]NSA_DTR_hors_covid!$EY66</f>
        <v>-0.14664494412872731</v>
      </c>
      <c r="F50" s="61">
        <f>[4]NSA_DTR_hors_covid!$EY91</f>
        <v>-0.15664926960536452</v>
      </c>
      <c r="G50" s="62">
        <f>[4]NSA_DTR_hors_covid!$EY316</f>
        <v>-5.0834283316563145E-3</v>
      </c>
      <c r="H50" s="63">
        <f>[4]NSA_DTR_hors_covid!$EY266</f>
        <v>-2.9257524802369317E-2</v>
      </c>
      <c r="I50" s="64">
        <f>[4]NSA_DTR_hors_covid!$EY141</f>
        <v>67.471136428000008</v>
      </c>
      <c r="J50" s="65">
        <f>[4]NSA_DTR_hors_covid!$EY166</f>
        <v>-8.4209823791047134E-2</v>
      </c>
      <c r="K50" s="66">
        <f>[4]NSA_DTR_hors_covid!$EY191</f>
        <v>-8.7547206580860459E-2</v>
      </c>
      <c r="L50" s="65">
        <f>[4]NSA_DTR_hors_covid!$EY216</f>
        <v>-9.9645172178697949E-2</v>
      </c>
      <c r="M50" s="65">
        <f>[4]NSA_DTR_hors_covid!$EY241</f>
        <v>-0.10308088944001947</v>
      </c>
    </row>
    <row r="51" spans="2:13" s="161" customFormat="1" ht="12.75" customHeight="1" x14ac:dyDescent="0.2">
      <c r="B51" s="190"/>
      <c r="C51" s="58" t="s">
        <v>22</v>
      </c>
      <c r="D51" s="59">
        <f>[4]NSA_DTR_hors_covid!$EY17</f>
        <v>14.10341659</v>
      </c>
      <c r="E51" s="60">
        <f>[4]NSA_DTR_hors_covid!$EY67</f>
        <v>3.3341712119634659E-2</v>
      </c>
      <c r="F51" s="61">
        <f>[4]NSA_DTR_hors_covid!$EY92</f>
        <v>2.0943651508655181E-2</v>
      </c>
      <c r="G51" s="62">
        <f>[4]NSA_DTR_hors_covid!$EY317</f>
        <v>2.8364864461173367E-2</v>
      </c>
      <c r="H51" s="169">
        <f>[4]NSA_DTR_hors_covid!$EY267</f>
        <v>3.0731219156345579E-2</v>
      </c>
      <c r="I51" s="64">
        <f>[4]NSA_DTR_hors_covid!$EY142</f>
        <v>165.70243103000001</v>
      </c>
      <c r="J51" s="170">
        <f>[4]NSA_DTR_hors_covid!$EY167</f>
        <v>1.4993556600585656E-2</v>
      </c>
      <c r="K51" s="66">
        <f>[4]NSA_DTR_hors_covid!$EY192</f>
        <v>8.4388683002201148E-3</v>
      </c>
      <c r="L51" s="65">
        <f>[4]NSA_DTR_hors_covid!$EY217</f>
        <v>1.9457795711073755E-2</v>
      </c>
      <c r="M51" s="65">
        <f>[4]NSA_DTR_hors_covid!$EY242</f>
        <v>1.1662060131023999E-2</v>
      </c>
    </row>
    <row r="52" spans="2:13" s="161" customFormat="1" ht="12.75" customHeight="1" x14ac:dyDescent="0.2">
      <c r="B52" s="190"/>
      <c r="C52" s="58" t="s">
        <v>23</v>
      </c>
      <c r="D52" s="59">
        <f>[4]NSA_DTR_hors_covid!$EY18</f>
        <v>9.3164382400000001</v>
      </c>
      <c r="E52" s="60">
        <f>[4]NSA_DTR_hors_covid!$EY68</f>
        <v>8.3508229030025527E-2</v>
      </c>
      <c r="F52" s="61">
        <f>[4]NSA_DTR_hors_covid!$EY93</f>
        <v>3.1365901651895456E-2</v>
      </c>
      <c r="G52" s="62">
        <f>[4]NSA_DTR_hors_covid!$EY318</f>
        <v>-7.4553995997783673E-4</v>
      </c>
      <c r="H52" s="63">
        <f>[4]NSA_DTR_hors_covid!$EY268</f>
        <v>4.2853990965116218E-2</v>
      </c>
      <c r="I52" s="64">
        <f>[4]NSA_DTR_hors_covid!$EY143</f>
        <v>113.09067143999999</v>
      </c>
      <c r="J52" s="65">
        <f>[4]NSA_DTR_hors_covid!$EY168</f>
        <v>4.939968356736979E-2</v>
      </c>
      <c r="K52" s="66">
        <f>[4]NSA_DTR_hors_covid!$EY193</f>
        <v>4.4462593787073734E-2</v>
      </c>
      <c r="L52" s="65">
        <f>[4]NSA_DTR_hors_covid!$EY218</f>
        <v>5.3274103180279697E-2</v>
      </c>
      <c r="M52" s="65">
        <f>[4]NSA_DTR_hors_covid!$EY243</f>
        <v>4.4534753052193121E-2</v>
      </c>
    </row>
    <row r="53" spans="2:13" s="161" customFormat="1" ht="12.75" customHeight="1" x14ac:dyDescent="0.2">
      <c r="B53" s="190"/>
      <c r="C53" s="67" t="s">
        <v>24</v>
      </c>
      <c r="D53" s="59">
        <f>[4]NSA_DTR_hors_covid!$EY19</f>
        <v>6.0666601999999994</v>
      </c>
      <c r="E53" s="60">
        <f>[4]NSA_DTR_hors_covid!$EY69</f>
        <v>0.10826254451018502</v>
      </c>
      <c r="F53" s="61">
        <f>[4]NSA_DTR_hors_covid!$EY94</f>
        <v>4.6346693213956902E-2</v>
      </c>
      <c r="G53" s="62">
        <f>[4]NSA_DTR_hors_covid!$EY319</f>
        <v>-3.8599080212625703E-3</v>
      </c>
      <c r="H53" s="63">
        <f>[4]NSA_DTR_hors_covid!$EY269</f>
        <v>5.8299017000452258E-2</v>
      </c>
      <c r="I53" s="64">
        <f>[4]NSA_DTR_hors_covid!$EY144</f>
        <v>73.40165073</v>
      </c>
      <c r="J53" s="65">
        <f>[4]NSA_DTR_hors_covid!$EY169</f>
        <v>6.7961500562740529E-2</v>
      </c>
      <c r="K53" s="66">
        <f>[4]NSA_DTR_hors_covid!$EY194</f>
        <v>5.8266001039806392E-2</v>
      </c>
      <c r="L53" s="65">
        <f>[4]NSA_DTR_hors_covid!$EY219</f>
        <v>7.3731359345245773E-2</v>
      </c>
      <c r="M53" s="65">
        <f>[4]NSA_DTR_hors_covid!$EY244</f>
        <v>6.0474170378203018E-2</v>
      </c>
    </row>
    <row r="54" spans="2:13" s="161" customFormat="1" ht="12.75" customHeight="1" x14ac:dyDescent="0.2">
      <c r="B54" s="190"/>
      <c r="C54" s="67" t="s">
        <v>25</v>
      </c>
      <c r="D54" s="59">
        <f>[4]NSA_DTR_hors_covid!$EY20</f>
        <v>3.2497780400000003</v>
      </c>
      <c r="E54" s="60">
        <f>[4]NSA_DTR_hors_covid!$EY70</f>
        <v>4.0137666021310636E-2</v>
      </c>
      <c r="F54" s="61">
        <f>[4]NSA_DTR_hors_covid!$EY95</f>
        <v>4.7178437836898901E-3</v>
      </c>
      <c r="G54" s="62">
        <f>[4]NSA_DTR_hors_covid!$EY320</f>
        <v>5.0756336762152188E-3</v>
      </c>
      <c r="H54" s="63">
        <f>[4]NSA_DTR_hors_covid!$EY270</f>
        <v>1.6696336307324922E-2</v>
      </c>
      <c r="I54" s="64">
        <f>[4]NSA_DTR_hors_covid!$EY145</f>
        <v>39.689020710000001</v>
      </c>
      <c r="J54" s="65">
        <f>[4]NSA_DTR_hors_covid!$EY170</f>
        <v>1.6718260649035477E-2</v>
      </c>
      <c r="K54" s="66">
        <f>[4]NSA_DTR_hors_covid!$EY195</f>
        <v>2.0128588799786185E-2</v>
      </c>
      <c r="L54" s="65">
        <f>[4]NSA_DTR_hors_covid!$EY220</f>
        <v>1.6877501976193976E-2</v>
      </c>
      <c r="M54" s="65">
        <f>[4]NSA_DTR_hors_covid!$EY245</f>
        <v>1.6423981258661735E-2</v>
      </c>
    </row>
    <row r="55" spans="2:13" s="161" customFormat="1" ht="12.75" customHeight="1" x14ac:dyDescent="0.2">
      <c r="B55" s="190"/>
      <c r="C55" s="171" t="s">
        <v>26</v>
      </c>
      <c r="D55" s="50">
        <f>[4]NSA_DTR_hors_covid!$EY22</f>
        <v>82.913041462500018</v>
      </c>
      <c r="E55" s="51">
        <f>[4]NSA_DTR_hors_covid!$EY72</f>
        <v>4.0211346332636122E-2</v>
      </c>
      <c r="F55" s="52">
        <f>[4]NSA_DTR_hors_covid!$EY97</f>
        <v>1.928107908513188E-2</v>
      </c>
      <c r="G55" s="53">
        <f>[4]NSA_DTR_hors_covid!$EY322</f>
        <v>-3.3417834554039239E-4</v>
      </c>
      <c r="H55" s="172">
        <f>[4]NSA_DTR_hors_covid!$EY272</f>
        <v>9.7947243777027904E-3</v>
      </c>
      <c r="I55" s="55">
        <f>[4]NSA_DTR_hors_covid!$EY147</f>
        <v>997.74619621650004</v>
      </c>
      <c r="J55" s="56">
        <f>[4]NSA_DTR_hors_covid!$EY172</f>
        <v>2.0491733483720687E-2</v>
      </c>
      <c r="K55" s="57">
        <f>[4]NSA_DTR_hors_covid!$EY197</f>
        <v>1.8697221815533904E-2</v>
      </c>
      <c r="L55" s="56">
        <f>[4]NSA_DTR_hors_covid!$EY222</f>
        <v>1.5293785480339661E-2</v>
      </c>
      <c r="M55" s="56">
        <f>[4]NSA_DTR_hors_covid!$EY247</f>
        <v>1.2807577992783203E-2</v>
      </c>
    </row>
    <row r="56" spans="2:13" s="161" customFormat="1" ht="12.75" customHeight="1" x14ac:dyDescent="0.2">
      <c r="B56" s="190"/>
      <c r="C56" s="101" t="s">
        <v>27</v>
      </c>
      <c r="D56" s="59">
        <f>[4]NSA_DTR_hors_covid!$EY23</f>
        <v>62.298291342500008</v>
      </c>
      <c r="E56" s="60">
        <f>[4]NSA_DTR_hors_covid!$EY73</f>
        <v>4.3753732353254193E-2</v>
      </c>
      <c r="F56" s="61">
        <f>[4]NSA_DTR_hors_covid!$EY98</f>
        <v>1.9284638683892297E-2</v>
      </c>
      <c r="G56" s="62">
        <f>[4]NSA_DTR_hors_covid!$EY323</f>
        <v>7.7299276576181519E-4</v>
      </c>
      <c r="H56" s="63">
        <f>[4]NSA_DTR_hors_covid!$EY273</f>
        <v>2.2313109641295847E-2</v>
      </c>
      <c r="I56" s="64">
        <f>[4]NSA_DTR_hors_covid!$EY148</f>
        <v>748.6918850065</v>
      </c>
      <c r="J56" s="65">
        <f>[4]NSA_DTR_hors_covid!$EY173</f>
        <v>2.877631506938938E-2</v>
      </c>
      <c r="K56" s="66">
        <f>[4]NSA_DTR_hors_covid!$EY198</f>
        <v>2.7558473114592807E-2</v>
      </c>
      <c r="L56" s="65">
        <f>[4]NSA_DTR_hors_covid!$EY223</f>
        <v>2.1686689423220162E-2</v>
      </c>
      <c r="M56" s="65">
        <f>[4]NSA_DTR_hors_covid!$EY248</f>
        <v>1.9608594272693791E-2</v>
      </c>
    </row>
    <row r="57" spans="2:13" s="161" customFormat="1" ht="12.75" customHeight="1" x14ac:dyDescent="0.2">
      <c r="B57" s="190"/>
      <c r="C57" s="102" t="s">
        <v>28</v>
      </c>
      <c r="D57" s="59">
        <f>[4]NSA_DTR_hors_covid!$EY24</f>
        <v>59.654575582500009</v>
      </c>
      <c r="E57" s="60">
        <f>[4]NSA_DTR_hors_covid!$EY74</f>
        <v>5.7819119872926761E-2</v>
      </c>
      <c r="F57" s="61">
        <f>[4]NSA_DTR_hors_covid!$EY99</f>
        <v>2.7753708468873706E-2</v>
      </c>
      <c r="G57" s="62">
        <f>[4]NSA_DTR_hors_covid!$EY324</f>
        <v>-2.2000359658632673E-3</v>
      </c>
      <c r="H57" s="63">
        <f>[4]NSA_DTR_hors_covid!$EY274</f>
        <v>3.1772389125978906E-2</v>
      </c>
      <c r="I57" s="64">
        <f>[4]NSA_DTR_hors_covid!$EY149</f>
        <v>713.84286294649996</v>
      </c>
      <c r="J57" s="65">
        <f>[4]NSA_DTR_hors_covid!$EY174</f>
        <v>3.8041032487089899E-2</v>
      </c>
      <c r="K57" s="66">
        <f>[4]NSA_DTR_hors_covid!$EY199</f>
        <v>3.6508276143097707E-2</v>
      </c>
      <c r="L57" s="65">
        <f>[4]NSA_DTR_hors_covid!$EY224</f>
        <v>3.032770188316225E-2</v>
      </c>
      <c r="M57" s="65">
        <f>[4]NSA_DTR_hors_covid!$EY249</f>
        <v>2.8306866986813173E-2</v>
      </c>
    </row>
    <row r="58" spans="2:13" s="161" customFormat="1" ht="12.75" customHeight="1" x14ac:dyDescent="0.2">
      <c r="B58" s="190"/>
      <c r="C58" s="78" t="s">
        <v>29</v>
      </c>
      <c r="D58" s="103">
        <f>[4]NSA_DTR_hors_covid!$EY25</f>
        <v>2.6437157599999996</v>
      </c>
      <c r="E58" s="60">
        <f>[4]NSA_DTR_hors_covid!$EY75</f>
        <v>-0.19713300721200289</v>
      </c>
      <c r="F58" s="61">
        <f>[4]NSA_DTR_hors_covid!$EY100</f>
        <v>-0.1305231629891922</v>
      </c>
      <c r="G58" s="62">
        <f>[4]NSA_DTR_hors_covid!$EY325</f>
        <v>6.7263073632616299E-2</v>
      </c>
      <c r="H58" s="63">
        <f>[4]NSA_DTR_hors_covid!$EY275</f>
        <v>-0.11699753900793919</v>
      </c>
      <c r="I58" s="64">
        <f>[4]NSA_DTR_hors_covid!$EY150</f>
        <v>34.849022059999996</v>
      </c>
      <c r="J58" s="65">
        <f>[4]NSA_DTR_hors_covid!$EY175</f>
        <v>-0.13023610846382383</v>
      </c>
      <c r="K58" s="66">
        <f>[4]NSA_DTR_hors_covid!$EY200</f>
        <v>-0.12645606649869601</v>
      </c>
      <c r="L58" s="65">
        <f>[4]NSA_DTR_hors_covid!$EY225</f>
        <v>-0.13097812059204117</v>
      </c>
      <c r="M58" s="65">
        <f>[4]NSA_DTR_hors_covid!$EY250</f>
        <v>-0.13209397535429301</v>
      </c>
    </row>
    <row r="59" spans="2:13" s="161" customFormat="1" ht="12.75" customHeight="1" x14ac:dyDescent="0.2">
      <c r="B59" s="190"/>
      <c r="C59" s="101" t="s">
        <v>30</v>
      </c>
      <c r="D59" s="59">
        <f>[4]NSA_DTR_hors_covid!$EY26</f>
        <v>20.61475012</v>
      </c>
      <c r="E59" s="60">
        <f>[4]NSA_DTR_hors_covid!$EY76</f>
        <v>2.9650812532453275E-2</v>
      </c>
      <c r="F59" s="61">
        <f>[4]NSA_DTR_hors_covid!$EY101</f>
        <v>1.9270328364011435E-2</v>
      </c>
      <c r="G59" s="62">
        <f>[4]NSA_DTR_hors_covid!$EY326</f>
        <v>-3.6632868400244822E-3</v>
      </c>
      <c r="H59" s="63">
        <f>[4]NSA_DTR_hors_covid!$EY276</f>
        <v>-2.4897186296941154E-2</v>
      </c>
      <c r="I59" s="64">
        <f>[4]NSA_DTR_hors_covid!$EY151</f>
        <v>249.05431121000001</v>
      </c>
      <c r="J59" s="65">
        <f>[4]NSA_DTR_hors_covid!$EY176</f>
        <v>-3.6284172018243854E-3</v>
      </c>
      <c r="K59" s="66">
        <f>[4]NSA_DTR_hors_covid!$EY201</f>
        <v>-7.0487019950369323E-3</v>
      </c>
      <c r="L59" s="65">
        <f>[4]NSA_DTR_hors_covid!$EY226</f>
        <v>-3.2783610204017988E-3</v>
      </c>
      <c r="M59" s="65">
        <f>[4]NSA_DTR_hors_covid!$EY251</f>
        <v>-7.1686711051212049E-3</v>
      </c>
    </row>
    <row r="60" spans="2:13" s="161" customFormat="1" ht="12.75" customHeight="1" x14ac:dyDescent="0.2">
      <c r="B60" s="190"/>
      <c r="C60" s="197" t="s">
        <v>31</v>
      </c>
      <c r="D60" s="198">
        <f>[4]NSA_DTR_hors_covid!$EY27</f>
        <v>188.23789972050002</v>
      </c>
      <c r="E60" s="199">
        <f>[4]NSA_DTR_hors_covid!$EY77</f>
        <v>2.1245153982357712E-2</v>
      </c>
      <c r="F60" s="200">
        <f>[4]NSA_DTR_hors_covid!$EY102</f>
        <v>-3.8743084545562745E-3</v>
      </c>
      <c r="G60" s="201">
        <f>[4]NSA_DTR_hors_covid!$EY327</f>
        <v>-1.3772422675345508E-3</v>
      </c>
      <c r="H60" s="178">
        <f>[4]NSA_DTR_hors_covid!$EY277</f>
        <v>1.8166895397018212E-3</v>
      </c>
      <c r="I60" s="202">
        <f>[4]NSA_DTR_hors_covid!$EY152</f>
        <v>2284.4759081745001</v>
      </c>
      <c r="J60" s="203">
        <f>[4]NSA_DTR_hors_covid!$EY177</f>
        <v>7.7404165526373525E-4</v>
      </c>
      <c r="K60" s="204">
        <f>[4]NSA_DTR_hors_covid!$EY202</f>
        <v>-2.7248851736801916E-3</v>
      </c>
      <c r="L60" s="203">
        <f>[4]NSA_DTR_hors_covid!$EY227</f>
        <v>-4.559936860954128E-3</v>
      </c>
      <c r="M60" s="203">
        <f>[4]NSA_DTR_hors_covid!$EY252</f>
        <v>-8.767799985567537E-3</v>
      </c>
    </row>
    <row r="61" spans="2:13" s="161" customFormat="1" ht="12.75" hidden="1" customHeight="1" x14ac:dyDescent="0.2">
      <c r="B61" s="190"/>
      <c r="C61" s="58"/>
      <c r="D61" s="59"/>
      <c r="E61" s="60"/>
      <c r="F61" s="61"/>
      <c r="G61" s="62"/>
      <c r="H61" s="84"/>
      <c r="I61" s="64"/>
      <c r="J61" s="65"/>
      <c r="K61" s="66"/>
      <c r="L61" s="65"/>
      <c r="M61" s="65"/>
    </row>
    <row r="62" spans="2:13" s="161" customFormat="1" ht="12.75" hidden="1" customHeight="1" x14ac:dyDescent="0.2">
      <c r="B62" s="190"/>
      <c r="C62" s="58"/>
      <c r="D62" s="59"/>
      <c r="E62" s="60"/>
      <c r="F62" s="61"/>
      <c r="G62" s="62"/>
      <c r="H62" s="84"/>
      <c r="I62" s="64"/>
      <c r="J62" s="65"/>
      <c r="K62" s="66"/>
      <c r="L62" s="65"/>
      <c r="M62" s="65"/>
    </row>
    <row r="63" spans="2:13" s="161" customFormat="1" ht="57" hidden="1" customHeight="1" x14ac:dyDescent="0.2">
      <c r="B63" s="190"/>
      <c r="C63" s="58"/>
      <c r="D63" s="59"/>
      <c r="E63" s="60"/>
      <c r="F63" s="61"/>
      <c r="G63" s="62"/>
      <c r="H63" s="84"/>
      <c r="I63" s="64"/>
      <c r="J63" s="65"/>
      <c r="K63" s="66"/>
      <c r="L63" s="65"/>
      <c r="M63" s="65"/>
    </row>
    <row r="64" spans="2:13" s="161" customFormat="1" ht="12.75" hidden="1" customHeight="1" x14ac:dyDescent="0.2">
      <c r="B64" s="190"/>
      <c r="C64" s="110"/>
      <c r="D64" s="43"/>
      <c r="E64" s="205"/>
      <c r="F64" s="206"/>
      <c r="G64" s="205"/>
      <c r="H64" s="207"/>
      <c r="I64" s="183"/>
      <c r="J64" s="205"/>
      <c r="K64" s="205"/>
      <c r="L64" s="205"/>
      <c r="M64" s="205"/>
    </row>
    <row r="65" spans="2:13" s="161" customFormat="1" ht="12.75" hidden="1" customHeight="1" x14ac:dyDescent="0.2">
      <c r="B65" s="190"/>
      <c r="C65" s="101"/>
      <c r="D65" s="69"/>
      <c r="E65" s="65"/>
      <c r="F65" s="208"/>
      <c r="G65" s="65"/>
      <c r="H65" s="209"/>
      <c r="I65" s="186"/>
      <c r="J65" s="65"/>
      <c r="K65" s="65"/>
      <c r="L65" s="65"/>
      <c r="M65" s="65"/>
    </row>
    <row r="66" spans="2:13" s="161" customFormat="1" ht="12.75" hidden="1" customHeight="1" x14ac:dyDescent="0.2">
      <c r="B66" s="190"/>
      <c r="C66" s="119"/>
      <c r="D66" s="59"/>
      <c r="E66" s="65"/>
      <c r="F66" s="208"/>
      <c r="G66" s="65"/>
      <c r="H66" s="209"/>
      <c r="I66" s="186"/>
      <c r="J66" s="65"/>
      <c r="K66" s="65"/>
      <c r="L66" s="65"/>
      <c r="M66" s="65"/>
    </row>
    <row r="67" spans="2:13" s="161" customFormat="1" ht="12.75" hidden="1" customHeight="1" x14ac:dyDescent="0.2">
      <c r="B67" s="190"/>
      <c r="C67" s="119"/>
      <c r="D67" s="59"/>
      <c r="E67" s="65"/>
      <c r="F67" s="208"/>
      <c r="G67" s="65"/>
      <c r="H67" s="209"/>
      <c r="I67" s="186"/>
      <c r="J67" s="65"/>
      <c r="K67" s="65"/>
      <c r="L67" s="65"/>
      <c r="M67" s="65"/>
    </row>
    <row r="68" spans="2:13" s="161" customFormat="1" ht="12.75" hidden="1" customHeight="1" x14ac:dyDescent="0.2">
      <c r="B68" s="190"/>
      <c r="C68" s="119"/>
      <c r="D68" s="59"/>
      <c r="E68" s="65"/>
      <c r="F68" s="208"/>
      <c r="G68" s="65"/>
      <c r="H68" s="209"/>
      <c r="I68" s="186"/>
      <c r="J68" s="65"/>
      <c r="K68" s="65"/>
      <c r="L68" s="65"/>
      <c r="M68" s="65"/>
    </row>
    <row r="69" spans="2:13" s="161" customFormat="1" ht="12.75" hidden="1" customHeight="1" x14ac:dyDescent="0.2">
      <c r="B69" s="190"/>
      <c r="C69" s="101"/>
      <c r="D69" s="59"/>
      <c r="E69" s="65"/>
      <c r="F69" s="65"/>
      <c r="G69" s="65"/>
      <c r="H69" s="65"/>
      <c r="I69" s="186"/>
      <c r="J69" s="65"/>
      <c r="K69" s="65"/>
      <c r="L69" s="65"/>
      <c r="M69" s="65"/>
    </row>
    <row r="70" spans="2:13" s="161" customFormat="1" ht="12.75" hidden="1" customHeight="1" x14ac:dyDescent="0.2">
      <c r="B70" s="190"/>
      <c r="C70" s="104"/>
      <c r="D70" s="212"/>
      <c r="E70" s="213"/>
      <c r="F70" s="213"/>
      <c r="G70" s="214"/>
      <c r="H70" s="86"/>
      <c r="I70" s="188"/>
      <c r="J70" s="86"/>
      <c r="K70" s="86"/>
      <c r="L70" s="86"/>
      <c r="M70" s="86"/>
    </row>
    <row r="71" spans="2:13" s="161" customFormat="1" ht="53.25" customHeight="1" x14ac:dyDescent="0.2">
      <c r="B71" s="190"/>
      <c r="C71" s="126"/>
      <c r="D71" s="151"/>
      <c r="E71" s="151"/>
      <c r="F71" s="151"/>
      <c r="G71" s="151"/>
      <c r="H71" s="151"/>
      <c r="I71" s="151"/>
      <c r="J71" s="151"/>
      <c r="K71" s="152"/>
      <c r="L71" s="152"/>
      <c r="M71" s="152"/>
    </row>
    <row r="72" spans="2:13" s="161" customFormat="1" ht="27" customHeight="1" x14ac:dyDescent="0.2">
      <c r="B72" s="190"/>
      <c r="C72" s="23" t="s">
        <v>46</v>
      </c>
      <c r="D72" s="24" t="s">
        <v>6</v>
      </c>
      <c r="E72" s="25"/>
      <c r="F72" s="25"/>
      <c r="G72" s="215"/>
      <c r="H72" s="25" t="s">
        <v>8</v>
      </c>
      <c r="I72" s="25"/>
      <c r="J72" s="25"/>
      <c r="K72" s="26"/>
      <c r="L72" s="24" t="s">
        <v>9</v>
      </c>
      <c r="M72" s="26"/>
    </row>
    <row r="73" spans="2:13" s="161" customFormat="1" ht="38.25" customHeight="1" x14ac:dyDescent="0.2">
      <c r="B73" s="190"/>
      <c r="C73" s="27"/>
      <c r="D73" s="28" t="str">
        <f>D39</f>
        <v>Données brutes  septembre 2024</v>
      </c>
      <c r="E73" s="29" t="str">
        <f>E39</f>
        <v>Taux de croissance  sept. 2024 / sept. 2023</v>
      </c>
      <c r="F73" s="128"/>
      <c r="G73" s="31" t="str">
        <f>G5</f>
        <v>Taux de croissance  sept. 2024 / aout 2024</v>
      </c>
      <c r="H73" s="32" t="str">
        <f>H39</f>
        <v>Rappel :
Taux ACM CVS-CJO à fin septembre 2023</v>
      </c>
      <c r="I73" s="33" t="str">
        <f>I39</f>
        <v>Données brutes oct. 2023 - sept. 2024</v>
      </c>
      <c r="J73" s="29" t="str">
        <f>J39</f>
        <v>Taux ACM (oct. 2023 - sept. 2024 / oct. 2022 - sept. 2023)</v>
      </c>
      <c r="K73" s="35"/>
      <c r="L73" s="29" t="str">
        <f>L39</f>
        <v>( janv à sept. 2024 ) /
( janv à sept. 2023 )</v>
      </c>
      <c r="M73" s="35"/>
    </row>
    <row r="74" spans="2:13" s="161" customFormat="1" ht="38.25" customHeight="1" x14ac:dyDescent="0.2">
      <c r="B74" s="190"/>
      <c r="C74" s="37"/>
      <c r="D74" s="38"/>
      <c r="E74" s="31" t="s">
        <v>10</v>
      </c>
      <c r="F74" s="39" t="s">
        <v>11</v>
      </c>
      <c r="G74" s="31" t="s">
        <v>11</v>
      </c>
      <c r="H74" s="40"/>
      <c r="I74" s="41"/>
      <c r="J74" s="31" t="s">
        <v>10</v>
      </c>
      <c r="K74" s="31" t="s">
        <v>11</v>
      </c>
      <c r="L74" s="31" t="s">
        <v>10</v>
      </c>
      <c r="M74" s="31" t="s">
        <v>11</v>
      </c>
    </row>
    <row r="75" spans="2:13" s="161" customFormat="1" ht="12.75" customHeight="1" x14ac:dyDescent="0.2">
      <c r="B75" s="190"/>
      <c r="C75" s="42" t="s">
        <v>12</v>
      </c>
      <c r="D75" s="43">
        <f>[4]SA_DTR_hors_covid!$EY5</f>
        <v>228.27400239299999</v>
      </c>
      <c r="E75" s="44">
        <f>[4]SA_DTR_hors_covid!$EY55</f>
        <v>6.1598858370835785E-2</v>
      </c>
      <c r="F75" s="45">
        <f>[4]SA_DTR_hors_covid!$EY80</f>
        <v>3.9244799983276346E-2</v>
      </c>
      <c r="G75" s="46">
        <f>[4]SA_DTR_hors_covid!$EY305</f>
        <v>6.0760420444723184E-3</v>
      </c>
      <c r="H75" s="47">
        <f>[4]SA_DTR_hors_covid!$EY255</f>
        <v>4.8405395605615409E-2</v>
      </c>
      <c r="I75" s="48">
        <f>[4]SA_DTR_hors_covid!$EY130</f>
        <v>2766.943339425</v>
      </c>
      <c r="J75" s="44">
        <f>[4]SA_DTR_hors_covid!$EY155</f>
        <v>4.9574686381065547E-2</v>
      </c>
      <c r="K75" s="46">
        <f>[4]SA_DTR_hors_covid!$EY180</f>
        <v>4.3587500438401205E-2</v>
      </c>
      <c r="L75" s="44">
        <f>[4]SA_DTR_hors_covid!$EY205</f>
        <v>4.6098365949230224E-2</v>
      </c>
      <c r="M75" s="44">
        <f>[4]SA_DTR_hors_covid!$EY230</f>
        <v>3.9430445486894783E-2</v>
      </c>
    </row>
    <row r="76" spans="2:13" s="161" customFormat="1" ht="12.75" customHeight="1" x14ac:dyDescent="0.2">
      <c r="B76" s="190"/>
      <c r="C76" s="49" t="s">
        <v>13</v>
      </c>
      <c r="D76" s="50">
        <f>[4]SA_DTR_hors_covid!$EY6</f>
        <v>148.18793569799999</v>
      </c>
      <c r="E76" s="51">
        <f>[4]SA_DTR_hors_covid!$EY56</f>
        <v>4.6805072211757226E-2</v>
      </c>
      <c r="F76" s="52">
        <f>[4]SA_DTR_hors_covid!$EY81</f>
        <v>2.6784037732967558E-2</v>
      </c>
      <c r="G76" s="53">
        <f>[4]SA_DTR_hors_covid!$EY306</f>
        <v>-9.4979121338834016E-4</v>
      </c>
      <c r="H76" s="54">
        <f>[4]SA_DTR_hors_covid!$EY256</f>
        <v>4.3403824901371957E-2</v>
      </c>
      <c r="I76" s="55">
        <f>[4]SA_DTR_hors_covid!$EY131</f>
        <v>1822.1960485090001</v>
      </c>
      <c r="J76" s="56">
        <f>[4]SA_DTR_hors_covid!$EY156</f>
        <v>4.4173623952795005E-2</v>
      </c>
      <c r="K76" s="57">
        <f>[4]SA_DTR_hors_covid!$EY181</f>
        <v>3.7067476509567987E-2</v>
      </c>
      <c r="L76" s="56">
        <f>[4]SA_DTR_hors_covid!$EY206</f>
        <v>4.2111935318065008E-2</v>
      </c>
      <c r="M76" s="56">
        <f>[4]SA_DTR_hors_covid!$EY231</f>
        <v>3.4179113111752368E-2</v>
      </c>
    </row>
    <row r="77" spans="2:13" s="161" customFormat="1" ht="12.75" customHeight="1" x14ac:dyDescent="0.2">
      <c r="B77" s="190"/>
      <c r="C77" s="58" t="s">
        <v>14</v>
      </c>
      <c r="D77" s="59">
        <f>[4]SA_DTR_hors_covid!$EY7</f>
        <v>47.80554879000001</v>
      </c>
      <c r="E77" s="60">
        <f>[4]SA_DTR_hors_covid!$EY57</f>
        <v>2.3302557059696527E-2</v>
      </c>
      <c r="F77" s="61">
        <f>[4]SA_DTR_hors_covid!$EY82</f>
        <v>2.8305915494897471E-2</v>
      </c>
      <c r="G77" s="62">
        <f>[4]SA_DTR_hors_covid!$EY307</f>
        <v>1.278609752097748E-2</v>
      </c>
      <c r="H77" s="63">
        <f>[4]SA_DTR_hors_covid!$EY257</f>
        <v>3.8799027313776158E-2</v>
      </c>
      <c r="I77" s="64">
        <f>[4]SA_DTR_hors_covid!$EY132</f>
        <v>579.75723152</v>
      </c>
      <c r="J77" s="65">
        <f>[4]SA_DTR_hors_covid!$EY157</f>
        <v>2.7768555441575415E-2</v>
      </c>
      <c r="K77" s="66">
        <f>[4]SA_DTR_hors_covid!$EY182</f>
        <v>2.4650071255687411E-2</v>
      </c>
      <c r="L77" s="65">
        <f>[4]SA_DTR_hors_covid!$EY207</f>
        <v>2.0796430266715182E-2</v>
      </c>
      <c r="M77" s="65">
        <f>[4]SA_DTR_hors_covid!$EY232</f>
        <v>1.6105997917488235E-2</v>
      </c>
    </row>
    <row r="78" spans="2:13" s="161" customFormat="1" ht="12.75" customHeight="1" x14ac:dyDescent="0.2">
      <c r="B78" s="190"/>
      <c r="C78" s="67" t="s">
        <v>15</v>
      </c>
      <c r="D78" s="59">
        <f>[4]SA_DTR_hors_covid!$EY8</f>
        <v>12.496235330000003</v>
      </c>
      <c r="E78" s="60">
        <f>[4]SA_DTR_hors_covid!$EY58</f>
        <v>3.8939682950147381E-2</v>
      </c>
      <c r="F78" s="61">
        <f>[4]SA_DTR_hors_covid!$EY83</f>
        <v>3.3564053575185104E-2</v>
      </c>
      <c r="G78" s="62">
        <f>[4]SA_DTR_hors_covid!$EY308</f>
        <v>1.9010387070273804E-2</v>
      </c>
      <c r="H78" s="63">
        <f>[4]SA_DTR_hors_covid!$EY258</f>
        <v>4.7994707603078446E-3</v>
      </c>
      <c r="I78" s="64">
        <f>[4]SA_DTR_hors_covid!$EY133</f>
        <v>149.75932714999996</v>
      </c>
      <c r="J78" s="65">
        <f>[4]SA_DTR_hors_covid!$EY158</f>
        <v>3.0575451352516048E-2</v>
      </c>
      <c r="K78" s="66">
        <f>[4]SA_DTR_hors_covid!$EY183</f>
        <v>2.3778193967904038E-2</v>
      </c>
      <c r="L78" s="65">
        <f>[4]SA_DTR_hors_covid!$EY208</f>
        <v>3.217710602204682E-2</v>
      </c>
      <c r="M78" s="65">
        <f>[4]SA_DTR_hors_covid!$EY233</f>
        <v>2.6233983293605823E-2</v>
      </c>
    </row>
    <row r="79" spans="2:13" s="161" customFormat="1" ht="12.75" customHeight="1" x14ac:dyDescent="0.2">
      <c r="B79" s="190"/>
      <c r="C79" s="67" t="s">
        <v>16</v>
      </c>
      <c r="D79" s="59">
        <f>[4]SA_DTR_hors_covid!$EY9</f>
        <v>26.919249700000002</v>
      </c>
      <c r="E79" s="60">
        <f>[4]SA_DTR_hors_covid!$EY59</f>
        <v>4.6946290687248204E-2</v>
      </c>
      <c r="F79" s="61">
        <f>[4]SA_DTR_hors_covid!$EY84</f>
        <v>6.5210434430053477E-2</v>
      </c>
      <c r="G79" s="62">
        <f>[4]SA_DTR_hors_covid!$EY309</f>
        <v>9.0560545368685297E-3</v>
      </c>
      <c r="H79" s="63">
        <f>[4]SA_DTR_hors_covid!$EY259</f>
        <v>5.2651715873306637E-2</v>
      </c>
      <c r="I79" s="64">
        <f>[4]SA_DTR_hors_covid!$EY134</f>
        <v>329.66142445000003</v>
      </c>
      <c r="J79" s="65">
        <f>[4]SA_DTR_hors_covid!$EY159</f>
        <v>5.4167059291515773E-2</v>
      </c>
      <c r="K79" s="66">
        <f>[4]SA_DTR_hors_covid!$EY184</f>
        <v>5.3529944907512617E-2</v>
      </c>
      <c r="L79" s="65">
        <f>[4]SA_DTR_hors_covid!$EY209</f>
        <v>4.4746127722625761E-2</v>
      </c>
      <c r="M79" s="65">
        <f>[4]SA_DTR_hors_covid!$EY234</f>
        <v>4.1563848603085152E-2</v>
      </c>
    </row>
    <row r="80" spans="2:13" s="161" customFormat="1" ht="12.75" customHeight="1" x14ac:dyDescent="0.2">
      <c r="B80" s="190"/>
      <c r="C80" s="67" t="s">
        <v>17</v>
      </c>
      <c r="D80" s="59">
        <f>[4]SA_DTR_hors_covid!$EY10</f>
        <v>7.4299247400000006</v>
      </c>
      <c r="E80" s="60">
        <f>[4]SA_DTR_hors_covid!$EY60</f>
        <v>-8.5243293275694465E-2</v>
      </c>
      <c r="F80" s="61">
        <f>[4]SA_DTR_hors_covid!$EY85</f>
        <v>-0.10226647459415972</v>
      </c>
      <c r="G80" s="62">
        <f>[4]SA_DTR_hors_covid!$EY310</f>
        <v>1.952122376928811E-2</v>
      </c>
      <c r="H80" s="63">
        <f>[4]SA_DTR_hors_covid!$EY260</f>
        <v>4.654906607364695E-2</v>
      </c>
      <c r="I80" s="64">
        <f>[4]SA_DTR_hors_covid!$EY135</f>
        <v>89.585409760000005</v>
      </c>
      <c r="J80" s="65">
        <f>[4]SA_DTR_hors_covid!$EY160</f>
        <v>-6.9054024173662909E-2</v>
      </c>
      <c r="K80" s="66">
        <f>[4]SA_DTR_hors_covid!$EY185</f>
        <v>-7.3776859949731044E-2</v>
      </c>
      <c r="L80" s="65">
        <f>[4]SA_DTR_hors_covid!$EY210</f>
        <v>-8.3175704883404422E-2</v>
      </c>
      <c r="M80" s="65">
        <f>[4]SA_DTR_hors_covid!$EY235</f>
        <v>-9.0042185858366208E-2</v>
      </c>
    </row>
    <row r="81" spans="2:13" s="161" customFormat="1" ht="12.75" customHeight="1" x14ac:dyDescent="0.2">
      <c r="B81" s="190"/>
      <c r="C81" s="167" t="s">
        <v>18</v>
      </c>
      <c r="D81" s="59">
        <f>[4]SA_DTR_hors_covid!$EY12</f>
        <v>30.433644190000003</v>
      </c>
      <c r="E81" s="60">
        <f>[4]SA_DTR_hors_covid!$EY62</f>
        <v>0.10162424089839828</v>
      </c>
      <c r="F81" s="61">
        <f>[4]SA_DTR_hors_covid!$EY87</f>
        <v>3.6454161379830596E-2</v>
      </c>
      <c r="G81" s="62">
        <f>[4]SA_DTR_hors_covid!$EY312</f>
        <v>-2.6950871874418691E-2</v>
      </c>
      <c r="H81" s="63">
        <f>[4]SA_DTR_hors_covid!$EY262</f>
        <v>3.4147774414486021E-2</v>
      </c>
      <c r="I81" s="64">
        <f>[4]SA_DTR_hors_covid!$EY137</f>
        <v>370.26353519999992</v>
      </c>
      <c r="J81" s="65">
        <f>[4]SA_DTR_hors_covid!$EY162</f>
        <v>5.7748032346337741E-2</v>
      </c>
      <c r="K81" s="66">
        <f>[4]SA_DTR_hors_covid!$EY187</f>
        <v>5.2669368237015179E-2</v>
      </c>
      <c r="L81" s="65">
        <f>[4]SA_DTR_hors_covid!$EY212</f>
        <v>5.1766323092983013E-2</v>
      </c>
      <c r="M81" s="65">
        <f>[4]SA_DTR_hors_covid!$EY237</f>
        <v>4.6302847618420628E-2</v>
      </c>
    </row>
    <row r="82" spans="2:13" s="161" customFormat="1" ht="12.75" customHeight="1" x14ac:dyDescent="0.2">
      <c r="B82" s="190"/>
      <c r="C82" s="78" t="s">
        <v>19</v>
      </c>
      <c r="D82" s="59">
        <f>[4]SA_DTR_hors_covid!$EY13</f>
        <v>8.3273128700000001</v>
      </c>
      <c r="E82" s="60">
        <f>[4]SA_DTR_hors_covid!$EY63</f>
        <v>3.9089786604831422E-2</v>
      </c>
      <c r="F82" s="61">
        <f>[4]SA_DTR_hors_covid!$EY88</f>
        <v>1.0869016245461216E-2</v>
      </c>
      <c r="G82" s="62">
        <f>[4]SA_DTR_hors_covid!$EY313</f>
        <v>-2.5292675228551165E-2</v>
      </c>
      <c r="H82" s="63">
        <f>[4]SA_DTR_hors_covid!$EY263</f>
        <v>5.0422998805393693E-2</v>
      </c>
      <c r="I82" s="64">
        <f>[4]SA_DTR_hors_covid!$EY138</f>
        <v>107.18828275000001</v>
      </c>
      <c r="J82" s="65">
        <f>[4]SA_DTR_hors_covid!$EY163</f>
        <v>5.1616780740959101E-2</v>
      </c>
      <c r="K82" s="66">
        <f>[4]SA_DTR_hors_covid!$EY188</f>
        <v>4.7038776109601832E-2</v>
      </c>
      <c r="L82" s="65">
        <f>[4]SA_DTR_hors_covid!$EY213</f>
        <v>4.2483639683104757E-2</v>
      </c>
      <c r="M82" s="65">
        <f>[4]SA_DTR_hors_covid!$EY238</f>
        <v>4.1414314186693613E-2</v>
      </c>
    </row>
    <row r="83" spans="2:13" s="161" customFormat="1" ht="12.75" customHeight="1" x14ac:dyDescent="0.2">
      <c r="B83" s="190"/>
      <c r="C83" s="78" t="s">
        <v>20</v>
      </c>
      <c r="D83" s="59">
        <f>[4]SA_DTR_hors_covid!$EY14</f>
        <v>20.04024347</v>
      </c>
      <c r="E83" s="60">
        <f>[4]SA_DTR_hors_covid!$EY64</f>
        <v>0.12636909919863948</v>
      </c>
      <c r="F83" s="61">
        <f>[4]SA_DTR_hors_covid!$EY89</f>
        <v>3.7946172423179103E-2</v>
      </c>
      <c r="G83" s="62">
        <f>[4]SA_DTR_hors_covid!$EY314</f>
        <v>-3.2571216176101592E-2</v>
      </c>
      <c r="H83" s="63">
        <f>[4]SA_DTR_hors_covid!$EY264</f>
        <v>1.9713393644820387E-2</v>
      </c>
      <c r="I83" s="64">
        <f>[4]SA_DTR_hors_covid!$EY139</f>
        <v>238.00082916000005</v>
      </c>
      <c r="J83" s="65">
        <f>[4]SA_DTR_hors_covid!$EY164</f>
        <v>5.57202714378362E-2</v>
      </c>
      <c r="K83" s="66">
        <f>[4]SA_DTR_hors_covid!$EY189</f>
        <v>5.0132557289175983E-2</v>
      </c>
      <c r="L83" s="65">
        <f>[4]SA_DTR_hors_covid!$EY214</f>
        <v>5.1492771224345812E-2</v>
      </c>
      <c r="M83" s="65">
        <f>[4]SA_DTR_hors_covid!$EY239</f>
        <v>4.3820028238700015E-2</v>
      </c>
    </row>
    <row r="84" spans="2:13" s="161" customFormat="1" ht="12.75" customHeight="1" x14ac:dyDescent="0.2">
      <c r="B84" s="190"/>
      <c r="C84" s="168" t="s">
        <v>21</v>
      </c>
      <c r="D84" s="59">
        <f>[4]SA_DTR_hors_covid!$EY16</f>
        <v>6.191716057999999</v>
      </c>
      <c r="E84" s="60">
        <f>[4]SA_DTR_hors_covid!$EY66</f>
        <v>-9.4473061246419743E-2</v>
      </c>
      <c r="F84" s="61">
        <f>[4]SA_DTR_hors_covid!$EY91</f>
        <v>-0.10390137065648331</v>
      </c>
      <c r="G84" s="62">
        <f>[4]SA_DTR_hors_covid!$EY316</f>
        <v>-6.5543976094640799E-3</v>
      </c>
      <c r="H84" s="63">
        <f>[4]SA_DTR_hors_covid!$EY266</f>
        <v>2.8359409978458761E-2</v>
      </c>
      <c r="I84" s="64">
        <f>[4]SA_DTR_hors_covid!$EY141</f>
        <v>79.529755878999993</v>
      </c>
      <c r="J84" s="65">
        <f>[4]SA_DTR_hors_covid!$EY166</f>
        <v>-1.8286641957960259E-2</v>
      </c>
      <c r="K84" s="66">
        <f>[4]SA_DTR_hors_covid!$EY191</f>
        <v>-2.2371418685170563E-2</v>
      </c>
      <c r="L84" s="65">
        <f>[4]SA_DTR_hors_covid!$EY216</f>
        <v>-3.3595948972804934E-2</v>
      </c>
      <c r="M84" s="65">
        <f>[4]SA_DTR_hors_covid!$EY241</f>
        <v>-3.848947471338271E-2</v>
      </c>
    </row>
    <row r="85" spans="2:13" s="161" customFormat="1" ht="12.75" customHeight="1" x14ac:dyDescent="0.2">
      <c r="B85" s="190"/>
      <c r="C85" s="58" t="s">
        <v>22</v>
      </c>
      <c r="D85" s="59">
        <f>[4]SA_DTR_hors_covid!$EY17</f>
        <v>13.31256314</v>
      </c>
      <c r="E85" s="60">
        <f>[4]SA_DTR_hors_covid!$EY67</f>
        <v>6.4341838513585436E-2</v>
      </c>
      <c r="F85" s="61">
        <f>[4]SA_DTR_hors_covid!$EY92</f>
        <v>4.0048908101266933E-2</v>
      </c>
      <c r="G85" s="62">
        <f>[4]SA_DTR_hors_covid!$EY317</f>
        <v>4.8826194389370858E-3</v>
      </c>
      <c r="H85" s="169">
        <f>[4]SA_DTR_hors_covid!$EY267</f>
        <v>9.6518189162774437E-2</v>
      </c>
      <c r="I85" s="64">
        <f>[4]SA_DTR_hors_covid!$EY142</f>
        <v>157.28331954000001</v>
      </c>
      <c r="J85" s="170">
        <f>[4]SA_DTR_hors_covid!$EY167</f>
        <v>6.2445802104015735E-2</v>
      </c>
      <c r="K85" s="66">
        <f>[4]SA_DTR_hors_covid!$EY192</f>
        <v>5.4416039161600871E-2</v>
      </c>
      <c r="L85" s="65">
        <f>[4]SA_DTR_hors_covid!$EY217</f>
        <v>6.4793186497399402E-2</v>
      </c>
      <c r="M85" s="65">
        <f>[4]SA_DTR_hors_covid!$EY242</f>
        <v>5.6028791069988371E-2</v>
      </c>
    </row>
    <row r="86" spans="2:13" s="161" customFormat="1" ht="12.75" customHeight="1" x14ac:dyDescent="0.2">
      <c r="B86" s="190"/>
      <c r="C86" s="58" t="s">
        <v>23</v>
      </c>
      <c r="D86" s="59">
        <f>[4]SA_DTR_hors_covid!$EY18</f>
        <v>47.709648480000006</v>
      </c>
      <c r="E86" s="60">
        <f>[4]SA_DTR_hors_covid!$EY68</f>
        <v>5.4629864300564934E-2</v>
      </c>
      <c r="F86" s="61">
        <f>[4]SA_DTR_hors_covid!$EY93</f>
        <v>3.3520270876576275E-2</v>
      </c>
      <c r="G86" s="62">
        <f>[4]SA_DTR_hors_covid!$EY318</f>
        <v>4.5784428983908221E-4</v>
      </c>
      <c r="H86" s="63">
        <f>[4]SA_DTR_hors_covid!$EY268</f>
        <v>3.8898564518750955E-2</v>
      </c>
      <c r="I86" s="64">
        <f>[4]SA_DTR_hors_covid!$EY143</f>
        <v>603.32664614000021</v>
      </c>
      <c r="J86" s="65">
        <f>[4]SA_DTR_hors_covid!$EY168</f>
        <v>5.3978086581407458E-2</v>
      </c>
      <c r="K86" s="66">
        <f>[4]SA_DTR_hors_covid!$EY193</f>
        <v>4.1558726249329547E-2</v>
      </c>
      <c r="L86" s="65">
        <f>[4]SA_DTR_hors_covid!$EY218</f>
        <v>5.9670438245724711E-2</v>
      </c>
      <c r="M86" s="65">
        <f>[4]SA_DTR_hors_covid!$EY243</f>
        <v>4.6822683951071475E-2</v>
      </c>
    </row>
    <row r="87" spans="2:13" s="161" customFormat="1" ht="12.75" customHeight="1" x14ac:dyDescent="0.2">
      <c r="B87" s="190"/>
      <c r="C87" s="67" t="s">
        <v>24</v>
      </c>
      <c r="D87" s="59">
        <f>[4]SA_DTR_hors_covid!$EY19</f>
        <v>30.3201532</v>
      </c>
      <c r="E87" s="60">
        <f>[4]SA_DTR_hors_covid!$EY69</f>
        <v>7.0704497045636749E-2</v>
      </c>
      <c r="F87" s="61">
        <f>[4]SA_DTR_hors_covid!$EY94</f>
        <v>5.9257485816938127E-2</v>
      </c>
      <c r="G87" s="62">
        <f>[4]SA_DTR_hors_covid!$EY319</f>
        <v>3.9592983531846482E-3</v>
      </c>
      <c r="H87" s="63">
        <f>[4]SA_DTR_hors_covid!$EY269</f>
        <v>4.9293795222723702E-2</v>
      </c>
      <c r="I87" s="64">
        <f>[4]SA_DTR_hors_covid!$EY144</f>
        <v>384.03770176999996</v>
      </c>
      <c r="J87" s="65">
        <f>[4]SA_DTR_hors_covid!$EY169</f>
        <v>6.4268187727212878E-2</v>
      </c>
      <c r="K87" s="66">
        <f>[4]SA_DTR_hors_covid!$EY194</f>
        <v>4.9734307769616182E-2</v>
      </c>
      <c r="L87" s="65">
        <f>[4]SA_DTR_hors_covid!$EY219</f>
        <v>6.8559206089353619E-2</v>
      </c>
      <c r="M87" s="65">
        <f>[4]SA_DTR_hors_covid!$EY244</f>
        <v>5.4442327786287992E-2</v>
      </c>
    </row>
    <row r="88" spans="2:13" s="161" customFormat="1" ht="12.75" customHeight="1" x14ac:dyDescent="0.2">
      <c r="B88" s="190"/>
      <c r="C88" s="67" t="s">
        <v>25</v>
      </c>
      <c r="D88" s="59">
        <f>[4]SA_DTR_hors_covid!$EY20</f>
        <v>17.389495280000002</v>
      </c>
      <c r="E88" s="60">
        <f>[4]SA_DTR_hors_covid!$EY70</f>
        <v>2.7727296260004364E-2</v>
      </c>
      <c r="F88" s="61">
        <f>[4]SA_DTR_hors_covid!$EY95</f>
        <v>-1.0259278383682346E-2</v>
      </c>
      <c r="G88" s="62">
        <f>[4]SA_DTR_hors_covid!$EY320</f>
        <v>-5.8542319230947548E-3</v>
      </c>
      <c r="H88" s="63">
        <f>[4]SA_DTR_hors_covid!$EY270</f>
        <v>2.1643301910288626E-2</v>
      </c>
      <c r="I88" s="64">
        <f>[4]SA_DTR_hors_covid!$EY145</f>
        <v>219.28894437000002</v>
      </c>
      <c r="J88" s="65">
        <f>[4]SA_DTR_hors_covid!$EY170</f>
        <v>3.6428573724210045E-2</v>
      </c>
      <c r="K88" s="66">
        <f>[4]SA_DTR_hors_covid!$EY195</f>
        <v>2.7620615625514988E-2</v>
      </c>
      <c r="L88" s="65">
        <f>[4]SA_DTR_hors_covid!$EY220</f>
        <v>4.433192668244379E-2</v>
      </c>
      <c r="M88" s="65">
        <f>[4]SA_DTR_hors_covid!$EY245</f>
        <v>3.3801607338686646E-2</v>
      </c>
    </row>
    <row r="89" spans="2:13" s="161" customFormat="1" ht="12.75" customHeight="1" x14ac:dyDescent="0.2">
      <c r="B89" s="190"/>
      <c r="C89" s="171" t="s">
        <v>26</v>
      </c>
      <c r="D89" s="50">
        <f>[4]SA_DTR_hors_covid!$EY22</f>
        <v>80.086066695</v>
      </c>
      <c r="E89" s="51">
        <f>[4]SA_DTR_hors_covid!$EY72</f>
        <v>9.0104952503254676E-2</v>
      </c>
      <c r="F89" s="52">
        <f>[4]SA_DTR_hors_covid!$EY97</f>
        <v>6.3438848033744444E-2</v>
      </c>
      <c r="G89" s="53">
        <f>[4]SA_DTR_hors_covid!$EY322</f>
        <v>1.9517165884191945E-2</v>
      </c>
      <c r="H89" s="172">
        <f>[4]SA_DTR_hors_covid!$EY272</f>
        <v>5.8372566733726261E-2</v>
      </c>
      <c r="I89" s="55">
        <f>[4]SA_DTR_hors_covid!$EY147</f>
        <v>944.74729091600011</v>
      </c>
      <c r="J89" s="56">
        <f>[4]SA_DTR_hors_covid!$EY172</f>
        <v>6.0151475510846097E-2</v>
      </c>
      <c r="K89" s="57">
        <f>[4]SA_DTR_hors_covid!$EY197</f>
        <v>5.6396893193885189E-2</v>
      </c>
      <c r="L89" s="56">
        <f>[4]SA_DTR_hors_covid!$EY222</f>
        <v>5.3918309251107521E-2</v>
      </c>
      <c r="M89" s="56">
        <f>[4]SA_DTR_hors_covid!$EY247</f>
        <v>4.9701942823324741E-2</v>
      </c>
    </row>
    <row r="90" spans="2:13" s="161" customFormat="1" ht="12.75" customHeight="1" x14ac:dyDescent="0.2">
      <c r="B90" s="190"/>
      <c r="C90" s="101" t="s">
        <v>27</v>
      </c>
      <c r="D90" s="59">
        <f>[4]SA_DTR_hors_covid!$EY23</f>
        <v>62.024205305000002</v>
      </c>
      <c r="E90" s="60">
        <f>[4]SA_DTR_hors_covid!$EY73</f>
        <v>8.8294159308280662E-2</v>
      </c>
      <c r="F90" s="61">
        <f>[4]SA_DTR_hors_covid!$EY98</f>
        <v>5.8468873715509018E-2</v>
      </c>
      <c r="G90" s="62">
        <f>[4]SA_DTR_hors_covid!$EY323</f>
        <v>2.5054057264532359E-2</v>
      </c>
      <c r="H90" s="63">
        <f>[4]SA_DTR_hors_covid!$EY273</f>
        <v>6.1682653774907559E-2</v>
      </c>
      <c r="I90" s="64">
        <f>[4]SA_DTR_hors_covid!$EY148</f>
        <v>730.17922873600014</v>
      </c>
      <c r="J90" s="65">
        <f>[4]SA_DTR_hors_covid!$EY173</f>
        <v>6.019836466908024E-2</v>
      </c>
      <c r="K90" s="66">
        <f>[4]SA_DTR_hors_covid!$EY198</f>
        <v>5.7040900447104859E-2</v>
      </c>
      <c r="L90" s="65">
        <f>[4]SA_DTR_hors_covid!$EY223</f>
        <v>5.1035468480152613E-2</v>
      </c>
      <c r="M90" s="65">
        <f>[4]SA_DTR_hors_covid!$EY248</f>
        <v>4.7116168291669647E-2</v>
      </c>
    </row>
    <row r="91" spans="2:13" s="161" customFormat="1" ht="12.75" customHeight="1" x14ac:dyDescent="0.2">
      <c r="B91" s="190"/>
      <c r="C91" s="102" t="s">
        <v>28</v>
      </c>
      <c r="D91" s="59">
        <f>[4]SA_DTR_hors_covid!$EY24</f>
        <v>57.479130665000007</v>
      </c>
      <c r="E91" s="60">
        <f>[4]SA_DTR_hors_covid!$EY74</f>
        <v>9.70029995841033E-2</v>
      </c>
      <c r="F91" s="61">
        <f>[4]SA_DTR_hors_covid!$EY99</f>
        <v>6.4307894975573987E-2</v>
      </c>
      <c r="G91" s="62">
        <f>[4]SA_DTR_hors_covid!$EY324</f>
        <v>2.5269335394711989E-2</v>
      </c>
      <c r="H91" s="63">
        <f>[4]SA_DTR_hors_covid!$EY274</f>
        <v>7.4642914018605344E-2</v>
      </c>
      <c r="I91" s="64">
        <f>[4]SA_DTR_hors_covid!$EY149</f>
        <v>677.27323648600009</v>
      </c>
      <c r="J91" s="65">
        <f>[4]SA_DTR_hors_covid!$EY174</f>
        <v>6.4542658178097678E-2</v>
      </c>
      <c r="K91" s="66">
        <f>[4]SA_DTR_hors_covid!$EY199</f>
        <v>6.0871465332827945E-2</v>
      </c>
      <c r="L91" s="65">
        <f>[4]SA_DTR_hors_covid!$EY224</f>
        <v>5.3249023909800686E-2</v>
      </c>
      <c r="M91" s="65">
        <f>[4]SA_DTR_hors_covid!$EY249</f>
        <v>4.8698145571048679E-2</v>
      </c>
    </row>
    <row r="92" spans="2:13" s="161" customFormat="1" ht="12.75" customHeight="1" x14ac:dyDescent="0.2">
      <c r="B92" s="190"/>
      <c r="C92" s="78" t="s">
        <v>29</v>
      </c>
      <c r="D92" s="103">
        <f>[4]SA_DTR_hors_covid!$EY25</f>
        <v>4.5450746400000002</v>
      </c>
      <c r="E92" s="60">
        <f>[4]SA_DTR_hors_covid!$EY75</f>
        <v>-1.0998809518887653E-2</v>
      </c>
      <c r="F92" s="61">
        <f>[4]SA_DTR_hors_covid!$EY100</f>
        <v>-1.1723586183980172E-2</v>
      </c>
      <c r="G92" s="62">
        <f>[4]SA_DTR_hors_covid!$EY325</f>
        <v>2.2275182204824162E-2</v>
      </c>
      <c r="H92" s="63">
        <f>[4]SA_DTR_hors_covid!$EY275</f>
        <v>-7.4075021526326723E-2</v>
      </c>
      <c r="I92" s="64">
        <f>[4]SA_DTR_hors_covid!$EY150</f>
        <v>52.905992250000004</v>
      </c>
      <c r="J92" s="65">
        <f>[4]SA_DTR_hors_covid!$EY175</f>
        <v>7.5618810028601491E-3</v>
      </c>
      <c r="K92" s="66">
        <f>[4]SA_DTR_hors_covid!$EY200</f>
        <v>1.0471368530164948E-2</v>
      </c>
      <c r="L92" s="65">
        <f>[4]SA_DTR_hors_covid!$EY225</f>
        <v>2.3507650443774342E-2</v>
      </c>
      <c r="M92" s="65">
        <f>[4]SA_DTR_hors_covid!$EY250</f>
        <v>2.7539788112377561E-2</v>
      </c>
    </row>
    <row r="93" spans="2:13" s="161" customFormat="1" ht="12.75" customHeight="1" x14ac:dyDescent="0.2">
      <c r="B93" s="190"/>
      <c r="C93" s="101" t="s">
        <v>30</v>
      </c>
      <c r="D93" s="59">
        <f>[4]SA_DTR_hors_covid!$EY26</f>
        <v>18.061861390000001</v>
      </c>
      <c r="E93" s="60">
        <f>[4]SA_DTR_hors_covid!$EY76</f>
        <v>9.6369333133182522E-2</v>
      </c>
      <c r="F93" s="61">
        <f>[4]SA_DTR_hors_covid!$EY101</f>
        <v>8.0587796150690005E-2</v>
      </c>
      <c r="G93" s="62">
        <f>[4]SA_DTR_hors_covid!$EY326</f>
        <v>1.2379355373330903E-3</v>
      </c>
      <c r="H93" s="63">
        <f>[4]SA_DTR_hors_covid!$EY276</f>
        <v>4.731019260793623E-2</v>
      </c>
      <c r="I93" s="64">
        <f>[4]SA_DTR_hors_covid!$EY151</f>
        <v>214.56806217999997</v>
      </c>
      <c r="J93" s="65">
        <f>[4]SA_DTR_hors_covid!$EY176</f>
        <v>5.9991941874115051E-2</v>
      </c>
      <c r="K93" s="66">
        <f>[4]SA_DTR_hors_covid!$EY201</f>
        <v>5.4215072390976671E-2</v>
      </c>
      <c r="L93" s="65">
        <f>[4]SA_DTR_hors_covid!$EY226</f>
        <v>6.3690238283776512E-2</v>
      </c>
      <c r="M93" s="65">
        <f>[4]SA_DTR_hors_covid!$EY251</f>
        <v>5.8510847336707972E-2</v>
      </c>
    </row>
    <row r="94" spans="2:13" s="161" customFormat="1" ht="12.75" customHeight="1" x14ac:dyDescent="0.2">
      <c r="B94" s="190"/>
      <c r="C94" s="197" t="s">
        <v>31</v>
      </c>
      <c r="D94" s="198">
        <f>[4]SA_DTR_hors_covid!$EY27</f>
        <v>180.56435391299999</v>
      </c>
      <c r="E94" s="199">
        <f>[4]SA_DTR_hors_covid!$EY77</f>
        <v>6.3455651891450859E-2</v>
      </c>
      <c r="F94" s="200">
        <f>[4]SA_DTR_hors_covid!$EY102</f>
        <v>4.0820304939302332E-2</v>
      </c>
      <c r="G94" s="201">
        <f>[4]SA_DTR_hors_covid!$EY327</f>
        <v>7.6224330128795703E-3</v>
      </c>
      <c r="H94" s="178">
        <f>[4]SA_DTR_hors_covid!$EY277</f>
        <v>5.109087493129949E-2</v>
      </c>
      <c r="I94" s="202">
        <f>[4]SA_DTR_hors_covid!$EY152</f>
        <v>2163.6166932850001</v>
      </c>
      <c r="J94" s="203">
        <f>[4]SA_DTR_hors_covid!$EY177</f>
        <v>4.8353346762388227E-2</v>
      </c>
      <c r="K94" s="204">
        <f>[4]SA_DTR_hors_covid!$EY202</f>
        <v>4.4153938759700528E-2</v>
      </c>
      <c r="L94" s="203">
        <f>[4]SA_DTR_hors_covid!$EY227</f>
        <v>4.2314428003192628E-2</v>
      </c>
      <c r="M94" s="203">
        <f>[4]SA_DTR_hors_covid!$EY252</f>
        <v>3.7373993195475963E-2</v>
      </c>
    </row>
    <row r="95" spans="2:13" s="161" customFormat="1" ht="12.75" hidden="1" customHeight="1" x14ac:dyDescent="0.2">
      <c r="B95" s="190"/>
      <c r="C95" s="58"/>
      <c r="D95" s="59"/>
      <c r="E95" s="60"/>
      <c r="F95" s="61"/>
      <c r="G95" s="62"/>
      <c r="H95" s="84"/>
      <c r="I95" s="64"/>
      <c r="J95" s="65"/>
      <c r="K95" s="66"/>
      <c r="L95" s="65"/>
      <c r="M95" s="65"/>
    </row>
    <row r="96" spans="2:13" s="161" customFormat="1" ht="12.75" hidden="1" customHeight="1" x14ac:dyDescent="0.2">
      <c r="B96" s="190"/>
      <c r="C96" s="58"/>
      <c r="D96" s="59"/>
      <c r="E96" s="60"/>
      <c r="F96" s="61"/>
      <c r="G96" s="62"/>
      <c r="H96" s="84"/>
      <c r="I96" s="64"/>
      <c r="J96" s="65"/>
      <c r="K96" s="66"/>
      <c r="L96" s="65"/>
      <c r="M96" s="65"/>
    </row>
    <row r="97" spans="2:13" s="161" customFormat="1" ht="12.75" hidden="1" customHeight="1" x14ac:dyDescent="0.2">
      <c r="B97" s="190"/>
      <c r="C97" s="58"/>
      <c r="D97" s="59"/>
      <c r="E97" s="60"/>
      <c r="F97" s="61"/>
      <c r="G97" s="62"/>
      <c r="H97" s="84"/>
      <c r="I97" s="64"/>
      <c r="J97" s="65"/>
      <c r="K97" s="66"/>
      <c r="L97" s="65"/>
      <c r="M97" s="65"/>
    </row>
    <row r="98" spans="2:13" s="161" customFormat="1" ht="12.75" hidden="1" customHeight="1" x14ac:dyDescent="0.2">
      <c r="B98" s="190"/>
      <c r="C98" s="110"/>
      <c r="D98" s="43"/>
      <c r="E98" s="205"/>
      <c r="F98" s="206"/>
      <c r="G98" s="205"/>
      <c r="H98" s="207"/>
      <c r="I98" s="183"/>
      <c r="J98" s="205"/>
      <c r="K98" s="205"/>
      <c r="L98" s="205"/>
      <c r="M98" s="205"/>
    </row>
    <row r="99" spans="2:13" s="161" customFormat="1" ht="12.75" hidden="1" customHeight="1" x14ac:dyDescent="0.2">
      <c r="B99" s="190"/>
      <c r="C99" s="101"/>
      <c r="D99" s="69"/>
      <c r="E99" s="65"/>
      <c r="F99" s="208"/>
      <c r="G99" s="65"/>
      <c r="H99" s="209"/>
      <c r="I99" s="186"/>
      <c r="J99" s="65"/>
      <c r="K99" s="65"/>
      <c r="L99" s="65"/>
      <c r="M99" s="65"/>
    </row>
    <row r="100" spans="2:13" s="161" customFormat="1" ht="12.75" hidden="1" customHeight="1" x14ac:dyDescent="0.2">
      <c r="B100" s="190"/>
      <c r="C100" s="119"/>
      <c r="D100" s="59"/>
      <c r="E100" s="65"/>
      <c r="F100" s="208"/>
      <c r="G100" s="65"/>
      <c r="H100" s="209"/>
      <c r="I100" s="186"/>
      <c r="J100" s="65"/>
      <c r="K100" s="65"/>
      <c r="L100" s="65"/>
      <c r="M100" s="65"/>
    </row>
    <row r="101" spans="2:13" s="161" customFormat="1" ht="12.75" hidden="1" customHeight="1" x14ac:dyDescent="0.2">
      <c r="B101" s="190"/>
      <c r="C101" s="119"/>
      <c r="D101" s="59"/>
      <c r="E101" s="65"/>
      <c r="F101" s="208"/>
      <c r="G101" s="65"/>
      <c r="H101" s="209"/>
      <c r="I101" s="186"/>
      <c r="J101" s="65"/>
      <c r="K101" s="65"/>
      <c r="L101" s="65"/>
      <c r="M101" s="65"/>
    </row>
    <row r="102" spans="2:13" s="161" customFormat="1" ht="12.75" hidden="1" customHeight="1" x14ac:dyDescent="0.2">
      <c r="B102" s="190"/>
      <c r="C102" s="119"/>
      <c r="D102" s="59"/>
      <c r="E102" s="65"/>
      <c r="F102" s="65"/>
      <c r="G102" s="65"/>
      <c r="H102" s="65"/>
      <c r="I102" s="186"/>
      <c r="J102" s="65"/>
      <c r="K102" s="65"/>
      <c r="L102" s="65"/>
      <c r="M102" s="65"/>
    </row>
    <row r="103" spans="2:13" s="161" customFormat="1" ht="12.75" hidden="1" customHeight="1" x14ac:dyDescent="0.2">
      <c r="B103" s="190"/>
      <c r="C103" s="101"/>
      <c r="D103" s="59"/>
      <c r="E103" s="65"/>
      <c r="F103" s="65"/>
      <c r="G103" s="65"/>
      <c r="H103" s="65"/>
      <c r="I103" s="186"/>
      <c r="J103" s="65"/>
      <c r="K103" s="65"/>
      <c r="L103" s="65"/>
      <c r="M103" s="65"/>
    </row>
    <row r="104" spans="2:13" s="161" customFormat="1" ht="12.75" hidden="1" customHeight="1" x14ac:dyDescent="0.2">
      <c r="B104" s="190"/>
      <c r="C104" s="104"/>
      <c r="D104" s="80"/>
      <c r="E104" s="86"/>
      <c r="F104" s="86"/>
      <c r="G104" s="86"/>
      <c r="H104" s="86"/>
      <c r="I104" s="188"/>
      <c r="J104" s="86"/>
      <c r="K104" s="86"/>
      <c r="L104" s="86"/>
      <c r="M104" s="86"/>
    </row>
    <row r="105" spans="2:13" s="161" customFormat="1" ht="12.75" customHeight="1" x14ac:dyDescent="0.2">
      <c r="B105" s="190"/>
      <c r="C105" s="126"/>
      <c r="D105" s="151"/>
      <c r="E105" s="152"/>
      <c r="F105" s="152"/>
      <c r="G105" s="152"/>
      <c r="H105" s="152"/>
      <c r="I105" s="153"/>
      <c r="J105" s="152"/>
      <c r="K105" s="152"/>
      <c r="L105" s="152"/>
      <c r="M105" s="148" t="s">
        <v>38</v>
      </c>
    </row>
    <row r="106" spans="2:13" s="155" customFormat="1" x14ac:dyDescent="0.2">
      <c r="C106" s="194"/>
    </row>
    <row r="107" spans="2:13" s="155" customFormat="1" ht="32.25" customHeight="1" x14ac:dyDescent="0.2">
      <c r="C107" s="195" t="s">
        <v>47</v>
      </c>
      <c r="D107" s="195"/>
      <c r="E107" s="195"/>
      <c r="F107" s="195"/>
      <c r="G107" s="195"/>
      <c r="H107" s="195"/>
      <c r="I107" s="195"/>
      <c r="J107" s="195"/>
      <c r="K107" s="195"/>
      <c r="L107" s="195"/>
      <c r="M107" s="195"/>
    </row>
    <row r="108" spans="2:13" s="155" customFormat="1" ht="8.25" customHeight="1" x14ac:dyDescent="0.2">
      <c r="C108" s="195"/>
      <c r="D108" s="195"/>
      <c r="E108" s="195"/>
      <c r="F108" s="195"/>
      <c r="G108" s="195"/>
      <c r="H108" s="195"/>
      <c r="I108" s="195"/>
      <c r="J108" s="195"/>
      <c r="K108" s="195"/>
      <c r="L108" s="195"/>
      <c r="M108" s="195"/>
    </row>
  </sheetData>
  <mergeCells count="34">
    <mergeCell ref="J73:K73"/>
    <mergeCell ref="L73:M73"/>
    <mergeCell ref="C107:M107"/>
    <mergeCell ref="C108:M108"/>
    <mergeCell ref="L39:M39"/>
    <mergeCell ref="D70:G70"/>
    <mergeCell ref="C72:C74"/>
    <mergeCell ref="D72:F72"/>
    <mergeCell ref="H72:K72"/>
    <mergeCell ref="L72:M72"/>
    <mergeCell ref="D73:D74"/>
    <mergeCell ref="E73:F73"/>
    <mergeCell ref="H73:H74"/>
    <mergeCell ref="I73:I74"/>
    <mergeCell ref="D37:G37"/>
    <mergeCell ref="C38:C40"/>
    <mergeCell ref="D38:F38"/>
    <mergeCell ref="H38:K38"/>
    <mergeCell ref="L38:M38"/>
    <mergeCell ref="D39:D40"/>
    <mergeCell ref="E39:F39"/>
    <mergeCell ref="H39:H40"/>
    <mergeCell ref="I39:I40"/>
    <mergeCell ref="J39:K39"/>
    <mergeCell ref="C4:C6"/>
    <mergeCell ref="D4:G4"/>
    <mergeCell ref="H4:K4"/>
    <mergeCell ref="L4:M4"/>
    <mergeCell ref="D5:D6"/>
    <mergeCell ref="E5:F5"/>
    <mergeCell ref="H5:H6"/>
    <mergeCell ref="I5:I6"/>
    <mergeCell ref="J5:K5"/>
    <mergeCell ref="L5:M5"/>
  </mergeCells>
  <pageMargins left="0" right="0" top="0" bottom="0" header="0" footer="0"/>
  <pageSetup paperSize="9" scale="77" fitToWidth="2" orientation="portrait" r:id="rId1"/>
  <headerFooter alignWithMargins="0"/>
  <rowBreaks count="1" manualBreakCount="1">
    <brk id="37" min="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48C4D-AA71-4740-A1F1-CADC5BFB82F2}">
  <sheetPr>
    <tabColor rgb="FF0000FF"/>
    <pageSetUpPr fitToPage="1"/>
  </sheetPr>
  <dimension ref="A1:AK65"/>
  <sheetViews>
    <sheetView showGridLines="0" tabSelected="1" zoomScale="85" zoomScaleNormal="85" workbookViewId="0">
      <pane xSplit="3" topLeftCell="D1" activePane="topRight" state="frozen"/>
      <selection sqref="A1:D1"/>
      <selection pane="topRight" activeCell="B4" sqref="B4"/>
    </sheetView>
  </sheetViews>
  <sheetFormatPr baseColWidth="10" defaultColWidth="11.42578125" defaultRowHeight="14.25" x14ac:dyDescent="0.2"/>
  <cols>
    <col min="1" max="1" width="3.28515625" style="218" customWidth="1"/>
    <col min="2" max="2" width="25.85546875" style="218" customWidth="1"/>
    <col min="3" max="3" width="18.85546875" style="218" customWidth="1"/>
    <col min="4" max="4" width="11.7109375" style="218" customWidth="1"/>
    <col min="5" max="5" width="11.42578125" style="218" customWidth="1"/>
    <col min="6" max="6" width="11.42578125" style="218"/>
    <col min="7" max="15" width="11.42578125" style="218" customWidth="1"/>
    <col min="16" max="16" width="12.28515625" style="218" customWidth="1"/>
    <col min="17" max="17" width="12.42578125" style="218" customWidth="1"/>
    <col min="18" max="23" width="11.42578125" style="218"/>
    <col min="24" max="24" width="6.28515625" style="218" customWidth="1"/>
    <col min="25" max="25" width="14.85546875" style="218" customWidth="1"/>
    <col min="26" max="16384" width="11.42578125" style="218"/>
  </cols>
  <sheetData>
    <row r="1" spans="1:26" ht="26.25" customHeight="1" x14ac:dyDescent="0.2">
      <c r="A1" s="216" t="s">
        <v>48</v>
      </c>
      <c r="B1" s="217"/>
      <c r="C1" s="217"/>
      <c r="D1" s="217"/>
      <c r="E1" s="217"/>
      <c r="F1" s="217"/>
      <c r="G1" s="217"/>
      <c r="H1" s="217"/>
      <c r="I1" s="217"/>
      <c r="J1" s="217"/>
      <c r="K1" s="217"/>
      <c r="L1" s="217"/>
      <c r="M1" s="217"/>
      <c r="N1" s="217"/>
      <c r="O1" s="217"/>
      <c r="P1" s="217"/>
      <c r="Q1" s="217"/>
      <c r="R1" s="217"/>
      <c r="S1" s="217"/>
      <c r="T1" s="217"/>
    </row>
    <row r="2" spans="1:26" ht="24.75" customHeight="1" x14ac:dyDescent="0.2">
      <c r="Y2" s="219" t="s">
        <v>49</v>
      </c>
    </row>
    <row r="3" spans="1:26" ht="30" x14ac:dyDescent="0.2">
      <c r="D3" s="220" t="s">
        <v>50</v>
      </c>
      <c r="E3" s="220">
        <v>44927</v>
      </c>
      <c r="F3" s="220">
        <v>44958</v>
      </c>
      <c r="G3" s="220">
        <v>44986</v>
      </c>
      <c r="H3" s="220">
        <v>45017</v>
      </c>
      <c r="I3" s="220">
        <v>45047</v>
      </c>
      <c r="J3" s="220">
        <v>45078</v>
      </c>
      <c r="K3" s="220">
        <v>45108</v>
      </c>
      <c r="L3" s="220">
        <v>45139</v>
      </c>
      <c r="M3" s="220">
        <v>45170</v>
      </c>
      <c r="N3" s="220">
        <v>45200</v>
      </c>
      <c r="O3" s="220">
        <v>45231</v>
      </c>
      <c r="P3" s="220">
        <v>45261</v>
      </c>
      <c r="Q3" s="220" t="s">
        <v>51</v>
      </c>
      <c r="R3" s="220">
        <v>45292</v>
      </c>
      <c r="S3" s="220">
        <f>EOMONTH(R3,0)+1</f>
        <v>45323</v>
      </c>
      <c r="T3" s="220">
        <f>EOMONTH(S3,0)+1</f>
        <v>45352</v>
      </c>
      <c r="U3" s="220">
        <f>EOMONTH(T3,0)+1</f>
        <v>45383</v>
      </c>
      <c r="V3" s="220">
        <f>EOMONTH(U3,0)+1</f>
        <v>45413</v>
      </c>
      <c r="W3" s="220">
        <f>EOMONTH(V3,0)+1</f>
        <v>45444</v>
      </c>
      <c r="Y3" s="221"/>
    </row>
    <row r="4" spans="1:26" ht="15" x14ac:dyDescent="0.25">
      <c r="B4" s="222" t="s">
        <v>52</v>
      </c>
      <c r="C4" s="223"/>
      <c r="D4" s="224">
        <v>1.4192884037811382E-5</v>
      </c>
      <c r="E4" s="224">
        <v>-1.4942861739963842E-4</v>
      </c>
      <c r="F4" s="224">
        <v>-3.2953710965233363E-5</v>
      </c>
      <c r="G4" s="224">
        <v>-1.5777604589928274E-5</v>
      </c>
      <c r="H4" s="224">
        <v>8.9327465395694361E-6</v>
      </c>
      <c r="I4" s="224">
        <v>1.4764836498537548E-5</v>
      </c>
      <c r="J4" s="224">
        <v>-4.0287924378157314E-5</v>
      </c>
      <c r="K4" s="224">
        <v>1.4101488115580985E-4</v>
      </c>
      <c r="L4" s="224">
        <v>1.9682614364779916E-4</v>
      </c>
      <c r="M4" s="224">
        <v>2.2587251149608356E-4</v>
      </c>
      <c r="N4" s="224">
        <v>-4.3096564893430056E-6</v>
      </c>
      <c r="O4" s="224">
        <v>-1.8900114121311873E-5</v>
      </c>
      <c r="P4" s="224">
        <v>4.5268346243076962E-5</v>
      </c>
      <c r="Q4" s="224">
        <v>2.76782908530393E-5</v>
      </c>
      <c r="R4" s="224">
        <v>-9.4455493041434302E-5</v>
      </c>
      <c r="S4" s="224">
        <v>-1.340338901633098E-4</v>
      </c>
      <c r="T4" s="224">
        <v>-4.3305586763975334E-4</v>
      </c>
      <c r="U4" s="224">
        <v>-6.4417510275249779E-4</v>
      </c>
      <c r="V4" s="224">
        <v>-7.6288854849360099E-4</v>
      </c>
      <c r="W4" s="224">
        <v>-1.301299411284762E-3</v>
      </c>
      <c r="Y4" s="225">
        <v>-0.54737794987772759</v>
      </c>
    </row>
    <row r="5" spans="1:26" ht="15" x14ac:dyDescent="0.25">
      <c r="B5" s="226" t="s">
        <v>53</v>
      </c>
      <c r="C5" s="227"/>
      <c r="D5" s="228">
        <v>1.9057544351941402E-5</v>
      </c>
      <c r="E5" s="228">
        <v>-2.3240740452878939E-4</v>
      </c>
      <c r="F5" s="228">
        <v>-9.1357786681900421E-5</v>
      </c>
      <c r="G5" s="228">
        <v>-2.1330598248825439E-6</v>
      </c>
      <c r="H5" s="228">
        <v>4.8952081350916998E-5</v>
      </c>
      <c r="I5" s="228">
        <v>5.637082786780212E-5</v>
      </c>
      <c r="J5" s="228">
        <v>-8.4937400661622142E-5</v>
      </c>
      <c r="K5" s="228">
        <v>1.6820264342509716E-4</v>
      </c>
      <c r="L5" s="228">
        <v>3.1679801965855958E-4</v>
      </c>
      <c r="M5" s="228">
        <v>3.4875230146247382E-4</v>
      </c>
      <c r="N5" s="228">
        <v>-2.1720176044293105E-5</v>
      </c>
      <c r="O5" s="228">
        <v>3.3449508066718536E-5</v>
      </c>
      <c r="P5" s="228">
        <v>5.3612579290485129E-5</v>
      </c>
      <c r="Q5" s="228">
        <v>4.2625486518677036E-5</v>
      </c>
      <c r="R5" s="228">
        <v>5.9080849826198545E-5</v>
      </c>
      <c r="S5" s="228">
        <v>1.4544240934610819E-4</v>
      </c>
      <c r="T5" s="228">
        <v>-7.4156821802173756E-4</v>
      </c>
      <c r="U5" s="228">
        <v>-9.8500397228551417E-4</v>
      </c>
      <c r="V5" s="228">
        <v>-1.4265929769874397E-3</v>
      </c>
      <c r="W5" s="228">
        <v>-1.7082839706352715E-3</v>
      </c>
      <c r="Y5" s="229">
        <v>-0.45325347941127347</v>
      </c>
    </row>
    <row r="6" spans="1:26" x14ac:dyDescent="0.2">
      <c r="B6" s="230" t="s">
        <v>54</v>
      </c>
      <c r="C6" s="231"/>
      <c r="D6" s="232">
        <v>-2.3655101565323022E-6</v>
      </c>
      <c r="E6" s="232">
        <v>-2.0167003775051207E-5</v>
      </c>
      <c r="F6" s="232">
        <v>-2.7799384627047452E-5</v>
      </c>
      <c r="G6" s="232">
        <v>1.1975747065351428E-5</v>
      </c>
      <c r="H6" s="232">
        <v>1.8177886438097701E-5</v>
      </c>
      <c r="I6" s="232">
        <v>-2.4959486235487383E-5</v>
      </c>
      <c r="J6" s="232">
        <v>5.1863788474326711E-5</v>
      </c>
      <c r="K6" s="232">
        <v>-1.0438420633418488E-4</v>
      </c>
      <c r="L6" s="232">
        <v>5.0797808015534685E-6</v>
      </c>
      <c r="M6" s="232">
        <v>2.7196303445053971E-4</v>
      </c>
      <c r="N6" s="232">
        <v>1.6225757960697251E-4</v>
      </c>
      <c r="O6" s="232">
        <v>-3.3346970958680888E-4</v>
      </c>
      <c r="P6" s="232">
        <v>-1.2978572067068317E-4</v>
      </c>
      <c r="Q6" s="232">
        <v>-8.9419199276186134E-6</v>
      </c>
      <c r="R6" s="232">
        <v>1.3270966148426488E-4</v>
      </c>
      <c r="S6" s="232">
        <v>8.0199680901582582E-4</v>
      </c>
      <c r="T6" s="232">
        <v>1.8080320141189432E-4</v>
      </c>
      <c r="U6" s="232">
        <v>-9.8418542834444178E-4</v>
      </c>
      <c r="V6" s="232">
        <v>-2.4409857409701807E-3</v>
      </c>
      <c r="W6" s="232">
        <v>-1.019886663609082E-4</v>
      </c>
      <c r="Y6" s="233">
        <v>-8.539006465397847E-3</v>
      </c>
      <c r="Z6" s="234"/>
    </row>
    <row r="7" spans="1:26" x14ac:dyDescent="0.2">
      <c r="B7" s="230" t="s">
        <v>55</v>
      </c>
      <c r="C7" s="231"/>
      <c r="D7" s="232">
        <v>9.6126826962805723E-6</v>
      </c>
      <c r="E7" s="232">
        <v>2.4463397161333944E-6</v>
      </c>
      <c r="F7" s="232">
        <v>4.5011726441446243E-5</v>
      </c>
      <c r="G7" s="232">
        <v>5.4868787915385298E-5</v>
      </c>
      <c r="H7" s="232">
        <v>3.524068383065071E-5</v>
      </c>
      <c r="I7" s="232">
        <v>-1.4088287812130673E-5</v>
      </c>
      <c r="J7" s="232">
        <v>6.2676915190795768E-5</v>
      </c>
      <c r="K7" s="232">
        <v>1.864963795101815E-4</v>
      </c>
      <c r="L7" s="232">
        <v>1.7190686885570905E-4</v>
      </c>
      <c r="M7" s="232">
        <v>7.8842701693560002E-5</v>
      </c>
      <c r="N7" s="232">
        <v>1.4475736600738642E-5</v>
      </c>
      <c r="O7" s="232">
        <v>-1.6902827315379287E-4</v>
      </c>
      <c r="P7" s="232">
        <v>8.0971771839077888E-5</v>
      </c>
      <c r="Q7" s="232">
        <v>4.1587000181975142E-5</v>
      </c>
      <c r="R7" s="232">
        <v>1.7293894464831538E-4</v>
      </c>
      <c r="S7" s="232">
        <v>1.6673004035183681E-5</v>
      </c>
      <c r="T7" s="232">
        <v>9.4087726787872583E-5</v>
      </c>
      <c r="U7" s="232">
        <v>-6.332205227288501E-5</v>
      </c>
      <c r="V7" s="232">
        <v>-1.1171694978623359E-3</v>
      </c>
      <c r="W7" s="232">
        <v>-1.4285067541359719E-3</v>
      </c>
      <c r="Y7" s="233">
        <v>-3.0260460877961748E-2</v>
      </c>
      <c r="Z7" s="234"/>
    </row>
    <row r="8" spans="1:26" x14ac:dyDescent="0.2">
      <c r="B8" s="230" t="s">
        <v>56</v>
      </c>
      <c r="C8" s="231"/>
      <c r="D8" s="232">
        <v>-8.3109338488984719E-6</v>
      </c>
      <c r="E8" s="232">
        <v>-3.8085923904418451E-5</v>
      </c>
      <c r="F8" s="232">
        <v>-5.803946805538196E-5</v>
      </c>
      <c r="G8" s="232">
        <v>-1.5685161294243244E-6</v>
      </c>
      <c r="H8" s="232">
        <v>3.060278926292348E-5</v>
      </c>
      <c r="I8" s="232">
        <v>-1.4610816489013523E-5</v>
      </c>
      <c r="J8" s="232">
        <v>5.5873148057106192E-5</v>
      </c>
      <c r="K8" s="232">
        <v>-2.9446127313281778E-4</v>
      </c>
      <c r="L8" s="232">
        <v>-1.4477317203209772E-4</v>
      </c>
      <c r="M8" s="232">
        <v>4.5695734885353723E-4</v>
      </c>
      <c r="N8" s="232">
        <v>2.5392246753508374E-4</v>
      </c>
      <c r="O8" s="232">
        <v>-4.8528193692054522E-4</v>
      </c>
      <c r="P8" s="232">
        <v>-3.1018101427904288E-4</v>
      </c>
      <c r="Q8" s="232">
        <v>-3.9921600432313298E-5</v>
      </c>
      <c r="R8" s="232">
        <v>1.5624325128760219E-4</v>
      </c>
      <c r="S8" s="232">
        <v>1.4880311899014842E-3</v>
      </c>
      <c r="T8" s="232">
        <v>3.2659123378397936E-4</v>
      </c>
      <c r="U8" s="232">
        <v>-1.5279111383413868E-3</v>
      </c>
      <c r="V8" s="232">
        <v>-3.8884973126680489E-3</v>
      </c>
      <c r="W8" s="232">
        <v>4.679416129858005E-4</v>
      </c>
      <c r="Y8" s="233">
        <v>2.2692197136073844E-2</v>
      </c>
      <c r="Z8" s="234"/>
    </row>
    <row r="9" spans="1:26" x14ac:dyDescent="0.2">
      <c r="B9" s="230" t="s">
        <v>57</v>
      </c>
      <c r="C9" s="231"/>
      <c r="D9" s="232">
        <v>-5.0636172671536528E-6</v>
      </c>
      <c r="E9" s="232">
        <v>6.9795679285000745E-6</v>
      </c>
      <c r="F9" s="232">
        <v>-5.1108853995063264E-5</v>
      </c>
      <c r="G9" s="232">
        <v>-4.5110881675691772E-6</v>
      </c>
      <c r="H9" s="232">
        <v>-6.1556323654232692E-5</v>
      </c>
      <c r="I9" s="232">
        <v>-9.0992101020481719E-5</v>
      </c>
      <c r="J9" s="232">
        <v>2.3358414690921592E-5</v>
      </c>
      <c r="K9" s="232">
        <v>5.6097042434810618E-5</v>
      </c>
      <c r="L9" s="232">
        <v>2.7715931039518082E-4</v>
      </c>
      <c r="M9" s="232">
        <v>-2.4828778983132516E-5</v>
      </c>
      <c r="N9" s="232">
        <v>8.9720485321631571E-5</v>
      </c>
      <c r="O9" s="232">
        <v>-9.2375379172282557E-5</v>
      </c>
      <c r="P9" s="232">
        <v>1.1945784149802741E-4</v>
      </c>
      <c r="Q9" s="232">
        <v>1.0096924976998878E-5</v>
      </c>
      <c r="R9" s="232">
        <v>3.0936268273551448E-5</v>
      </c>
      <c r="S9" s="232">
        <v>-4.1460316743080483E-4</v>
      </c>
      <c r="T9" s="232">
        <v>-2.6913624499924627E-4</v>
      </c>
      <c r="U9" s="232">
        <v>-4.9599045738935033E-4</v>
      </c>
      <c r="V9" s="232">
        <v>7.9363638311957807E-4</v>
      </c>
      <c r="W9" s="232">
        <v>6.467952672051247E-5</v>
      </c>
      <c r="Y9" s="233">
        <v>8.3793144771071582E-4</v>
      </c>
      <c r="Z9" s="234"/>
    </row>
    <row r="10" spans="1:26" x14ac:dyDescent="0.2">
      <c r="B10" s="235" t="s">
        <v>58</v>
      </c>
      <c r="C10" s="236"/>
      <c r="D10" s="232">
        <v>-5.8607525219911416E-5</v>
      </c>
      <c r="E10" s="232">
        <v>-7.1109852871176216E-5</v>
      </c>
      <c r="F10" s="232">
        <v>-9.9284477290684237E-6</v>
      </c>
      <c r="G10" s="232">
        <v>-2.5179348831394499E-5</v>
      </c>
      <c r="H10" s="232">
        <v>-2.2341580804829952E-5</v>
      </c>
      <c r="I10" s="232">
        <v>-3.4855977564363094E-5</v>
      </c>
      <c r="J10" s="232">
        <v>3.4849061036901219E-7</v>
      </c>
      <c r="K10" s="232">
        <v>1.9109680191697898E-4</v>
      </c>
      <c r="L10" s="232">
        <v>1.3347816462117024E-4</v>
      </c>
      <c r="M10" s="232">
        <v>3.1017999742877223E-4</v>
      </c>
      <c r="N10" s="232">
        <v>4.0773139893568455E-4</v>
      </c>
      <c r="O10" s="232">
        <v>2.6161075583064353E-4</v>
      </c>
      <c r="P10" s="232">
        <v>7.9030811621638719E-6</v>
      </c>
      <c r="Q10" s="232">
        <v>9.6709335123623674E-5</v>
      </c>
      <c r="R10" s="232">
        <v>2.4643728095119499E-4</v>
      </c>
      <c r="S10" s="232">
        <v>3.5936346570397681E-4</v>
      </c>
      <c r="T10" s="232">
        <v>4.6260536948450337E-4</v>
      </c>
      <c r="U10" s="232">
        <v>2.5745164225110528E-4</v>
      </c>
      <c r="V10" s="232">
        <v>1.201284798973079E-3</v>
      </c>
      <c r="W10" s="232">
        <v>1.9013083812082776E-3</v>
      </c>
      <c r="Y10" s="233">
        <v>0.14886991117434434</v>
      </c>
      <c r="Z10" s="234"/>
    </row>
    <row r="11" spans="1:26" x14ac:dyDescent="0.2">
      <c r="B11" s="230" t="s">
        <v>59</v>
      </c>
      <c r="C11" s="231"/>
      <c r="D11" s="232">
        <v>-3.0850482910182997E-5</v>
      </c>
      <c r="E11" s="232">
        <v>1.1221745401512884E-4</v>
      </c>
      <c r="F11" s="232">
        <v>5.7835194041455651E-5</v>
      </c>
      <c r="G11" s="232">
        <v>1.0001661947622864E-4</v>
      </c>
      <c r="H11" s="232">
        <v>1.1069810458463891E-4</v>
      </c>
      <c r="I11" s="232">
        <v>8.4183090025335972E-5</v>
      </c>
      <c r="J11" s="232">
        <v>5.7829951605858909E-5</v>
      </c>
      <c r="K11" s="232">
        <v>8.9166971358078939E-5</v>
      </c>
      <c r="L11" s="232">
        <v>1.1209163070002859E-4</v>
      </c>
      <c r="M11" s="232">
        <v>2.4779792707430026E-4</v>
      </c>
      <c r="N11" s="232">
        <v>4.240657119383151E-4</v>
      </c>
      <c r="O11" s="232">
        <v>2.2710736853426283E-4</v>
      </c>
      <c r="P11" s="232">
        <v>9.6849820966360411E-5</v>
      </c>
      <c r="Q11" s="232">
        <v>1.4605615281815254E-4</v>
      </c>
      <c r="R11" s="232">
        <v>2.8768367700648945E-4</v>
      </c>
      <c r="S11" s="232">
        <v>5.7736020780474462E-4</v>
      </c>
      <c r="T11" s="232">
        <v>1.3123303705209199E-3</v>
      </c>
      <c r="U11" s="232">
        <v>1.0501019167239445E-3</v>
      </c>
      <c r="V11" s="232">
        <v>3.1256257959064726E-3</v>
      </c>
      <c r="W11" s="232">
        <v>4.4284223805830525E-3</v>
      </c>
      <c r="Y11" s="233">
        <v>8.3600262160384631E-2</v>
      </c>
      <c r="Z11" s="234"/>
    </row>
    <row r="12" spans="1:26" x14ac:dyDescent="0.2">
      <c r="B12" s="230" t="s">
        <v>60</v>
      </c>
      <c r="C12" s="231"/>
      <c r="D12" s="232">
        <v>-6.9126036398192703E-5</v>
      </c>
      <c r="E12" s="232">
        <v>-1.3534009718396689E-4</v>
      </c>
      <c r="F12" s="232">
        <v>-2.7283726246718487E-5</v>
      </c>
      <c r="G12" s="232">
        <v>-7.0108696556769878E-5</v>
      </c>
      <c r="H12" s="232">
        <v>-5.9224621201448002E-5</v>
      </c>
      <c r="I12" s="232">
        <v>-7.6088420124742484E-5</v>
      </c>
      <c r="J12" s="232">
        <v>-1.8430035435557102E-5</v>
      </c>
      <c r="K12" s="232">
        <v>2.2290242159339613E-4</v>
      </c>
      <c r="L12" s="232">
        <v>1.3716828112642077E-4</v>
      </c>
      <c r="M12" s="232">
        <v>3.4955207924203258E-4</v>
      </c>
      <c r="N12" s="232">
        <v>4.3721824875264659E-4</v>
      </c>
      <c r="O12" s="232">
        <v>3.032603380122012E-4</v>
      </c>
      <c r="P12" s="232">
        <v>-8.572447355303936E-7</v>
      </c>
      <c r="Q12" s="232">
        <v>8.9819481406960833E-5</v>
      </c>
      <c r="R12" s="232">
        <v>2.5477519796268666E-4</v>
      </c>
      <c r="S12" s="232">
        <v>3.2547619015899087E-4</v>
      </c>
      <c r="T12" s="232">
        <v>2.7635429743200213E-4</v>
      </c>
      <c r="U12" s="232">
        <v>3.2072186658238522E-5</v>
      </c>
      <c r="V12" s="232">
        <v>6.6252286873824673E-4</v>
      </c>
      <c r="W12" s="232">
        <v>5.2321255135234779E-4</v>
      </c>
      <c r="Y12" s="233">
        <v>2.913537375768982E-2</v>
      </c>
      <c r="Z12" s="234"/>
    </row>
    <row r="13" spans="1:26" x14ac:dyDescent="0.2">
      <c r="B13" s="235" t="s">
        <v>61</v>
      </c>
      <c r="C13" s="236"/>
      <c r="D13" s="232">
        <v>1.9271118679053956E-5</v>
      </c>
      <c r="E13" s="232">
        <v>-3.2619994449478718E-5</v>
      </c>
      <c r="F13" s="232">
        <v>-2.1521501501464702E-4</v>
      </c>
      <c r="G13" s="232">
        <v>-1.683907391061279E-4</v>
      </c>
      <c r="H13" s="232">
        <v>-3.0129610011053742E-4</v>
      </c>
      <c r="I13" s="232">
        <v>-2.813232915492847E-4</v>
      </c>
      <c r="J13" s="232">
        <v>-2.1165300537173692E-4</v>
      </c>
      <c r="K13" s="232">
        <v>-1.2916218761471754E-4</v>
      </c>
      <c r="L13" s="232">
        <v>-5.6999073203678474E-4</v>
      </c>
      <c r="M13" s="232">
        <v>-4.3150104288736113E-4</v>
      </c>
      <c r="N13" s="232">
        <v>-2.3172078551136899E-4</v>
      </c>
      <c r="O13" s="232">
        <v>-9.8641690720924213E-4</v>
      </c>
      <c r="P13" s="232">
        <v>-6.0318246785462382E-4</v>
      </c>
      <c r="Q13" s="232">
        <v>-3.3950577554042738E-4</v>
      </c>
      <c r="R13" s="232">
        <v>9.556165042834408E-6</v>
      </c>
      <c r="S13" s="232">
        <v>-7.0569890200600227E-5</v>
      </c>
      <c r="T13" s="232">
        <v>-1.6958314798776186E-4</v>
      </c>
      <c r="U13" s="232">
        <v>-2.6217031673434477E-3</v>
      </c>
      <c r="V13" s="232">
        <v>-2.5027452304465791E-3</v>
      </c>
      <c r="W13" s="232">
        <v>-3.2025102751370715E-3</v>
      </c>
      <c r="Y13" s="233">
        <v>-3.71178072914784E-2</v>
      </c>
      <c r="Z13" s="234"/>
    </row>
    <row r="14" spans="1:26" x14ac:dyDescent="0.2">
      <c r="B14" s="235" t="s">
        <v>62</v>
      </c>
      <c r="C14" s="236"/>
      <c r="D14" s="232">
        <v>8.1732086044672414E-5</v>
      </c>
      <c r="E14" s="232">
        <v>-8.6431358504335254E-4</v>
      </c>
      <c r="F14" s="232">
        <v>-7.7299810506648026E-4</v>
      </c>
      <c r="G14" s="232">
        <v>-4.8701928835859221E-4</v>
      </c>
      <c r="H14" s="232">
        <v>1.5516602535980972E-4</v>
      </c>
      <c r="I14" s="232">
        <v>1.0019603147370937E-4</v>
      </c>
      <c r="J14" s="232">
        <v>-7.9240662710700072E-5</v>
      </c>
      <c r="K14" s="232">
        <v>1.0415029840837864E-3</v>
      </c>
      <c r="L14" s="232">
        <v>1.8705834944072741E-3</v>
      </c>
      <c r="M14" s="232">
        <v>8.6888551171848682E-4</v>
      </c>
      <c r="N14" s="232">
        <v>-7.4633480196439894E-4</v>
      </c>
      <c r="O14" s="232">
        <v>4.1254211371422045E-4</v>
      </c>
      <c r="P14" s="232">
        <v>2.1884676565009364E-4</v>
      </c>
      <c r="Q14" s="232">
        <v>1.2355267737307329E-4</v>
      </c>
      <c r="R14" s="232">
        <v>3.7269048363897106E-4</v>
      </c>
      <c r="S14" s="232">
        <v>7.5803907056215536E-4</v>
      </c>
      <c r="T14" s="232">
        <v>1.8763331009163942E-4</v>
      </c>
      <c r="U14" s="232">
        <v>-2.1916709339209195E-4</v>
      </c>
      <c r="V14" s="232">
        <v>-3.1861142479062687E-3</v>
      </c>
      <c r="W14" s="232">
        <v>-1.0743377700565104E-2</v>
      </c>
      <c r="Y14" s="233">
        <v>-0.29477222377560253</v>
      </c>
      <c r="Z14" s="234"/>
    </row>
    <row r="15" spans="1:26" x14ac:dyDescent="0.2">
      <c r="B15" s="235" t="s">
        <v>63</v>
      </c>
      <c r="C15" s="236"/>
      <c r="D15" s="232">
        <v>1.2670437726125527E-4</v>
      </c>
      <c r="E15" s="232">
        <v>-6.6380208221084036E-4</v>
      </c>
      <c r="F15" s="232">
        <v>1.7664372301329223E-5</v>
      </c>
      <c r="G15" s="232">
        <v>2.8485769664698957E-4</v>
      </c>
      <c r="H15" s="232">
        <v>1.8049864991609432E-4</v>
      </c>
      <c r="I15" s="232">
        <v>4.1886260419721211E-4</v>
      </c>
      <c r="J15" s="232">
        <v>-3.8892323848593868E-4</v>
      </c>
      <c r="K15" s="232">
        <v>2.0907008514670089E-4</v>
      </c>
      <c r="L15" s="232">
        <v>4.6601579637872703E-4</v>
      </c>
      <c r="M15" s="232">
        <v>5.0976806359792626E-4</v>
      </c>
      <c r="N15" s="232">
        <v>-4.8902563141184352E-4</v>
      </c>
      <c r="O15" s="232">
        <v>2.3681660563013018E-4</v>
      </c>
      <c r="P15" s="232">
        <v>3.7198398238724728E-4</v>
      </c>
      <c r="Q15" s="232">
        <v>7.3100583986906997E-5</v>
      </c>
      <c r="R15" s="232">
        <v>-4.5539674980987765E-4</v>
      </c>
      <c r="S15" s="232">
        <v>-1.3352014768303055E-3</v>
      </c>
      <c r="T15" s="232">
        <v>-4.3588897752931954E-3</v>
      </c>
      <c r="U15" s="232">
        <v>-2.5973257291428409E-3</v>
      </c>
      <c r="V15" s="232">
        <v>-2.2741435048325709E-3</v>
      </c>
      <c r="W15" s="232">
        <v>-3.2485422859630519E-3</v>
      </c>
      <c r="Y15" s="233">
        <v>-0.19188875819735074</v>
      </c>
      <c r="Z15" s="234"/>
    </row>
    <row r="16" spans="1:26" x14ac:dyDescent="0.2">
      <c r="B16" s="230" t="s">
        <v>64</v>
      </c>
      <c r="C16" s="231"/>
      <c r="D16" s="232">
        <v>2.7353675742025629E-5</v>
      </c>
      <c r="E16" s="232">
        <v>-3.3394323841273721E-4</v>
      </c>
      <c r="F16" s="232">
        <v>-5.0485416016121665E-4</v>
      </c>
      <c r="G16" s="232">
        <v>-7.2963625969668655E-4</v>
      </c>
      <c r="H16" s="232">
        <v>-6.6234748551319278E-4</v>
      </c>
      <c r="I16" s="232">
        <v>-1.2196252916929495E-5</v>
      </c>
      <c r="J16" s="232">
        <v>-7.3511691811523061E-4</v>
      </c>
      <c r="K16" s="232">
        <v>-7.5352331323808031E-4</v>
      </c>
      <c r="L16" s="232">
        <v>-6.2749935838524173E-4</v>
      </c>
      <c r="M16" s="232">
        <v>1.1319583324120863E-4</v>
      </c>
      <c r="N16" s="232">
        <v>-8.8672918877419349E-4</v>
      </c>
      <c r="O16" s="232">
        <v>-4.1233522387940091E-5</v>
      </c>
      <c r="P16" s="232">
        <v>-7.9846400356742286E-4</v>
      </c>
      <c r="Q16" s="232">
        <v>-4.9817715000888274E-4</v>
      </c>
      <c r="R16" s="232">
        <v>2.1010718656455651E-5</v>
      </c>
      <c r="S16" s="232">
        <v>-1.0455585875974727E-3</v>
      </c>
      <c r="T16" s="232">
        <v>-2.4317782279926758E-3</v>
      </c>
      <c r="U16" s="232">
        <v>-2.593067089301182E-3</v>
      </c>
      <c r="V16" s="232">
        <v>-3.9654569617521007E-3</v>
      </c>
      <c r="W16" s="232">
        <v>-5.0399261974902743E-3</v>
      </c>
      <c r="Y16" s="233">
        <v>-0.19469112347769624</v>
      </c>
      <c r="Z16" s="234"/>
    </row>
    <row r="17" spans="1:37" x14ac:dyDescent="0.2">
      <c r="B17" s="230" t="s">
        <v>65</v>
      </c>
      <c r="C17" s="231"/>
      <c r="D17" s="237">
        <v>3.1498231842630453E-4</v>
      </c>
      <c r="E17" s="237">
        <v>-1.1701627487901156E-3</v>
      </c>
      <c r="F17" s="237">
        <v>9.4954957696780085E-4</v>
      </c>
      <c r="G17" s="237">
        <v>2.0943465542864192E-3</v>
      </c>
      <c r="H17" s="237">
        <v>1.6311069672068079E-3</v>
      </c>
      <c r="I17" s="237">
        <v>1.163176450742931E-3</v>
      </c>
      <c r="J17" s="237">
        <v>2.4259681815941292E-4</v>
      </c>
      <c r="K17" s="237">
        <v>1.8061997181382239E-3</v>
      </c>
      <c r="L17" s="237">
        <v>2.3189321642602678E-3</v>
      </c>
      <c r="M17" s="237">
        <v>1.2190732682251237E-3</v>
      </c>
      <c r="N17" s="237">
        <v>2.0242216049570771E-4</v>
      </c>
      <c r="O17" s="237">
        <v>7.3954644793294833E-4</v>
      </c>
      <c r="P17" s="237">
        <v>2.6960066110517378E-3</v>
      </c>
      <c r="Q17" s="237">
        <v>1.0687315503217221E-3</v>
      </c>
      <c r="R17" s="237">
        <v>-1.2018205552674077E-3</v>
      </c>
      <c r="S17" s="237">
        <v>-1.8708297334624202E-3</v>
      </c>
      <c r="T17" s="237">
        <v>-7.9012037409966762E-3</v>
      </c>
      <c r="U17" s="237">
        <v>-2.6049556634595294E-3</v>
      </c>
      <c r="V17" s="237">
        <v>8.0111230373058895E-4</v>
      </c>
      <c r="W17" s="237">
        <v>1.3710582860615439E-4</v>
      </c>
      <c r="Y17" s="233">
        <v>2.8023652803454979E-3</v>
      </c>
      <c r="Z17" s="234"/>
    </row>
    <row r="18" spans="1:37" ht="15" x14ac:dyDescent="0.25">
      <c r="B18" s="238" t="s">
        <v>66</v>
      </c>
      <c r="C18" s="239"/>
      <c r="D18" s="240">
        <v>5.7737782368505464E-6</v>
      </c>
      <c r="E18" s="240">
        <v>4.0015467499543433E-6</v>
      </c>
      <c r="F18" s="240">
        <v>6.8224276051687127E-5</v>
      </c>
      <c r="G18" s="240">
        <v>-3.9873871493845137E-5</v>
      </c>
      <c r="H18" s="240">
        <v>-6.1056346435162112E-5</v>
      </c>
      <c r="I18" s="240">
        <v>-5.5932931581903489E-5</v>
      </c>
      <c r="J18" s="240">
        <v>3.6103797477204935E-5</v>
      </c>
      <c r="K18" s="240">
        <v>9.6155246879670031E-5</v>
      </c>
      <c r="L18" s="240">
        <v>1.867956330436904E-5</v>
      </c>
      <c r="M18" s="240">
        <v>2.0463229581713094E-5</v>
      </c>
      <c r="N18" s="240">
        <v>2.4772959310137566E-5</v>
      </c>
      <c r="O18" s="240">
        <v>-1.0586985159821705E-4</v>
      </c>
      <c r="P18" s="240">
        <v>3.2452438215591073E-5</v>
      </c>
      <c r="Q18" s="240">
        <v>2.5452010605775399E-6</v>
      </c>
      <c r="R18" s="240">
        <v>-3.5919617405877347E-4</v>
      </c>
      <c r="S18" s="240">
        <v>-6.1300103993344734E-4</v>
      </c>
      <c r="T18" s="240">
        <v>9.9105710979818795E-5</v>
      </c>
      <c r="U18" s="240">
        <v>-5.2738740794144867E-5</v>
      </c>
      <c r="V18" s="240">
        <v>3.4500320166275245E-4</v>
      </c>
      <c r="W18" s="240">
        <v>-6.0603188757146764E-4</v>
      </c>
      <c r="Y18" s="241">
        <v>-9.412447046639727E-2</v>
      </c>
      <c r="Z18" s="234"/>
    </row>
    <row r="19" spans="1:37" x14ac:dyDescent="0.2">
      <c r="B19" s="235" t="s">
        <v>67</v>
      </c>
      <c r="C19" s="236"/>
      <c r="D19" s="232">
        <v>-6.9028237066337539E-6</v>
      </c>
      <c r="E19" s="232">
        <v>-1.4848875170225817E-5</v>
      </c>
      <c r="F19" s="232">
        <v>-2.2133715690153544E-5</v>
      </c>
      <c r="G19" s="232">
        <v>-1.8862776847150542E-5</v>
      </c>
      <c r="H19" s="232">
        <v>-3.3228543327989968E-7</v>
      </c>
      <c r="I19" s="232">
        <v>-1.8176649748680163E-6</v>
      </c>
      <c r="J19" s="232">
        <v>-1.689268919613518E-5</v>
      </c>
      <c r="K19" s="232">
        <v>1.0740542825571353E-5</v>
      </c>
      <c r="L19" s="232">
        <v>-5.2345593328895212E-5</v>
      </c>
      <c r="M19" s="232">
        <v>2.2639451669581589E-5</v>
      </c>
      <c r="N19" s="232">
        <v>-2.4861161859068837E-5</v>
      </c>
      <c r="O19" s="232">
        <v>-1.3457388742055265E-4</v>
      </c>
      <c r="P19" s="232">
        <v>4.9681986284966229E-6</v>
      </c>
      <c r="Q19" s="232">
        <v>-2.1397795761268767E-5</v>
      </c>
      <c r="R19" s="232">
        <v>-3.2297378132906118E-4</v>
      </c>
      <c r="S19" s="232">
        <v>-9.1438284212386201E-4</v>
      </c>
      <c r="T19" s="232">
        <v>-5.5893903245562981E-5</v>
      </c>
      <c r="U19" s="232">
        <v>-2.6271875564809477E-5</v>
      </c>
      <c r="V19" s="232">
        <v>-7.5070837157431569E-4</v>
      </c>
      <c r="W19" s="232">
        <v>-6.1492943438279379E-4</v>
      </c>
      <c r="Y19" s="233">
        <v>-7.2133959762098243E-2</v>
      </c>
      <c r="Z19" s="234"/>
    </row>
    <row r="20" spans="1:37" ht="15" customHeight="1" x14ac:dyDescent="0.2">
      <c r="B20" s="230" t="s">
        <v>68</v>
      </c>
      <c r="C20" s="231"/>
      <c r="D20" s="232">
        <v>1.5001657565072435E-6</v>
      </c>
      <c r="E20" s="232">
        <v>-2.5322217847012496E-6</v>
      </c>
      <c r="F20" s="232">
        <v>-1.8736815815101338E-5</v>
      </c>
      <c r="G20" s="232">
        <v>4.8529143481523818E-7</v>
      </c>
      <c r="H20" s="232">
        <v>1.1433743822175657E-5</v>
      </c>
      <c r="I20" s="232">
        <v>-1.9770204484625964E-6</v>
      </c>
      <c r="J20" s="232">
        <v>2.4913225861844523E-5</v>
      </c>
      <c r="K20" s="232">
        <v>2.3185740308129255E-5</v>
      </c>
      <c r="L20" s="232">
        <v>1.3666688928326565E-5</v>
      </c>
      <c r="M20" s="232">
        <v>6.8922299542029108E-5</v>
      </c>
      <c r="N20" s="232">
        <v>-2.7962998808694906E-5</v>
      </c>
      <c r="O20" s="232">
        <v>-8.9179339041844941E-5</v>
      </c>
      <c r="P20" s="232">
        <v>2.7701521549960972E-5</v>
      </c>
      <c r="Q20" s="232">
        <v>1.9831179531859533E-6</v>
      </c>
      <c r="R20" s="232">
        <v>4.2550557506348952E-6</v>
      </c>
      <c r="S20" s="232">
        <v>-8.2128632543865265E-5</v>
      </c>
      <c r="T20" s="232">
        <v>1.1140321839686607E-5</v>
      </c>
      <c r="U20" s="232">
        <v>4.4528372899144131E-5</v>
      </c>
      <c r="V20" s="232">
        <v>2.2237888710940901E-4</v>
      </c>
      <c r="W20" s="232">
        <v>5.8894408194731795E-6</v>
      </c>
      <c r="Y20" s="233">
        <v>6.5066543909608754E-4</v>
      </c>
      <c r="Z20" s="234"/>
    </row>
    <row r="21" spans="1:37" x14ac:dyDescent="0.2">
      <c r="B21" s="230" t="s">
        <v>69</v>
      </c>
      <c r="C21" s="231"/>
      <c r="D21" s="232">
        <v>-1.213854526522784E-4</v>
      </c>
      <c r="E21" s="232">
        <v>-1.7998082358383627E-4</v>
      </c>
      <c r="F21" s="232">
        <v>-6.7727811959406026E-5</v>
      </c>
      <c r="G21" s="232">
        <v>-2.9298227047780401E-4</v>
      </c>
      <c r="H21" s="232">
        <v>-1.8285293368403011E-4</v>
      </c>
      <c r="I21" s="232">
        <v>5.9549349851195643E-7</v>
      </c>
      <c r="J21" s="232">
        <v>-6.6402320859360042E-4</v>
      </c>
      <c r="K21" s="232">
        <v>-1.7512566935107277E-4</v>
      </c>
      <c r="L21" s="232">
        <v>-1.0573030299450004E-3</v>
      </c>
      <c r="M21" s="232">
        <v>-7.5840700330465083E-4</v>
      </c>
      <c r="N21" s="232">
        <v>2.4014594979027137E-5</v>
      </c>
      <c r="O21" s="232">
        <v>-8.9230968668918553E-4</v>
      </c>
      <c r="P21" s="232">
        <v>-3.5811543568275983E-4</v>
      </c>
      <c r="Q21" s="232">
        <v>-3.7603802105601325E-4</v>
      </c>
      <c r="R21" s="232">
        <v>-5.0377590888157631E-3</v>
      </c>
      <c r="S21" s="232">
        <v>-1.3128021417838753E-2</v>
      </c>
      <c r="T21" s="232">
        <v>-1.1365305660073766E-3</v>
      </c>
      <c r="U21" s="232">
        <v>-1.1576160279100911E-3</v>
      </c>
      <c r="V21" s="232">
        <v>-1.6412672189425992E-2</v>
      </c>
      <c r="W21" s="232">
        <v>-1.0665276318111316E-2</v>
      </c>
      <c r="Y21" s="233">
        <v>-7.2784625201195219E-2</v>
      </c>
      <c r="Z21" s="234"/>
    </row>
    <row r="22" spans="1:37" x14ac:dyDescent="0.2">
      <c r="B22" s="242" t="s">
        <v>70</v>
      </c>
      <c r="C22" s="243"/>
      <c r="D22" s="244">
        <v>4.5801631774367024E-5</v>
      </c>
      <c r="E22" s="244">
        <v>5.9602403884362332E-5</v>
      </c>
      <c r="F22" s="244">
        <v>3.4530211472483252E-4</v>
      </c>
      <c r="G22" s="244">
        <v>-1.0315374947644784E-4</v>
      </c>
      <c r="H22" s="244">
        <v>-2.4935620545640802E-4</v>
      </c>
      <c r="I22" s="244">
        <v>-2.2860511276567852E-4</v>
      </c>
      <c r="J22" s="244">
        <v>1.969940123789371E-4</v>
      </c>
      <c r="K22" s="244">
        <v>3.6465936701035595E-4</v>
      </c>
      <c r="L22" s="244">
        <v>2.5489206252049534E-4</v>
      </c>
      <c r="M22" s="244">
        <v>1.3586630105644204E-5</v>
      </c>
      <c r="N22" s="244">
        <v>1.9372876632206548E-4</v>
      </c>
      <c r="O22" s="244">
        <v>-7.6865183397112347E-6</v>
      </c>
      <c r="P22" s="244">
        <v>1.2526062264672788E-4</v>
      </c>
      <c r="Q22" s="244">
        <v>7.8647956761379589E-5</v>
      </c>
      <c r="R22" s="244">
        <v>-4.6950448110416598E-4</v>
      </c>
      <c r="S22" s="244">
        <v>3.4070944643449508E-4</v>
      </c>
      <c r="T22" s="244">
        <v>5.7587271353720659E-4</v>
      </c>
      <c r="U22" s="244">
        <v>-1.3476237308873706E-4</v>
      </c>
      <c r="V22" s="244">
        <v>3.785540861073633E-3</v>
      </c>
      <c r="W22" s="244">
        <v>-5.7857151013751551E-4</v>
      </c>
      <c r="Y22" s="245">
        <v>-2.1990510704291921E-2</v>
      </c>
      <c r="Z22" s="234"/>
    </row>
    <row r="23" spans="1:37" x14ac:dyDescent="0.2">
      <c r="B23" s="246"/>
      <c r="C23" s="246"/>
      <c r="D23" s="247"/>
      <c r="E23" s="247"/>
      <c r="Y23" s="234"/>
      <c r="Z23" s="234"/>
    </row>
    <row r="24" spans="1:37" x14ac:dyDescent="0.2">
      <c r="R24" s="248"/>
      <c r="S24" s="248"/>
      <c r="T24" s="249"/>
      <c r="Y24" s="234"/>
      <c r="Z24" s="234"/>
    </row>
    <row r="25" spans="1:37" ht="26.25" customHeight="1" x14ac:dyDescent="0.2">
      <c r="A25" s="216" t="s">
        <v>71</v>
      </c>
      <c r="B25" s="217"/>
      <c r="C25" s="217"/>
      <c r="D25" s="217"/>
      <c r="E25" s="217"/>
      <c r="F25" s="217"/>
      <c r="G25" s="217"/>
      <c r="H25" s="217"/>
      <c r="I25" s="217"/>
      <c r="J25" s="217"/>
      <c r="K25" s="217"/>
      <c r="L25" s="217"/>
      <c r="M25" s="217"/>
      <c r="N25" s="217"/>
      <c r="O25" s="217"/>
      <c r="P25" s="217"/>
      <c r="Q25" s="217"/>
      <c r="R25" s="217"/>
      <c r="S25" s="217"/>
      <c r="T25" s="217"/>
    </row>
    <row r="27" spans="1:37" ht="13.5" customHeight="1" x14ac:dyDescent="0.25">
      <c r="B27" s="250" t="s">
        <v>72</v>
      </c>
      <c r="C27" s="250"/>
      <c r="D27" s="250"/>
      <c r="E27" s="250"/>
      <c r="F27" s="250"/>
      <c r="G27" s="250"/>
      <c r="H27" s="250"/>
      <c r="I27" s="250"/>
      <c r="J27" s="250"/>
      <c r="K27" s="250"/>
      <c r="L27" s="250"/>
      <c r="M27" s="250"/>
    </row>
    <row r="28" spans="1:37" ht="13.5" customHeight="1" thickBot="1" x14ac:dyDescent="0.3">
      <c r="B28" s="250"/>
      <c r="C28" s="250"/>
      <c r="D28" s="250"/>
      <c r="E28" s="250"/>
      <c r="F28" s="250"/>
      <c r="G28" s="250"/>
      <c r="H28" s="250"/>
      <c r="I28" s="250"/>
      <c r="J28" s="250"/>
      <c r="K28" s="250"/>
      <c r="L28" s="250"/>
      <c r="P28" s="250"/>
    </row>
    <row r="29" spans="1:37" ht="32.25" customHeight="1" thickBot="1" x14ac:dyDescent="0.25">
      <c r="D29" s="251" t="s">
        <v>73</v>
      </c>
      <c r="E29" s="252"/>
      <c r="F29" s="252"/>
      <c r="G29" s="252"/>
      <c r="H29" s="252"/>
      <c r="I29" s="252"/>
      <c r="J29" s="252"/>
      <c r="K29" s="252"/>
      <c r="L29" s="252"/>
      <c r="M29" s="252"/>
      <c r="N29" s="252"/>
      <c r="O29" s="252"/>
      <c r="P29" s="253"/>
      <c r="Q29" s="254"/>
      <c r="R29" s="254"/>
      <c r="S29" s="254"/>
      <c r="T29" s="254"/>
      <c r="U29" s="254"/>
      <c r="V29" s="254"/>
      <c r="W29" s="254"/>
      <c r="X29" s="254"/>
      <c r="Y29" s="254"/>
      <c r="Z29" s="254"/>
      <c r="AA29" s="254"/>
      <c r="AB29" s="254"/>
      <c r="AC29" s="254"/>
      <c r="AD29" s="254"/>
      <c r="AE29" s="254"/>
      <c r="AF29" s="254"/>
      <c r="AG29" s="254"/>
      <c r="AH29" s="254"/>
      <c r="AI29" s="254"/>
      <c r="AJ29" s="254"/>
    </row>
    <row r="30" spans="1:37" s="255" customFormat="1" ht="23.25" customHeight="1" thickBot="1" x14ac:dyDescent="0.25">
      <c r="B30" s="256" t="s">
        <v>74</v>
      </c>
      <c r="C30" s="257" t="s">
        <v>75</v>
      </c>
      <c r="D30" s="258" t="s">
        <v>76</v>
      </c>
      <c r="E30" s="258" t="s">
        <v>77</v>
      </c>
      <c r="F30" s="259">
        <v>45292</v>
      </c>
      <c r="G30" s="259">
        <f t="shared" ref="G30:N30" si="0">EOMONTH(F30,0)+1</f>
        <v>45323</v>
      </c>
      <c r="H30" s="259">
        <f t="shared" si="0"/>
        <v>45352</v>
      </c>
      <c r="I30" s="259">
        <f t="shared" si="0"/>
        <v>45383</v>
      </c>
      <c r="J30" s="259">
        <f t="shared" si="0"/>
        <v>45413</v>
      </c>
      <c r="K30" s="259">
        <f t="shared" si="0"/>
        <v>45444</v>
      </c>
      <c r="L30" s="259">
        <f t="shared" si="0"/>
        <v>45474</v>
      </c>
      <c r="M30" s="259">
        <f t="shared" si="0"/>
        <v>45505</v>
      </c>
      <c r="N30" s="259">
        <f t="shared" si="0"/>
        <v>45536</v>
      </c>
      <c r="O30" s="258" t="s">
        <v>78</v>
      </c>
      <c r="P30" s="260" t="s">
        <v>79</v>
      </c>
      <c r="Q30" s="261"/>
      <c r="R30" s="261"/>
      <c r="S30" s="261"/>
      <c r="T30" s="261"/>
      <c r="U30" s="261"/>
      <c r="V30" s="261"/>
      <c r="W30" s="261"/>
      <c r="X30" s="261"/>
      <c r="Y30" s="261"/>
      <c r="Z30" s="261"/>
      <c r="AA30" s="261"/>
      <c r="AB30" s="261"/>
      <c r="AC30" s="261"/>
      <c r="AD30" s="261"/>
      <c r="AE30" s="261"/>
      <c r="AF30" s="261"/>
      <c r="AG30" s="261"/>
      <c r="AH30" s="261"/>
      <c r="AI30" s="261"/>
      <c r="AJ30" s="261"/>
      <c r="AK30" s="261"/>
    </row>
    <row r="31" spans="1:37" x14ac:dyDescent="0.2">
      <c r="B31" s="262">
        <v>44562</v>
      </c>
      <c r="C31" s="263">
        <v>478.19876147709221</v>
      </c>
      <c r="D31" s="264">
        <v>5.9242646713593103</v>
      </c>
      <c r="E31" s="264">
        <v>1.3462381635308702</v>
      </c>
      <c r="F31" s="265">
        <v>1.2097815785807597E-2</v>
      </c>
      <c r="G31" s="265">
        <v>9.0073962500810012E-2</v>
      </c>
      <c r="H31" s="265">
        <v>-0.38114851026870156</v>
      </c>
      <c r="I31" s="265">
        <v>0.17614096000005475</v>
      </c>
      <c r="J31" s="265">
        <v>3.4561620000033599E-2</v>
      </c>
      <c r="K31" s="265">
        <v>3.1097259999967264E-2</v>
      </c>
      <c r="L31" s="265">
        <v>3.1906430000049113E-2</v>
      </c>
      <c r="M31" s="265">
        <v>2.7780699999937042E-2</v>
      </c>
      <c r="N31" s="265">
        <v>2.2977100000048267E-2</v>
      </c>
      <c r="O31" s="264">
        <f t="shared" ref="O31:O42" si="1">SUM(F31:N31)</f>
        <v>4.5487338018006085E-2</v>
      </c>
      <c r="P31" s="264">
        <f t="shared" ref="P31:P62" si="2">D31+E31+O31</f>
        <v>7.3159901729081867</v>
      </c>
    </row>
    <row r="32" spans="1:37" x14ac:dyDescent="0.2">
      <c r="B32" s="262">
        <v>44593</v>
      </c>
      <c r="C32" s="266">
        <v>397.07740198875302</v>
      </c>
      <c r="D32" s="264">
        <v>4.0233469580725796</v>
      </c>
      <c r="E32" s="264">
        <v>0.87828391783557436</v>
      </c>
      <c r="F32" s="265">
        <v>3.387424216589352E-2</v>
      </c>
      <c r="G32" s="265">
        <v>5.6684169238508275E-2</v>
      </c>
      <c r="H32" s="265">
        <v>7.1924771985436564E-3</v>
      </c>
      <c r="I32" s="265">
        <v>-7.7081113263830048E-2</v>
      </c>
      <c r="J32" s="265">
        <v>1.8089939999981652E-2</v>
      </c>
      <c r="K32" s="265">
        <v>2.6699700000563098E-3</v>
      </c>
      <c r="L32" s="265">
        <v>1.2091849999933402E-2</v>
      </c>
      <c r="M32" s="265">
        <v>3.1181629999935012E-2</v>
      </c>
      <c r="N32" s="265">
        <v>1.1416960000019571E-2</v>
      </c>
      <c r="O32" s="264">
        <f t="shared" si="1"/>
        <v>9.6120125339041351E-2</v>
      </c>
      <c r="P32" s="264">
        <f t="shared" si="2"/>
        <v>4.9977510012471953</v>
      </c>
    </row>
    <row r="33" spans="2:19" x14ac:dyDescent="0.2">
      <c r="B33" s="262">
        <v>44621</v>
      </c>
      <c r="C33" s="266">
        <v>457.66042682481287</v>
      </c>
      <c r="D33" s="264">
        <v>4.1575962257055039</v>
      </c>
      <c r="E33" s="264">
        <v>1.5046422847087797</v>
      </c>
      <c r="F33" s="265">
        <v>1.8309685032249945E-2</v>
      </c>
      <c r="G33" s="265">
        <v>1.7201700591499502E-2</v>
      </c>
      <c r="H33" s="265">
        <v>1.8586606967289754E-2</v>
      </c>
      <c r="I33" s="265">
        <v>-5.5531902871166494E-3</v>
      </c>
      <c r="J33" s="265">
        <v>-9.0654047530449589E-2</v>
      </c>
      <c r="K33" s="265">
        <v>3.6848329999997986E-2</v>
      </c>
      <c r="L33" s="265">
        <v>8.6121699999921475E-3</v>
      </c>
      <c r="M33" s="265">
        <v>8.0677600000171878E-3</v>
      </c>
      <c r="N33" s="265">
        <v>1.4767600000084258E-2</v>
      </c>
      <c r="O33" s="264">
        <f t="shared" si="1"/>
        <v>2.6186614773564543E-2</v>
      </c>
      <c r="P33" s="264">
        <f t="shared" si="2"/>
        <v>5.6884251251878482</v>
      </c>
    </row>
    <row r="34" spans="2:19" x14ac:dyDescent="0.2">
      <c r="B34" s="262">
        <v>44652</v>
      </c>
      <c r="C34" s="266">
        <v>416.95341731130947</v>
      </c>
      <c r="D34" s="264">
        <v>3.4955392206950364</v>
      </c>
      <c r="E34" s="264">
        <v>1.2289986737230265</v>
      </c>
      <c r="F34" s="265">
        <v>-1.8504324001753503E-2</v>
      </c>
      <c r="G34" s="265">
        <v>1.9554370987691527E-2</v>
      </c>
      <c r="H34" s="265">
        <v>-3.3197709702562861E-2</v>
      </c>
      <c r="I34" s="265">
        <v>2.1288511313741765E-2</v>
      </c>
      <c r="J34" s="265">
        <v>6.6550872389825599E-3</v>
      </c>
      <c r="K34" s="265">
        <v>-8.4061591563113325E-2</v>
      </c>
      <c r="L34" s="265">
        <v>4.421423999997387E-2</v>
      </c>
      <c r="M34" s="265">
        <v>2.8953210000054241E-2</v>
      </c>
      <c r="N34" s="265">
        <v>1.9388419999984308E-2</v>
      </c>
      <c r="O34" s="264">
        <f t="shared" si="1"/>
        <v>4.2902142729985826E-3</v>
      </c>
      <c r="P34" s="264">
        <f t="shared" si="2"/>
        <v>4.7288281086910615</v>
      </c>
      <c r="S34" s="218" t="s">
        <v>80</v>
      </c>
    </row>
    <row r="35" spans="2:19" x14ac:dyDescent="0.2">
      <c r="B35" s="262">
        <v>44682</v>
      </c>
      <c r="C35" s="266">
        <v>424.82968189567652</v>
      </c>
      <c r="D35" s="264">
        <v>3.0674338900086582</v>
      </c>
      <c r="E35" s="264">
        <v>1.1398970560778139</v>
      </c>
      <c r="F35" s="265">
        <v>6.601100384983738E-2</v>
      </c>
      <c r="G35" s="265">
        <v>2.0382327035122216E-3</v>
      </c>
      <c r="H35" s="265">
        <v>-2.191870514815264E-2</v>
      </c>
      <c r="I35" s="265">
        <v>8.7390938125224693E-2</v>
      </c>
      <c r="J35" s="265">
        <v>7.2814896629438408E-3</v>
      </c>
      <c r="K35" s="265">
        <v>-1.809069154575127E-2</v>
      </c>
      <c r="L35" s="265">
        <v>-9.0589209409415616E-2</v>
      </c>
      <c r="M35" s="265">
        <v>8.1995099999403465E-3</v>
      </c>
      <c r="N35" s="265">
        <v>5.4225399999836554E-3</v>
      </c>
      <c r="O35" s="264">
        <f t="shared" si="1"/>
        <v>4.5745108238122612E-2</v>
      </c>
      <c r="P35" s="264">
        <f t="shared" si="2"/>
        <v>4.2530760543245947</v>
      </c>
    </row>
    <row r="36" spans="2:19" x14ac:dyDescent="0.2">
      <c r="B36" s="262">
        <v>44713</v>
      </c>
      <c r="C36" s="266">
        <v>425.72672904521392</v>
      </c>
      <c r="D36" s="264">
        <v>1.718233139998631</v>
      </c>
      <c r="E36" s="264">
        <v>1.0302897733852205</v>
      </c>
      <c r="F36" s="265">
        <v>-1.5113056176915052E-2</v>
      </c>
      <c r="G36" s="265">
        <v>-5.1869481429207553E-3</v>
      </c>
      <c r="H36" s="265">
        <v>5.2351963476553465E-3</v>
      </c>
      <c r="I36" s="265">
        <v>3.1564427069440626E-2</v>
      </c>
      <c r="J36" s="265">
        <v>8.1763106201719893E-3</v>
      </c>
      <c r="K36" s="265">
        <v>-2.0383123643341605E-2</v>
      </c>
      <c r="L36" s="265">
        <v>4.7707707661288623E-3</v>
      </c>
      <c r="M36" s="265">
        <v>-0.12235105543675218</v>
      </c>
      <c r="N36" s="265">
        <v>1.046769000004133E-2</v>
      </c>
      <c r="O36" s="264">
        <f t="shared" si="1"/>
        <v>-0.10281978859649143</v>
      </c>
      <c r="P36" s="264">
        <f t="shared" si="2"/>
        <v>2.6457031247873601</v>
      </c>
    </row>
    <row r="37" spans="2:19" x14ac:dyDescent="0.2">
      <c r="B37" s="262">
        <v>44743</v>
      </c>
      <c r="C37" s="266">
        <v>409.27213793989142</v>
      </c>
      <c r="D37" s="264">
        <v>9.7280747013996915E-2</v>
      </c>
      <c r="E37" s="264">
        <v>1.1785434529794543</v>
      </c>
      <c r="F37" s="265">
        <v>3.5170988385857527E-2</v>
      </c>
      <c r="G37" s="265">
        <v>-3.248626766912821E-2</v>
      </c>
      <c r="H37" s="265">
        <v>-1.9982563827852573E-2</v>
      </c>
      <c r="I37" s="265">
        <v>2.6730986369045695E-2</v>
      </c>
      <c r="J37" s="265">
        <v>-7.1637351509252767E-3</v>
      </c>
      <c r="K37" s="265">
        <v>-7.1976984457364779E-3</v>
      </c>
      <c r="L37" s="265">
        <v>4.9076426716169408E-2</v>
      </c>
      <c r="M37" s="265">
        <v>5.4374400630194941E-3</v>
      </c>
      <c r="N37" s="265">
        <v>-5.9764386324332008E-2</v>
      </c>
      <c r="O37" s="264">
        <f t="shared" si="1"/>
        <v>-1.0178809883882423E-2</v>
      </c>
      <c r="P37" s="264">
        <f t="shared" si="2"/>
        <v>1.2656453901095688</v>
      </c>
    </row>
    <row r="38" spans="2:19" x14ac:dyDescent="0.2">
      <c r="B38" s="262">
        <v>44774</v>
      </c>
      <c r="C38" s="266">
        <v>380.95671312844439</v>
      </c>
      <c r="D38" s="264">
        <v>-1.9961992735716194E-2</v>
      </c>
      <c r="E38" s="264">
        <v>0.92468054054779714</v>
      </c>
      <c r="F38" s="265">
        <v>1.2288992679543753E-2</v>
      </c>
      <c r="G38" s="265">
        <v>3.6976305301550383E-3</v>
      </c>
      <c r="H38" s="265">
        <v>1.7824438343893689E-2</v>
      </c>
      <c r="I38" s="265">
        <v>2.0623870618237561E-2</v>
      </c>
      <c r="J38" s="265">
        <v>-2.4200407125931633E-3</v>
      </c>
      <c r="K38" s="265">
        <v>-4.3402753976636177E-2</v>
      </c>
      <c r="L38" s="265">
        <v>3.493273074894887E-2</v>
      </c>
      <c r="M38" s="265">
        <v>2.0908935145939722E-2</v>
      </c>
      <c r="N38" s="265">
        <v>3.4843459033368163E-2</v>
      </c>
      <c r="O38" s="264">
        <f t="shared" si="1"/>
        <v>9.9297262410857456E-2</v>
      </c>
      <c r="P38" s="264">
        <f t="shared" si="2"/>
        <v>1.0040158102229384</v>
      </c>
    </row>
    <row r="39" spans="2:19" x14ac:dyDescent="0.2">
      <c r="B39" s="262">
        <v>44805</v>
      </c>
      <c r="C39" s="266">
        <v>425.09175656152632</v>
      </c>
      <c r="D39" s="264">
        <v>-0.39731724911501942</v>
      </c>
      <c r="E39" s="264">
        <v>0.62245712964590894</v>
      </c>
      <c r="F39" s="265">
        <v>-1.1829895042694716E-2</v>
      </c>
      <c r="G39" s="265">
        <v>-1.6589132991384758E-2</v>
      </c>
      <c r="H39" s="265">
        <v>-1.7107178598848805E-2</v>
      </c>
      <c r="I39" s="265">
        <v>4.3098352569813869E-2</v>
      </c>
      <c r="J39" s="265">
        <v>-2.4684429486057979E-2</v>
      </c>
      <c r="K39" s="265">
        <v>-1.7404769053712243E-2</v>
      </c>
      <c r="L39" s="265">
        <v>1.5170467109101082E-2</v>
      </c>
      <c r="M39" s="265">
        <v>-9.6579106846093055E-3</v>
      </c>
      <c r="N39" s="265">
        <v>-1.3213026255129989E-3</v>
      </c>
      <c r="O39" s="264">
        <f t="shared" si="1"/>
        <v>-4.0325798803905855E-2</v>
      </c>
      <c r="P39" s="264">
        <f t="shared" si="2"/>
        <v>0.18481408172698366</v>
      </c>
    </row>
    <row r="40" spans="2:19" x14ac:dyDescent="0.2">
      <c r="B40" s="262">
        <v>44835</v>
      </c>
      <c r="C40" s="266">
        <v>431.69773747737884</v>
      </c>
      <c r="D40" s="264"/>
      <c r="E40" s="264">
        <v>1.461736722553951</v>
      </c>
      <c r="F40" s="265">
        <v>6.6563735236741195E-2</v>
      </c>
      <c r="G40" s="265">
        <v>5.0197484741488552E-2</v>
      </c>
      <c r="H40" s="265">
        <v>2.0942952054269881E-2</v>
      </c>
      <c r="I40" s="265">
        <v>2.6680026437304605E-2</v>
      </c>
      <c r="J40" s="265">
        <v>9.8203213138390311E-3</v>
      </c>
      <c r="K40" s="265">
        <v>-2.9815081660615306E-2</v>
      </c>
      <c r="L40" s="265">
        <v>-3.3352496213638005E-2</v>
      </c>
      <c r="M40" s="265">
        <v>-8.2169986067128775E-3</v>
      </c>
      <c r="N40" s="265">
        <v>1.5020164402301361E-2</v>
      </c>
      <c r="O40" s="264">
        <f t="shared" si="1"/>
        <v>0.11784010770497844</v>
      </c>
      <c r="P40" s="264">
        <f t="shared" si="2"/>
        <v>1.5795768302589295</v>
      </c>
    </row>
    <row r="41" spans="2:19" x14ac:dyDescent="0.2">
      <c r="B41" s="262">
        <v>44866</v>
      </c>
      <c r="C41" s="266">
        <v>427.90160371903295</v>
      </c>
      <c r="D41" s="264"/>
      <c r="E41" s="264">
        <v>-0.19095001366690667</v>
      </c>
      <c r="F41" s="265">
        <v>2.7797269951861381E-3</v>
      </c>
      <c r="G41" s="265">
        <v>2.2295032544150217E-2</v>
      </c>
      <c r="H41" s="265">
        <v>-4.7428643173361706E-3</v>
      </c>
      <c r="I41" s="265">
        <v>4.5085138958768312E-2</v>
      </c>
      <c r="J41" s="265">
        <v>-2.0835081213022022E-3</v>
      </c>
      <c r="K41" s="265">
        <v>7.4652838532074384E-3</v>
      </c>
      <c r="L41" s="265">
        <v>1.2692842602632481E-2</v>
      </c>
      <c r="M41" s="265">
        <v>-9.8852341936321864E-3</v>
      </c>
      <c r="N41" s="265">
        <v>-1.9551745112153185E-2</v>
      </c>
      <c r="O41" s="264">
        <f t="shared" si="1"/>
        <v>5.4054673209520843E-2</v>
      </c>
      <c r="P41" s="264">
        <f t="shared" si="2"/>
        <v>-0.13689534045738583</v>
      </c>
    </row>
    <row r="42" spans="2:19" ht="15" thickBot="1" x14ac:dyDescent="0.25">
      <c r="B42" s="262">
        <v>44896</v>
      </c>
      <c r="C42" s="266">
        <v>412.75227960030998</v>
      </c>
      <c r="D42" s="264"/>
      <c r="E42" s="264">
        <v>-0.89211283725444446</v>
      </c>
      <c r="F42" s="265">
        <v>-2.5196078270255384E-3</v>
      </c>
      <c r="G42" s="265">
        <v>3.6754142195036366E-2</v>
      </c>
      <c r="H42" s="265">
        <v>-8.973047181086713E-3</v>
      </c>
      <c r="I42" s="265">
        <v>3.1528085238960557E-2</v>
      </c>
      <c r="J42" s="265">
        <v>-1.5877781485585274E-2</v>
      </c>
      <c r="K42" s="265">
        <v>-3.3184278537191858E-2</v>
      </c>
      <c r="L42" s="265">
        <v>-2.9826832638946144E-4</v>
      </c>
      <c r="M42" s="265">
        <v>-1.602967363442076E-2</v>
      </c>
      <c r="N42" s="265">
        <v>1.9010876986897074E-2</v>
      </c>
      <c r="O42" s="264">
        <f t="shared" si="1"/>
        <v>1.0410447429194392E-2</v>
      </c>
      <c r="P42" s="264">
        <f t="shared" si="2"/>
        <v>-0.88170238982525007</v>
      </c>
    </row>
    <row r="43" spans="2:19" s="269" customFormat="1" ht="19.5" customHeight="1" thickBot="1" x14ac:dyDescent="0.3">
      <c r="B43" s="251" t="s">
        <v>81</v>
      </c>
      <c r="C43" s="253"/>
      <c r="D43" s="267">
        <f>SUM(D31:D42)</f>
        <v>22.066415611002981</v>
      </c>
      <c r="E43" s="267">
        <f>SUM(E31:E42)</f>
        <v>10.232704864067045</v>
      </c>
      <c r="F43" s="268">
        <f t="shared" ref="F43:N43" si="3">SUM(F31:F42)</f>
        <v>0.19912930708272825</v>
      </c>
      <c r="G43" s="268">
        <f t="shared" si="3"/>
        <v>0.24423437722941799</v>
      </c>
      <c r="H43" s="268">
        <f t="shared" si="3"/>
        <v>-0.41728890813288899</v>
      </c>
      <c r="I43" s="268">
        <f t="shared" si="3"/>
        <v>0.42749699314964573</v>
      </c>
      <c r="J43" s="268">
        <f t="shared" si="3"/>
        <v>-5.8298773650960811E-2</v>
      </c>
      <c r="K43" s="268">
        <f t="shared" si="3"/>
        <v>-0.17545914457286926</v>
      </c>
      <c r="L43" s="268">
        <f t="shared" si="3"/>
        <v>8.9227953993486153E-2</v>
      </c>
      <c r="M43" s="268">
        <f t="shared" si="3"/>
        <v>-3.561168734728426E-2</v>
      </c>
      <c r="N43" s="268">
        <f t="shared" si="3"/>
        <v>7.2677376360729795E-2</v>
      </c>
      <c r="O43" s="267">
        <f>SUM(O31:O42)</f>
        <v>0.34610749411200459</v>
      </c>
      <c r="P43" s="267">
        <f t="shared" si="2"/>
        <v>32.645227969182031</v>
      </c>
    </row>
    <row r="44" spans="2:19" x14ac:dyDescent="0.2">
      <c r="B44" s="262">
        <v>44927</v>
      </c>
      <c r="C44" s="266">
        <v>457.90353666793322</v>
      </c>
      <c r="D44" s="264"/>
      <c r="E44" s="264">
        <v>-1.6040238828666702</v>
      </c>
      <c r="F44" s="265">
        <v>2.8096681408555924E-2</v>
      </c>
      <c r="G44" s="265">
        <v>8.4519942275960602E-2</v>
      </c>
      <c r="H44" s="265">
        <v>0.16624772101027929</v>
      </c>
      <c r="I44" s="265">
        <v>0.20662409662378423</v>
      </c>
      <c r="J44" s="265">
        <v>6.1248587977047464E-3</v>
      </c>
      <c r="K44" s="265">
        <v>1.4054063119033344E-3</v>
      </c>
      <c r="L44" s="265">
        <v>-5.4676243734093077E-2</v>
      </c>
      <c r="M44" s="265">
        <v>5.0509427713336663E-3</v>
      </c>
      <c r="N44" s="265">
        <v>-6.8250460979129457E-2</v>
      </c>
      <c r="O44" s="264">
        <f t="shared" ref="O44:O55" si="4">SUM(F44:N44)</f>
        <v>0.37514294448629926</v>
      </c>
      <c r="P44" s="264">
        <f t="shared" si="2"/>
        <v>-1.2288809383803709</v>
      </c>
    </row>
    <row r="45" spans="2:19" x14ac:dyDescent="0.2">
      <c r="B45" s="262">
        <v>44958</v>
      </c>
      <c r="C45" s="266">
        <v>394.26682268633789</v>
      </c>
      <c r="D45" s="264"/>
      <c r="E45" s="264">
        <v>-1.1582389003102662</v>
      </c>
      <c r="F45" s="265">
        <v>9.5029479714753506E-2</v>
      </c>
      <c r="G45" s="265">
        <v>0.10256021177247021</v>
      </c>
      <c r="H45" s="265">
        <v>-4.6893042301746846E-2</v>
      </c>
      <c r="I45" s="265">
        <v>4.5500345518007634E-2</v>
      </c>
      <c r="J45" s="265">
        <v>-5.9575047078112675E-2</v>
      </c>
      <c r="K45" s="265">
        <v>-4.1221800428957067E-2</v>
      </c>
      <c r="L45" s="265">
        <v>2.1710443062033846E-2</v>
      </c>
      <c r="M45" s="265">
        <v>-3.3799993288710084E-2</v>
      </c>
      <c r="N45" s="265">
        <v>-1.2957132041378827E-2</v>
      </c>
      <c r="O45" s="264">
        <f t="shared" si="4"/>
        <v>7.0353464928359699E-2</v>
      </c>
      <c r="P45" s="264">
        <f t="shared" si="2"/>
        <v>-1.0878854353819065</v>
      </c>
    </row>
    <row r="46" spans="2:19" x14ac:dyDescent="0.2">
      <c r="B46" s="262">
        <v>44987</v>
      </c>
      <c r="C46" s="266">
        <v>457.18177680293019</v>
      </c>
      <c r="D46" s="264"/>
      <c r="E46" s="264">
        <v>-0.20388889694129375</v>
      </c>
      <c r="F46" s="265">
        <v>-5.8087300611020964E-2</v>
      </c>
      <c r="G46" s="265">
        <v>4.7449259568054458E-2</v>
      </c>
      <c r="H46" s="265">
        <v>1.3172041353357145E-2</v>
      </c>
      <c r="I46" s="265">
        <v>1.7862893860296936E-2</v>
      </c>
      <c r="J46" s="265">
        <v>1.5074906568884217E-2</v>
      </c>
      <c r="K46" s="265">
        <v>2.0384529674345231E-2</v>
      </c>
      <c r="L46" s="265">
        <v>-4.405551090701465E-2</v>
      </c>
      <c r="M46" s="265">
        <v>-2.2593099537061789E-2</v>
      </c>
      <c r="N46" s="265">
        <v>-7.209846145372012E-3</v>
      </c>
      <c r="O46" s="264">
        <f t="shared" si="4"/>
        <v>-1.800212617553143E-2</v>
      </c>
      <c r="P46" s="264">
        <f t="shared" si="2"/>
        <v>-0.22189102311682518</v>
      </c>
    </row>
    <row r="47" spans="2:19" x14ac:dyDescent="0.2">
      <c r="B47" s="262">
        <v>45017</v>
      </c>
      <c r="C47" s="266">
        <v>406.90062734999998</v>
      </c>
      <c r="D47" s="264"/>
      <c r="E47" s="264">
        <v>-1.7301446175807769</v>
      </c>
      <c r="F47" s="265">
        <v>-0.16624767599478218</v>
      </c>
      <c r="G47" s="265">
        <v>4.9331988511085001E-2</v>
      </c>
      <c r="H47" s="265">
        <v>8.3440856989795975E-2</v>
      </c>
      <c r="I47" s="265">
        <v>1.273971691261977E-3</v>
      </c>
      <c r="J47" s="265">
        <v>2.0431105341856437E-2</v>
      </c>
      <c r="K47" s="265">
        <v>6.6339493518341897E-2</v>
      </c>
      <c r="L47" s="265">
        <v>2.4408612854472267E-2</v>
      </c>
      <c r="M47" s="265">
        <v>-4.3162761055839383E-2</v>
      </c>
      <c r="N47" s="265">
        <v>3.6196051592014555E-3</v>
      </c>
      <c r="O47" s="264">
        <f t="shared" si="4"/>
        <v>3.9435197015393442E-2</v>
      </c>
      <c r="P47" s="264">
        <f t="shared" si="2"/>
        <v>-1.6907094205653834</v>
      </c>
    </row>
    <row r="48" spans="2:19" x14ac:dyDescent="0.2">
      <c r="B48" s="262">
        <v>45047</v>
      </c>
      <c r="C48" s="266">
        <v>426.61104816173099</v>
      </c>
      <c r="D48" s="264"/>
      <c r="E48" s="264">
        <v>-3.1847844819325246</v>
      </c>
      <c r="F48" s="265">
        <v>1.1284277774564089E-2</v>
      </c>
      <c r="G48" s="265">
        <v>-1.8299204126776658E-2</v>
      </c>
      <c r="H48" s="265">
        <v>-0.10375058491490563</v>
      </c>
      <c r="I48" s="265">
        <v>0.14279878413827873</v>
      </c>
      <c r="J48" s="265">
        <v>2.7169483549528195E-2</v>
      </c>
      <c r="K48" s="265">
        <v>3.5368100489790777E-2</v>
      </c>
      <c r="L48" s="265">
        <v>1.5956025183243128E-2</v>
      </c>
      <c r="M48" s="265">
        <v>-1.1527640436497677E-2</v>
      </c>
      <c r="N48" s="265">
        <v>6.2532812600011312E-3</v>
      </c>
      <c r="O48" s="264">
        <f t="shared" si="4"/>
        <v>0.10525252291722609</v>
      </c>
      <c r="P48" s="264">
        <f t="shared" si="2"/>
        <v>-3.0795319590152985</v>
      </c>
    </row>
    <row r="49" spans="2:16" x14ac:dyDescent="0.2">
      <c r="B49" s="262">
        <v>45078</v>
      </c>
      <c r="C49" s="266">
        <v>439.35995922770923</v>
      </c>
      <c r="D49" s="264"/>
      <c r="E49" s="264">
        <v>-2.5380931206063337</v>
      </c>
      <c r="F49" s="265">
        <v>-0.16854305368252653</v>
      </c>
      <c r="G49" s="265">
        <v>0.1975166054080546</v>
      </c>
      <c r="H49" s="265">
        <v>-0.1265529678523194</v>
      </c>
      <c r="I49" s="265">
        <v>0.25327836767246481</v>
      </c>
      <c r="J49" s="265">
        <v>2.1003472696804693E-2</v>
      </c>
      <c r="K49" s="265">
        <v>4.1756443519773256E-2</v>
      </c>
      <c r="L49" s="265">
        <v>-1.8060222934138892E-2</v>
      </c>
      <c r="M49" s="265">
        <v>-4.1374745089115095E-2</v>
      </c>
      <c r="N49" s="265">
        <v>-1.7605053051283903E-2</v>
      </c>
      <c r="O49" s="264">
        <f t="shared" si="4"/>
        <v>0.14141884668771354</v>
      </c>
      <c r="P49" s="264">
        <f t="shared" si="2"/>
        <v>-2.3966742739186202</v>
      </c>
    </row>
    <row r="50" spans="2:16" x14ac:dyDescent="0.2">
      <c r="B50" s="262">
        <v>45108</v>
      </c>
      <c r="C50" s="266">
        <v>409.21754434427504</v>
      </c>
      <c r="D50" s="264"/>
      <c r="E50" s="264">
        <v>0.46251186912223829</v>
      </c>
      <c r="F50" s="265">
        <v>1.0314674130995627E-2</v>
      </c>
      <c r="G50" s="265">
        <v>8.0269913741517485E-3</v>
      </c>
      <c r="H50" s="265">
        <v>1.5861045819235642E-2</v>
      </c>
      <c r="I50" s="265">
        <v>0.19592550214872517</v>
      </c>
      <c r="J50" s="265">
        <v>8.3490124327227022E-2</v>
      </c>
      <c r="K50" s="265">
        <v>-5.885384192310994E-2</v>
      </c>
      <c r="L50" s="265">
        <v>0.12273262971541499</v>
      </c>
      <c r="M50" s="265">
        <v>2.3758164928608494E-2</v>
      </c>
      <c r="N50" s="265">
        <v>5.7827567405979607E-2</v>
      </c>
      <c r="O50" s="264">
        <f t="shared" si="4"/>
        <v>0.45908285792722836</v>
      </c>
      <c r="P50" s="264">
        <f t="shared" si="2"/>
        <v>0.92159472704946666</v>
      </c>
    </row>
    <row r="51" spans="2:16" x14ac:dyDescent="0.2">
      <c r="B51" s="262">
        <v>45139</v>
      </c>
      <c r="C51" s="266">
        <v>386.29831001622659</v>
      </c>
      <c r="D51" s="264"/>
      <c r="E51" s="264">
        <v>-1.149103258900368</v>
      </c>
      <c r="F51" s="265">
        <v>-0.32545806098590901</v>
      </c>
      <c r="G51" s="265">
        <v>1.847190307813662E-2</v>
      </c>
      <c r="H51" s="265">
        <v>4.0438538327748574E-2</v>
      </c>
      <c r="I51" s="265">
        <v>0.14514732183351953</v>
      </c>
      <c r="J51" s="265">
        <v>3.9696612505906614E-2</v>
      </c>
      <c r="K51" s="265">
        <v>6.3230717923545399E-2</v>
      </c>
      <c r="L51" s="265">
        <v>8.0729933308248292E-2</v>
      </c>
      <c r="M51" s="265">
        <v>3.7044093732163219E-2</v>
      </c>
      <c r="N51" s="265">
        <v>7.5826978139673429E-2</v>
      </c>
      <c r="O51" s="264">
        <f t="shared" si="4"/>
        <v>0.17512803786303266</v>
      </c>
      <c r="P51" s="264">
        <f t="shared" si="2"/>
        <v>-0.97397522103733536</v>
      </c>
    </row>
    <row r="52" spans="2:16" x14ac:dyDescent="0.2">
      <c r="B52" s="262">
        <v>45170</v>
      </c>
      <c r="C52" s="266">
        <v>421.61626590115935</v>
      </c>
      <c r="D52" s="264"/>
      <c r="E52" s="264">
        <v>-1.4469201166922403</v>
      </c>
      <c r="F52" s="265">
        <v>-0.81275335555682204</v>
      </c>
      <c r="G52" s="265">
        <v>-1.4766114684448439E-2</v>
      </c>
      <c r="H52" s="265">
        <v>-0.37680597335793209</v>
      </c>
      <c r="I52" s="265">
        <v>0.31216129732337095</v>
      </c>
      <c r="J52" s="265">
        <v>6.4992146882502766E-2</v>
      </c>
      <c r="K52" s="265">
        <v>6.5488824663532341E-2</v>
      </c>
      <c r="L52" s="265">
        <v>3.8098920642596568E-2</v>
      </c>
      <c r="M52" s="265">
        <v>-8.0315626041965515E-2</v>
      </c>
      <c r="N52" s="265">
        <v>9.4723126501094157E-2</v>
      </c>
      <c r="O52" s="264">
        <f t="shared" si="4"/>
        <v>-0.70917675362807131</v>
      </c>
      <c r="P52" s="264">
        <f t="shared" si="2"/>
        <v>-2.1560968703203116</v>
      </c>
    </row>
    <row r="53" spans="2:16" x14ac:dyDescent="0.2">
      <c r="B53" s="262">
        <v>45200</v>
      </c>
      <c r="C53" s="266">
        <v>445.19264227698881</v>
      </c>
      <c r="D53" s="264"/>
      <c r="E53" s="264"/>
      <c r="F53" s="265">
        <v>-1.2652566924095936</v>
      </c>
      <c r="G53" s="265">
        <v>-0.18579538967424014</v>
      </c>
      <c r="H53" s="265">
        <v>-0.51464791577342339</v>
      </c>
      <c r="I53" s="265">
        <v>0.2975340669737534</v>
      </c>
      <c r="J53" s="265">
        <v>1.6801702541840768E-2</v>
      </c>
      <c r="K53" s="265">
        <v>6.1497265869661533E-2</v>
      </c>
      <c r="L53" s="265">
        <v>7.8785613766456208E-2</v>
      </c>
      <c r="M53" s="265">
        <v>1.0082698326186801E-2</v>
      </c>
      <c r="N53" s="265">
        <v>-1.9121585712014166E-3</v>
      </c>
      <c r="O53" s="264">
        <f t="shared" si="4"/>
        <v>-1.5029108089505598</v>
      </c>
      <c r="P53" s="264">
        <f t="shared" si="2"/>
        <v>-1.5029108089505598</v>
      </c>
    </row>
    <row r="54" spans="2:16" x14ac:dyDescent="0.2">
      <c r="B54" s="262">
        <v>45231</v>
      </c>
      <c r="C54" s="266">
        <v>438.84255118364467</v>
      </c>
      <c r="D54" s="264"/>
      <c r="E54" s="264"/>
      <c r="F54" s="265"/>
      <c r="G54" s="265">
        <v>0.21002406761459724</v>
      </c>
      <c r="H54" s="265">
        <v>-0.87691514564664885</v>
      </c>
      <c r="I54" s="265">
        <v>0.51925723915064737</v>
      </c>
      <c r="J54" s="265">
        <v>9.3481822376986656E-2</v>
      </c>
      <c r="K54" s="265">
        <v>-5.9501522997322809E-2</v>
      </c>
      <c r="L54" s="265">
        <v>9.5557664872785608E-2</v>
      </c>
      <c r="M54" s="265">
        <v>-2.1015853425751629E-2</v>
      </c>
      <c r="N54" s="265">
        <v>-8.2934350825212277E-3</v>
      </c>
      <c r="O54" s="264">
        <f t="shared" si="4"/>
        <v>-4.7405163137227646E-2</v>
      </c>
      <c r="P54" s="264">
        <f t="shared" si="2"/>
        <v>-4.7405163137227646E-2</v>
      </c>
    </row>
    <row r="55" spans="2:16" ht="15" thickBot="1" x14ac:dyDescent="0.25">
      <c r="B55" s="262">
        <v>45261</v>
      </c>
      <c r="C55" s="270">
        <v>412.73761065297299</v>
      </c>
      <c r="D55" s="264"/>
      <c r="E55" s="264"/>
      <c r="F55" s="265"/>
      <c r="G55" s="265"/>
      <c r="H55" s="265">
        <v>-1.9141366930097661</v>
      </c>
      <c r="I55" s="265">
        <v>0.44745810412501896</v>
      </c>
      <c r="J55" s="265">
        <v>-0.1158434928614156</v>
      </c>
      <c r="K55" s="265">
        <v>-0.1633444054294273</v>
      </c>
      <c r="L55" s="265">
        <v>0.10983849865760931</v>
      </c>
      <c r="M55" s="265">
        <v>-8.866416739425631E-2</v>
      </c>
      <c r="N55" s="265">
        <v>1.8605875104867664E-2</v>
      </c>
      <c r="O55" s="264">
        <f t="shared" si="4"/>
        <v>-1.7060862808073693</v>
      </c>
      <c r="P55" s="264">
        <f t="shared" si="2"/>
        <v>-1.7060862808073693</v>
      </c>
    </row>
    <row r="56" spans="2:16" s="272" customFormat="1" ht="20.25" customHeight="1" thickBot="1" x14ac:dyDescent="0.3">
      <c r="B56" s="251" t="s">
        <v>82</v>
      </c>
      <c r="C56" s="271"/>
      <c r="D56" s="267"/>
      <c r="E56" s="267">
        <f>SUM(E44:E55)</f>
        <v>-12.552685406708235</v>
      </c>
      <c r="F56" s="268">
        <f t="shared" ref="F56:N56" si="5">SUM(F44:F55)</f>
        <v>-2.6516210262117852</v>
      </c>
      <c r="G56" s="268">
        <f t="shared" si="5"/>
        <v>0.49904026111704525</v>
      </c>
      <c r="H56" s="268">
        <f t="shared" si="5"/>
        <v>-3.6405421193563257</v>
      </c>
      <c r="I56" s="268">
        <f t="shared" si="5"/>
        <v>2.5848219910591297</v>
      </c>
      <c r="J56" s="268">
        <f t="shared" si="5"/>
        <v>0.21284769564971384</v>
      </c>
      <c r="K56" s="268">
        <f t="shared" si="5"/>
        <v>3.2549211192076655E-2</v>
      </c>
      <c r="L56" s="268">
        <f t="shared" si="5"/>
        <v>0.47102636448761359</v>
      </c>
      <c r="M56" s="268">
        <f t="shared" si="5"/>
        <v>-0.2665179865109053</v>
      </c>
      <c r="N56" s="268">
        <f t="shared" si="5"/>
        <v>0.1406283476999306</v>
      </c>
      <c r="O56" s="267">
        <f>SUM(O44:O55)</f>
        <v>-2.6177672608735065</v>
      </c>
      <c r="P56" s="267">
        <f t="shared" si="2"/>
        <v>-15.170452667581742</v>
      </c>
    </row>
    <row r="57" spans="2:16" x14ac:dyDescent="0.2">
      <c r="B57" s="262">
        <v>45292</v>
      </c>
      <c r="C57" s="266">
        <v>464.33370802261686</v>
      </c>
      <c r="D57" s="264"/>
      <c r="E57" s="264"/>
      <c r="F57" s="265"/>
      <c r="G57" s="265"/>
      <c r="H57" s="265"/>
      <c r="I57" s="265">
        <v>0.99732780840400892</v>
      </c>
      <c r="J57" s="265">
        <v>-0.21152395850731409</v>
      </c>
      <c r="K57" s="265">
        <v>-0.35048616130330856</v>
      </c>
      <c r="L57" s="265">
        <v>0.17387212677346042</v>
      </c>
      <c r="M57" s="265">
        <v>-0.20886421047487147</v>
      </c>
      <c r="N57" s="265">
        <v>-4.3896682279410015E-2</v>
      </c>
      <c r="O57" s="264">
        <f t="shared" ref="O57:O62" si="6">SUM(F57:N57)</f>
        <v>0.3564289226125652</v>
      </c>
      <c r="P57" s="264">
        <f t="shared" si="2"/>
        <v>0.3564289226125652</v>
      </c>
    </row>
    <row r="58" spans="2:16" x14ac:dyDescent="0.2">
      <c r="B58" s="262">
        <v>45323</v>
      </c>
      <c r="C58" s="266">
        <v>426.40132911541554</v>
      </c>
      <c r="D58" s="264"/>
      <c r="E58" s="264"/>
      <c r="F58" s="265"/>
      <c r="G58" s="265"/>
      <c r="H58" s="265"/>
      <c r="I58" s="265"/>
      <c r="J58" s="265">
        <v>0.20352328966293953</v>
      </c>
      <c r="K58" s="265">
        <v>-8.2179312237826707E-2</v>
      </c>
      <c r="L58" s="265">
        <v>0.49586050503216939</v>
      </c>
      <c r="M58" s="265">
        <v>-0.11333541374983724</v>
      </c>
      <c r="N58" s="265">
        <v>-5.721976444357324E-2</v>
      </c>
      <c r="O58" s="264">
        <f t="shared" si="6"/>
        <v>0.44664930426387173</v>
      </c>
      <c r="P58" s="264">
        <f t="shared" si="2"/>
        <v>0.44664930426387173</v>
      </c>
    </row>
    <row r="59" spans="2:16" x14ac:dyDescent="0.2">
      <c r="B59" s="262">
        <f>EOMONTH(B58,0)+1</f>
        <v>45352</v>
      </c>
      <c r="C59" s="266">
        <v>443.02679271260985</v>
      </c>
      <c r="D59" s="264"/>
      <c r="E59" s="264"/>
      <c r="F59" s="265"/>
      <c r="G59" s="265"/>
      <c r="H59" s="265"/>
      <c r="I59" s="265"/>
      <c r="J59" s="265"/>
      <c r="K59" s="265">
        <v>0.96605841944142412</v>
      </c>
      <c r="L59" s="265">
        <v>0.85897042870175255</v>
      </c>
      <c r="M59" s="265">
        <v>-0.61897626524569205</v>
      </c>
      <c r="N59" s="265">
        <v>-0.19237764025353954</v>
      </c>
      <c r="O59" s="264">
        <f t="shared" si="6"/>
        <v>1.0136749426439451</v>
      </c>
      <c r="P59" s="264">
        <f t="shared" si="2"/>
        <v>1.0136749426439451</v>
      </c>
    </row>
    <row r="60" spans="2:16" x14ac:dyDescent="0.2">
      <c r="B60" s="262">
        <f>EOMONTH(B59,0)+1</f>
        <v>45383</v>
      </c>
      <c r="C60" s="266">
        <v>434.11878047209206</v>
      </c>
      <c r="D60" s="264"/>
      <c r="E60" s="264"/>
      <c r="F60" s="265"/>
      <c r="G60" s="265"/>
      <c r="H60" s="265"/>
      <c r="I60" s="265"/>
      <c r="J60" s="265"/>
      <c r="K60" s="265"/>
      <c r="L60" s="265">
        <v>1.7893872744614328</v>
      </c>
      <c r="M60" s="265">
        <v>-0.60276007433503764</v>
      </c>
      <c r="N60" s="265">
        <v>-0.2804129057159912</v>
      </c>
      <c r="O60" s="264">
        <f t="shared" si="6"/>
        <v>0.90621429441040391</v>
      </c>
      <c r="P60" s="264">
        <f t="shared" si="2"/>
        <v>0.90621429441040391</v>
      </c>
    </row>
    <row r="61" spans="2:16" x14ac:dyDescent="0.2">
      <c r="B61" s="262">
        <f>EOMONTH(B60,0)+1</f>
        <v>45413</v>
      </c>
      <c r="C61" s="266">
        <v>424.01034776843397</v>
      </c>
      <c r="D61" s="264"/>
      <c r="E61" s="264"/>
      <c r="F61" s="265"/>
      <c r="G61" s="265"/>
      <c r="H61" s="265"/>
      <c r="I61" s="265"/>
      <c r="J61" s="265"/>
      <c r="K61" s="265"/>
      <c r="L61" s="265"/>
      <c r="M61" s="265">
        <v>1.3934261004809514</v>
      </c>
      <c r="N61" s="265">
        <v>-0.32453566757055796</v>
      </c>
      <c r="O61" s="264">
        <f t="shared" si="6"/>
        <v>1.0688904329103934</v>
      </c>
      <c r="P61" s="264">
        <f t="shared" si="2"/>
        <v>1.0688904329103934</v>
      </c>
    </row>
    <row r="62" spans="2:16" x14ac:dyDescent="0.2">
      <c r="B62" s="262">
        <f>EOMONTH(B61,0)+1</f>
        <v>45444</v>
      </c>
      <c r="C62" s="266">
        <v>420.63951242190632</v>
      </c>
      <c r="D62" s="264"/>
      <c r="E62" s="264"/>
      <c r="F62" s="265"/>
      <c r="G62" s="265"/>
      <c r="H62" s="265"/>
      <c r="I62" s="265"/>
      <c r="J62" s="265"/>
      <c r="K62" s="265"/>
      <c r="L62" s="265"/>
      <c r="M62" s="265"/>
      <c r="N62" s="265">
        <v>-0.54737794987772759</v>
      </c>
      <c r="O62" s="264">
        <f t="shared" si="6"/>
        <v>-0.54737794987772759</v>
      </c>
      <c r="P62" s="264">
        <f t="shared" si="2"/>
        <v>-0.54737794987772759</v>
      </c>
    </row>
    <row r="65" spans="5:5" x14ac:dyDescent="0.2">
      <c r="E65" s="218" t="s">
        <v>83</v>
      </c>
    </row>
  </sheetData>
  <mergeCells count="4">
    <mergeCell ref="Y2:Y3"/>
    <mergeCell ref="D29:P29"/>
    <mergeCell ref="B43:C43"/>
    <mergeCell ref="B56:C56"/>
  </mergeCells>
  <conditionalFormatting sqref="F31:N42">
    <cfRule type="cellIs" dxfId="59" priority="59" operator="greaterThan">
      <formula>0</formula>
    </cfRule>
    <cfRule type="cellIs" dxfId="58" priority="60" operator="lessThan">
      <formula>0</formula>
    </cfRule>
  </conditionalFormatting>
  <conditionalFormatting sqref="D31:D42">
    <cfRule type="cellIs" dxfId="57" priority="57" operator="greaterThan">
      <formula>0</formula>
    </cfRule>
    <cfRule type="cellIs" dxfId="56" priority="58" operator="lessThan">
      <formula>0</formula>
    </cfRule>
  </conditionalFormatting>
  <conditionalFormatting sqref="D43">
    <cfRule type="cellIs" dxfId="55" priority="53" operator="greaterThan">
      <formula>0</formula>
    </cfRule>
    <cfRule type="cellIs" dxfId="54" priority="54" operator="lessThan">
      <formula>0</formula>
    </cfRule>
  </conditionalFormatting>
  <conditionalFormatting sqref="F43:N43">
    <cfRule type="cellIs" dxfId="53" priority="55" operator="greaterThan">
      <formula>0</formula>
    </cfRule>
    <cfRule type="cellIs" dxfId="52" priority="56" operator="lessThan">
      <formula>0</formula>
    </cfRule>
  </conditionalFormatting>
  <conditionalFormatting sqref="F44:N55">
    <cfRule type="cellIs" dxfId="51" priority="51" operator="greaterThan">
      <formula>0</formula>
    </cfRule>
    <cfRule type="cellIs" dxfId="50" priority="52" operator="lessThan">
      <formula>0</formula>
    </cfRule>
  </conditionalFormatting>
  <conditionalFormatting sqref="D44:D55">
    <cfRule type="cellIs" dxfId="49" priority="49" operator="greaterThan">
      <formula>0</formula>
    </cfRule>
    <cfRule type="cellIs" dxfId="48" priority="50" operator="lessThan">
      <formula>0</formula>
    </cfRule>
  </conditionalFormatting>
  <conditionalFormatting sqref="F56:N56">
    <cfRule type="cellIs" dxfId="47" priority="47" operator="greaterThan">
      <formula>0</formula>
    </cfRule>
    <cfRule type="cellIs" dxfId="46" priority="48" operator="lessThan">
      <formula>0</formula>
    </cfRule>
  </conditionalFormatting>
  <conditionalFormatting sqref="D56">
    <cfRule type="cellIs" dxfId="45" priority="45" operator="greaterThan">
      <formula>0</formula>
    </cfRule>
    <cfRule type="cellIs" dxfId="44" priority="46" operator="lessThan">
      <formula>0</formula>
    </cfRule>
  </conditionalFormatting>
  <conditionalFormatting sqref="E31:E42">
    <cfRule type="cellIs" dxfId="43" priority="43" operator="greaterThan">
      <formula>0</formula>
    </cfRule>
    <cfRule type="cellIs" dxfId="42" priority="44" operator="lessThan">
      <formula>0</formula>
    </cfRule>
  </conditionalFormatting>
  <conditionalFormatting sqref="E43">
    <cfRule type="cellIs" dxfId="41" priority="41" operator="greaterThan">
      <formula>0</formula>
    </cfRule>
    <cfRule type="cellIs" dxfId="40" priority="42" operator="lessThan">
      <formula>0</formula>
    </cfRule>
  </conditionalFormatting>
  <conditionalFormatting sqref="D57:D58">
    <cfRule type="cellIs" dxfId="39" priority="33" operator="greaterThan">
      <formula>0</formula>
    </cfRule>
    <cfRule type="cellIs" dxfId="38" priority="34" operator="lessThan">
      <formula>0</formula>
    </cfRule>
  </conditionalFormatting>
  <conditionalFormatting sqref="E57:E58">
    <cfRule type="cellIs" dxfId="37" priority="31" operator="greaterThan">
      <formula>0</formula>
    </cfRule>
    <cfRule type="cellIs" dxfId="36" priority="32" operator="lessThan">
      <formula>0</formula>
    </cfRule>
  </conditionalFormatting>
  <conditionalFormatting sqref="E44:E55">
    <cfRule type="cellIs" dxfId="35" priority="39" operator="greaterThan">
      <formula>0</formula>
    </cfRule>
    <cfRule type="cellIs" dxfId="34" priority="40" operator="lessThan">
      <formula>0</formula>
    </cfRule>
  </conditionalFormatting>
  <conditionalFormatting sqref="E56">
    <cfRule type="cellIs" dxfId="33" priority="37" operator="greaterThan">
      <formula>0</formula>
    </cfRule>
    <cfRule type="cellIs" dxfId="32" priority="38" operator="lessThan">
      <formula>0</formula>
    </cfRule>
  </conditionalFormatting>
  <conditionalFormatting sqref="F57:N58">
    <cfRule type="cellIs" dxfId="31" priority="35" operator="greaterThan">
      <formula>0</formula>
    </cfRule>
    <cfRule type="cellIs" dxfId="30" priority="36" operator="lessThan">
      <formula>0</formula>
    </cfRule>
  </conditionalFormatting>
  <conditionalFormatting sqref="P31:P42">
    <cfRule type="cellIs" dxfId="29" priority="19" operator="greaterThan">
      <formula>0</formula>
    </cfRule>
    <cfRule type="cellIs" dxfId="28" priority="20" operator="lessThan">
      <formula>0</formula>
    </cfRule>
  </conditionalFormatting>
  <conditionalFormatting sqref="P43">
    <cfRule type="cellIs" dxfId="27" priority="17" operator="greaterThan">
      <formula>0</formula>
    </cfRule>
    <cfRule type="cellIs" dxfId="26" priority="18" operator="lessThan">
      <formula>0</formula>
    </cfRule>
  </conditionalFormatting>
  <conditionalFormatting sqref="P44:P55">
    <cfRule type="cellIs" dxfId="25" priority="15" operator="greaterThan">
      <formula>0</formula>
    </cfRule>
    <cfRule type="cellIs" dxfId="24" priority="16" operator="lessThan">
      <formula>0</formula>
    </cfRule>
  </conditionalFormatting>
  <conditionalFormatting sqref="P56">
    <cfRule type="cellIs" dxfId="23" priority="13" operator="greaterThan">
      <formula>0</formula>
    </cfRule>
    <cfRule type="cellIs" dxfId="22" priority="14" operator="lessThan">
      <formula>0</formula>
    </cfRule>
  </conditionalFormatting>
  <conditionalFormatting sqref="P57:P58">
    <cfRule type="cellIs" dxfId="21" priority="11" operator="greaterThan">
      <formula>0</formula>
    </cfRule>
    <cfRule type="cellIs" dxfId="20" priority="12" operator="lessThan">
      <formula>0</formula>
    </cfRule>
  </conditionalFormatting>
  <conditionalFormatting sqref="O31:O42">
    <cfRule type="cellIs" dxfId="19" priority="29" operator="greaterThan">
      <formula>0</formula>
    </cfRule>
    <cfRule type="cellIs" dxfId="18" priority="30" operator="lessThan">
      <formula>0</formula>
    </cfRule>
  </conditionalFormatting>
  <conditionalFormatting sqref="O43">
    <cfRule type="cellIs" dxfId="17" priority="27" operator="greaterThan">
      <formula>0</formula>
    </cfRule>
    <cfRule type="cellIs" dxfId="16" priority="28" operator="lessThan">
      <formula>0</formula>
    </cfRule>
  </conditionalFormatting>
  <conditionalFormatting sqref="O44:O55">
    <cfRule type="cellIs" dxfId="15" priority="25" operator="greaterThan">
      <formula>0</formula>
    </cfRule>
    <cfRule type="cellIs" dxfId="14" priority="26" operator="lessThan">
      <formula>0</formula>
    </cfRule>
  </conditionalFormatting>
  <conditionalFormatting sqref="O56">
    <cfRule type="cellIs" dxfId="13" priority="23" operator="greaterThan">
      <formula>0</formula>
    </cfRule>
    <cfRule type="cellIs" dxfId="12" priority="24" operator="lessThan">
      <formula>0</formula>
    </cfRule>
  </conditionalFormatting>
  <conditionalFormatting sqref="O57:O58">
    <cfRule type="cellIs" dxfId="11" priority="21" operator="greaterThan">
      <formula>0</formula>
    </cfRule>
    <cfRule type="cellIs" dxfId="10" priority="22" operator="lessThan">
      <formula>0</formula>
    </cfRule>
  </conditionalFormatting>
  <conditionalFormatting sqref="D59:D62">
    <cfRule type="cellIs" dxfId="9" priority="7" operator="greaterThan">
      <formula>0</formula>
    </cfRule>
    <cfRule type="cellIs" dxfId="8" priority="8" operator="lessThan">
      <formula>0</formula>
    </cfRule>
  </conditionalFormatting>
  <conditionalFormatting sqref="E59:E62">
    <cfRule type="cellIs" dxfId="7" priority="5" operator="greaterThan">
      <formula>0</formula>
    </cfRule>
    <cfRule type="cellIs" dxfId="6" priority="6" operator="lessThan">
      <formula>0</formula>
    </cfRule>
  </conditionalFormatting>
  <conditionalFormatting sqref="F59:N62">
    <cfRule type="cellIs" dxfId="5" priority="9" operator="greaterThan">
      <formula>0</formula>
    </cfRule>
    <cfRule type="cellIs" dxfId="4" priority="10" operator="lessThan">
      <formula>0</formula>
    </cfRule>
  </conditionalFormatting>
  <conditionalFormatting sqref="P59:P62">
    <cfRule type="cellIs" dxfId="3" priority="1" operator="greaterThan">
      <formula>0</formula>
    </cfRule>
    <cfRule type="cellIs" dxfId="2" priority="2" operator="lessThan">
      <formula>0</formula>
    </cfRule>
  </conditionalFormatting>
  <conditionalFormatting sqref="O59:O62">
    <cfRule type="cellIs" dxfId="1" priority="3" operator="greaterThan">
      <formula>0</formula>
    </cfRule>
    <cfRule type="cellIs" dxfId="0" priority="4" operator="lessThan">
      <formula>0</formula>
    </cfRule>
  </conditionalFormatting>
  <pageMargins left="0.17" right="0.17" top="0.18" bottom="0.17" header="0.17" footer="0.17"/>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Graphs_DTR</vt:lpstr>
      <vt:lpstr>Date_soins</vt:lpstr>
      <vt:lpstr>Date_rbts</vt:lpstr>
      <vt:lpstr>Date_rbts_hors_covid</vt:lpstr>
      <vt:lpstr>Révisions_date_soins</vt:lpstr>
      <vt:lpstr>Date_rbts!Zone_d_impression</vt:lpstr>
      <vt:lpstr>Date_rbts_hors_covid!Zone_d_impression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Adriel Attal</dc:creator>
  <cp:lastModifiedBy>Adriel Attal</cp:lastModifiedBy>
  <dcterms:created xsi:type="dcterms:W3CDTF">2024-10-22T09:58:11Z</dcterms:created>
  <dcterms:modified xsi:type="dcterms:W3CDTF">2024-10-22T09:59:51Z</dcterms:modified>
</cp:coreProperties>
</file>