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3.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4_STATS_PRESTATIONS_MALADIE\01_CONJONCTURE\03_ANALYSE\2024\202405\"/>
    </mc:Choice>
  </mc:AlternateContent>
  <xr:revisionPtr revIDLastSave="0" documentId="8_{CA7192A1-A30E-46D0-AEBC-09D97A0EE7FD}" xr6:coauthVersionLast="47" xr6:coauthVersionMax="47" xr10:uidLastSave="{00000000-0000-0000-0000-000000000000}"/>
  <bookViews>
    <workbookView xWindow="-120" yWindow="-120" windowWidth="25440" windowHeight="15390" xr2:uid="{B4F70D9A-91C9-458B-B329-23D9EE89A3DA}"/>
  </bookViews>
  <sheets>
    <sheet name="Graphs_DTR" sheetId="1" r:id="rId1"/>
    <sheet name="Date_rbts" sheetId="2" r:id="rId2"/>
    <sheet name="Date_rbts_hors_covid" sheetId="3" r:id="rId3"/>
    <sheet name="Date_soins" sheetId="4" r:id="rId4"/>
    <sheet name="Révisions_date_soins"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Print_Area" localSheetId="1">Date_rbts!$C$4:$M$104</definedName>
    <definedName name="_xlnm.Print_Area" localSheetId="2">Date_rbts_hors_covid!$C$4:$M$108</definedName>
    <definedName name="_xlnm.Print_Area" localSheetId="3">Date_soins!$C$4:$M$105</definedName>
    <definedName name="_xlnm.Print_Area" localSheetId="0">Graphs_DTR!$A$1:$L$211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8" i="5" l="1"/>
  <c r="L58" i="5"/>
  <c r="K57" i="5"/>
  <c r="L57" i="5"/>
  <c r="E56" i="5"/>
  <c r="K44" i="5"/>
  <c r="K45" i="5"/>
  <c r="K46" i="5"/>
  <c r="K47" i="5"/>
  <c r="K48" i="5"/>
  <c r="K49" i="5"/>
  <c r="K50" i="5"/>
  <c r="K51" i="5"/>
  <c r="K52" i="5"/>
  <c r="K53" i="5"/>
  <c r="K54" i="5"/>
  <c r="K55" i="5"/>
  <c r="K56" i="5"/>
  <c r="L56" i="5"/>
  <c r="J56" i="5"/>
  <c r="I56" i="5"/>
  <c r="H56" i="5"/>
  <c r="G56" i="5"/>
  <c r="F56" i="5"/>
  <c r="L55" i="5"/>
  <c r="L54" i="5"/>
  <c r="L53" i="5"/>
  <c r="L52" i="5"/>
  <c r="L51" i="5"/>
  <c r="L50" i="5"/>
  <c r="L49" i="5"/>
  <c r="L48" i="5"/>
  <c r="L47" i="5"/>
  <c r="L46" i="5"/>
  <c r="L45" i="5"/>
  <c r="L44" i="5"/>
  <c r="D43" i="5"/>
  <c r="E43" i="5"/>
  <c r="K31" i="5"/>
  <c r="K32" i="5"/>
  <c r="K33" i="5"/>
  <c r="K34" i="5"/>
  <c r="K35" i="5"/>
  <c r="K36" i="5"/>
  <c r="K37" i="5"/>
  <c r="K38" i="5"/>
  <c r="K39" i="5"/>
  <c r="K40" i="5"/>
  <c r="K41" i="5"/>
  <c r="K42" i="5"/>
  <c r="K43" i="5"/>
  <c r="L43" i="5"/>
  <c r="J43" i="5"/>
  <c r="I43" i="5"/>
  <c r="H43" i="5"/>
  <c r="G43" i="5"/>
  <c r="F43" i="5"/>
  <c r="L42" i="5"/>
  <c r="L41" i="5"/>
  <c r="L40" i="5"/>
  <c r="L39" i="5"/>
  <c r="L38" i="5"/>
  <c r="L37" i="5"/>
  <c r="L36" i="5"/>
  <c r="L35" i="5"/>
  <c r="L34" i="5"/>
  <c r="L33" i="5"/>
  <c r="L32" i="5"/>
  <c r="L31" i="5"/>
  <c r="M100" i="4"/>
  <c r="L100" i="4"/>
  <c r="K100" i="4"/>
  <c r="J100" i="4"/>
  <c r="I100" i="4"/>
  <c r="H100" i="4"/>
  <c r="G100" i="4"/>
  <c r="F100" i="4"/>
  <c r="E100" i="4"/>
  <c r="D100" i="4"/>
  <c r="M99" i="4"/>
  <c r="L99" i="4"/>
  <c r="K99" i="4"/>
  <c r="J99" i="4"/>
  <c r="I99" i="4"/>
  <c r="H99" i="4"/>
  <c r="G99" i="4"/>
  <c r="F99" i="4"/>
  <c r="E99" i="4"/>
  <c r="D99" i="4"/>
  <c r="M98" i="4"/>
  <c r="L98" i="4"/>
  <c r="K98" i="4"/>
  <c r="J98" i="4"/>
  <c r="I98" i="4"/>
  <c r="H98" i="4"/>
  <c r="G98" i="4"/>
  <c r="F98" i="4"/>
  <c r="E98" i="4"/>
  <c r="D98" i="4"/>
  <c r="M97" i="4"/>
  <c r="L97" i="4"/>
  <c r="K97" i="4"/>
  <c r="J97" i="4"/>
  <c r="I97" i="4"/>
  <c r="H97" i="4"/>
  <c r="G97" i="4"/>
  <c r="F97" i="4"/>
  <c r="E97" i="4"/>
  <c r="D97" i="4"/>
  <c r="M92" i="4"/>
  <c r="L92" i="4"/>
  <c r="K92" i="4"/>
  <c r="J92" i="4"/>
  <c r="I92" i="4"/>
  <c r="H92" i="4"/>
  <c r="G92" i="4"/>
  <c r="F92" i="4"/>
  <c r="E92" i="4"/>
  <c r="D92" i="4"/>
  <c r="M91" i="4"/>
  <c r="L91" i="4"/>
  <c r="K91" i="4"/>
  <c r="J91" i="4"/>
  <c r="I91" i="4"/>
  <c r="H91" i="4"/>
  <c r="G91" i="4"/>
  <c r="F91" i="4"/>
  <c r="E91" i="4"/>
  <c r="D91" i="4"/>
  <c r="M90" i="4"/>
  <c r="L90" i="4"/>
  <c r="K90" i="4"/>
  <c r="J90" i="4"/>
  <c r="I90" i="4"/>
  <c r="H90" i="4"/>
  <c r="G90" i="4"/>
  <c r="F90" i="4"/>
  <c r="E90" i="4"/>
  <c r="D90" i="4"/>
  <c r="M89" i="4"/>
  <c r="L89" i="4"/>
  <c r="K89" i="4"/>
  <c r="J89" i="4"/>
  <c r="I89" i="4"/>
  <c r="H89" i="4"/>
  <c r="G89" i="4"/>
  <c r="F89" i="4"/>
  <c r="E89" i="4"/>
  <c r="D89" i="4"/>
  <c r="M88" i="4"/>
  <c r="L88" i="4"/>
  <c r="K88" i="4"/>
  <c r="J88" i="4"/>
  <c r="I88" i="4"/>
  <c r="H88" i="4"/>
  <c r="G88" i="4"/>
  <c r="F88" i="4"/>
  <c r="E88" i="4"/>
  <c r="D88" i="4"/>
  <c r="M87" i="4"/>
  <c r="L87" i="4"/>
  <c r="K87" i="4"/>
  <c r="J87" i="4"/>
  <c r="I87" i="4"/>
  <c r="H87" i="4"/>
  <c r="G87" i="4"/>
  <c r="F87" i="4"/>
  <c r="E87" i="4"/>
  <c r="D87" i="4"/>
  <c r="M86" i="4"/>
  <c r="L86" i="4"/>
  <c r="K86" i="4"/>
  <c r="J86" i="4"/>
  <c r="I86" i="4"/>
  <c r="H86" i="4"/>
  <c r="G86" i="4"/>
  <c r="F86" i="4"/>
  <c r="E86" i="4"/>
  <c r="D86" i="4"/>
  <c r="M85" i="4"/>
  <c r="L85" i="4"/>
  <c r="K85" i="4"/>
  <c r="J85" i="4"/>
  <c r="I85" i="4"/>
  <c r="H85" i="4"/>
  <c r="G85" i="4"/>
  <c r="F85" i="4"/>
  <c r="E85" i="4"/>
  <c r="D85" i="4"/>
  <c r="M84" i="4"/>
  <c r="L84" i="4"/>
  <c r="K84" i="4"/>
  <c r="J84" i="4"/>
  <c r="I84" i="4"/>
  <c r="H84" i="4"/>
  <c r="G84" i="4"/>
  <c r="F84" i="4"/>
  <c r="E84" i="4"/>
  <c r="D84" i="4"/>
  <c r="M83" i="4"/>
  <c r="L83" i="4"/>
  <c r="K83" i="4"/>
  <c r="J83" i="4"/>
  <c r="I83" i="4"/>
  <c r="H83" i="4"/>
  <c r="G83" i="4"/>
  <c r="F83" i="4"/>
  <c r="E83" i="4"/>
  <c r="D83" i="4"/>
  <c r="M82" i="4"/>
  <c r="L82" i="4"/>
  <c r="K82" i="4"/>
  <c r="J82" i="4"/>
  <c r="I82" i="4"/>
  <c r="H82" i="4"/>
  <c r="G82" i="4"/>
  <c r="F82" i="4"/>
  <c r="E82" i="4"/>
  <c r="D82" i="4"/>
  <c r="M81" i="4"/>
  <c r="L81" i="4"/>
  <c r="K81" i="4"/>
  <c r="J81" i="4"/>
  <c r="I81" i="4"/>
  <c r="H81" i="4"/>
  <c r="G81" i="4"/>
  <c r="F81" i="4"/>
  <c r="E81" i="4"/>
  <c r="D81" i="4"/>
  <c r="M80" i="4"/>
  <c r="L80" i="4"/>
  <c r="K80" i="4"/>
  <c r="J80" i="4"/>
  <c r="I80" i="4"/>
  <c r="H80" i="4"/>
  <c r="G80" i="4"/>
  <c r="F80" i="4"/>
  <c r="E80" i="4"/>
  <c r="D80" i="4"/>
  <c r="M79" i="4"/>
  <c r="L79" i="4"/>
  <c r="K79" i="4"/>
  <c r="J79" i="4"/>
  <c r="I79" i="4"/>
  <c r="H79" i="4"/>
  <c r="G79" i="4"/>
  <c r="F79" i="4"/>
  <c r="E79" i="4"/>
  <c r="D79" i="4"/>
  <c r="M78" i="4"/>
  <c r="L78" i="4"/>
  <c r="K78" i="4"/>
  <c r="J78" i="4"/>
  <c r="I78" i="4"/>
  <c r="H78" i="4"/>
  <c r="G78" i="4"/>
  <c r="F78" i="4"/>
  <c r="E78" i="4"/>
  <c r="D78" i="4"/>
  <c r="M77" i="4"/>
  <c r="L77" i="4"/>
  <c r="K77" i="4"/>
  <c r="J77" i="4"/>
  <c r="I77" i="4"/>
  <c r="H77" i="4"/>
  <c r="G77" i="4"/>
  <c r="F77" i="4"/>
  <c r="E77" i="4"/>
  <c r="D77" i="4"/>
  <c r="M76" i="4"/>
  <c r="L76" i="4"/>
  <c r="K76" i="4"/>
  <c r="J76" i="4"/>
  <c r="I76" i="4"/>
  <c r="H76" i="4"/>
  <c r="G76" i="4"/>
  <c r="F76" i="4"/>
  <c r="E76" i="4"/>
  <c r="D76" i="4"/>
  <c r="M75" i="4"/>
  <c r="L75" i="4"/>
  <c r="K75" i="4"/>
  <c r="J75" i="4"/>
  <c r="I75" i="4"/>
  <c r="H75" i="4"/>
  <c r="G75" i="4"/>
  <c r="F75" i="4"/>
  <c r="E75" i="4"/>
  <c r="D75" i="4"/>
  <c r="M74" i="4"/>
  <c r="L74" i="4"/>
  <c r="K74" i="4"/>
  <c r="J74" i="4"/>
  <c r="I74" i="4"/>
  <c r="H74" i="4"/>
  <c r="G74" i="4"/>
  <c r="F74" i="4"/>
  <c r="E74" i="4"/>
  <c r="D74" i="4"/>
  <c r="M73" i="4"/>
  <c r="L73" i="4"/>
  <c r="K73" i="4"/>
  <c r="J73" i="4"/>
  <c r="I73" i="4"/>
  <c r="H73" i="4"/>
  <c r="G73" i="4"/>
  <c r="F73" i="4"/>
  <c r="E73" i="4"/>
  <c r="D73" i="4"/>
  <c r="L5" i="4"/>
  <c r="L38" i="4"/>
  <c r="L71" i="4"/>
  <c r="J5" i="4"/>
  <c r="J38" i="4"/>
  <c r="J71" i="4"/>
  <c r="I5" i="4"/>
  <c r="I38" i="4"/>
  <c r="I71" i="4"/>
  <c r="H5" i="4"/>
  <c r="H38" i="4"/>
  <c r="H71" i="4"/>
  <c r="G5" i="4"/>
  <c r="G71" i="4"/>
  <c r="E5" i="4"/>
  <c r="E38" i="4"/>
  <c r="E71" i="4"/>
  <c r="D5" i="4"/>
  <c r="D38" i="4"/>
  <c r="D71" i="4"/>
  <c r="M67" i="4"/>
  <c r="L67" i="4"/>
  <c r="K67" i="4"/>
  <c r="J67" i="4"/>
  <c r="I67" i="4"/>
  <c r="H67" i="4"/>
  <c r="G67" i="4"/>
  <c r="F67" i="4"/>
  <c r="E67" i="4"/>
  <c r="D67" i="4"/>
  <c r="M66" i="4"/>
  <c r="L66" i="4"/>
  <c r="K66" i="4"/>
  <c r="J66" i="4"/>
  <c r="I66" i="4"/>
  <c r="H66" i="4"/>
  <c r="G66" i="4"/>
  <c r="F66" i="4"/>
  <c r="E66" i="4"/>
  <c r="D66" i="4"/>
  <c r="M65" i="4"/>
  <c r="L65" i="4"/>
  <c r="K65" i="4"/>
  <c r="J65" i="4"/>
  <c r="I65" i="4"/>
  <c r="H65" i="4"/>
  <c r="G65" i="4"/>
  <c r="F65" i="4"/>
  <c r="E65" i="4"/>
  <c r="D65" i="4"/>
  <c r="M64" i="4"/>
  <c r="L64" i="4"/>
  <c r="K64" i="4"/>
  <c r="J64" i="4"/>
  <c r="I64" i="4"/>
  <c r="H64" i="4"/>
  <c r="G64" i="4"/>
  <c r="F64" i="4"/>
  <c r="E64" i="4"/>
  <c r="D64" i="4"/>
  <c r="M59" i="4"/>
  <c r="L59" i="4"/>
  <c r="K59" i="4"/>
  <c r="J59" i="4"/>
  <c r="I59" i="4"/>
  <c r="H59" i="4"/>
  <c r="G59" i="4"/>
  <c r="F59" i="4"/>
  <c r="E59" i="4"/>
  <c r="D59" i="4"/>
  <c r="M58" i="4"/>
  <c r="L58" i="4"/>
  <c r="K58" i="4"/>
  <c r="J58" i="4"/>
  <c r="I58" i="4"/>
  <c r="H58" i="4"/>
  <c r="G58" i="4"/>
  <c r="F58" i="4"/>
  <c r="E58" i="4"/>
  <c r="D58" i="4"/>
  <c r="M57" i="4"/>
  <c r="L57" i="4"/>
  <c r="K57" i="4"/>
  <c r="J57" i="4"/>
  <c r="I57" i="4"/>
  <c r="H57" i="4"/>
  <c r="G57" i="4"/>
  <c r="F57" i="4"/>
  <c r="E57" i="4"/>
  <c r="D57" i="4"/>
  <c r="M56" i="4"/>
  <c r="L56" i="4"/>
  <c r="K56" i="4"/>
  <c r="J56" i="4"/>
  <c r="I56" i="4"/>
  <c r="H56" i="4"/>
  <c r="G56" i="4"/>
  <c r="F56" i="4"/>
  <c r="E56" i="4"/>
  <c r="D56" i="4"/>
  <c r="M55" i="4"/>
  <c r="L55" i="4"/>
  <c r="K55" i="4"/>
  <c r="J55" i="4"/>
  <c r="I55" i="4"/>
  <c r="H55" i="4"/>
  <c r="G55" i="4"/>
  <c r="F55" i="4"/>
  <c r="E55" i="4"/>
  <c r="D55" i="4"/>
  <c r="M54" i="4"/>
  <c r="L54" i="4"/>
  <c r="K54" i="4"/>
  <c r="J54" i="4"/>
  <c r="I54" i="4"/>
  <c r="H54" i="4"/>
  <c r="G54" i="4"/>
  <c r="F54" i="4"/>
  <c r="E54" i="4"/>
  <c r="D54" i="4"/>
  <c r="M53" i="4"/>
  <c r="L53" i="4"/>
  <c r="K53" i="4"/>
  <c r="J53" i="4"/>
  <c r="I53" i="4"/>
  <c r="H53" i="4"/>
  <c r="G53" i="4"/>
  <c r="F53" i="4"/>
  <c r="E53" i="4"/>
  <c r="D53" i="4"/>
  <c r="M52" i="4"/>
  <c r="L52" i="4"/>
  <c r="K52" i="4"/>
  <c r="J52" i="4"/>
  <c r="I52" i="4"/>
  <c r="H52" i="4"/>
  <c r="G52" i="4"/>
  <c r="F52" i="4"/>
  <c r="E52" i="4"/>
  <c r="D52" i="4"/>
  <c r="M51" i="4"/>
  <c r="L51" i="4"/>
  <c r="K51" i="4"/>
  <c r="J51" i="4"/>
  <c r="I51" i="4"/>
  <c r="H51" i="4"/>
  <c r="G51" i="4"/>
  <c r="F51" i="4"/>
  <c r="E51" i="4"/>
  <c r="D51" i="4"/>
  <c r="M50" i="4"/>
  <c r="L50" i="4"/>
  <c r="K50" i="4"/>
  <c r="J50" i="4"/>
  <c r="I50" i="4"/>
  <c r="H50" i="4"/>
  <c r="G50" i="4"/>
  <c r="F50" i="4"/>
  <c r="E50" i="4"/>
  <c r="D50" i="4"/>
  <c r="M49" i="4"/>
  <c r="L49" i="4"/>
  <c r="K49" i="4"/>
  <c r="J49" i="4"/>
  <c r="I49" i="4"/>
  <c r="H49" i="4"/>
  <c r="G49" i="4"/>
  <c r="F49" i="4"/>
  <c r="E49" i="4"/>
  <c r="D49" i="4"/>
  <c r="M48" i="4"/>
  <c r="L48" i="4"/>
  <c r="K48" i="4"/>
  <c r="J48" i="4"/>
  <c r="I48" i="4"/>
  <c r="H48" i="4"/>
  <c r="G48" i="4"/>
  <c r="F48" i="4"/>
  <c r="E48" i="4"/>
  <c r="D48" i="4"/>
  <c r="M47" i="4"/>
  <c r="L47" i="4"/>
  <c r="K47" i="4"/>
  <c r="J47" i="4"/>
  <c r="I47" i="4"/>
  <c r="H47" i="4"/>
  <c r="G47" i="4"/>
  <c r="F47" i="4"/>
  <c r="E47" i="4"/>
  <c r="D47" i="4"/>
  <c r="M46" i="4"/>
  <c r="L46" i="4"/>
  <c r="K46" i="4"/>
  <c r="J46" i="4"/>
  <c r="I46" i="4"/>
  <c r="H46" i="4"/>
  <c r="G46" i="4"/>
  <c r="F46" i="4"/>
  <c r="E46" i="4"/>
  <c r="D46" i="4"/>
  <c r="M45" i="4"/>
  <c r="L45" i="4"/>
  <c r="K45" i="4"/>
  <c r="J45" i="4"/>
  <c r="I45" i="4"/>
  <c r="H45" i="4"/>
  <c r="G45" i="4"/>
  <c r="F45" i="4"/>
  <c r="E45" i="4"/>
  <c r="D45" i="4"/>
  <c r="M44" i="4"/>
  <c r="L44" i="4"/>
  <c r="K44" i="4"/>
  <c r="J44" i="4"/>
  <c r="I44" i="4"/>
  <c r="H44" i="4"/>
  <c r="G44" i="4"/>
  <c r="F44" i="4"/>
  <c r="E44" i="4"/>
  <c r="D44" i="4"/>
  <c r="M43" i="4"/>
  <c r="L43" i="4"/>
  <c r="K43" i="4"/>
  <c r="J43" i="4"/>
  <c r="I43" i="4"/>
  <c r="H43" i="4"/>
  <c r="G43" i="4"/>
  <c r="F43" i="4"/>
  <c r="E43" i="4"/>
  <c r="D43" i="4"/>
  <c r="M42" i="4"/>
  <c r="L42" i="4"/>
  <c r="K42" i="4"/>
  <c r="J42" i="4"/>
  <c r="I42" i="4"/>
  <c r="H42" i="4"/>
  <c r="G42" i="4"/>
  <c r="F42" i="4"/>
  <c r="E42" i="4"/>
  <c r="D42" i="4"/>
  <c r="M41" i="4"/>
  <c r="L41" i="4"/>
  <c r="K41" i="4"/>
  <c r="J41" i="4"/>
  <c r="I41" i="4"/>
  <c r="H41" i="4"/>
  <c r="G41" i="4"/>
  <c r="F41" i="4"/>
  <c r="E41" i="4"/>
  <c r="D41" i="4"/>
  <c r="M40" i="4"/>
  <c r="L40" i="4"/>
  <c r="K40" i="4"/>
  <c r="J40" i="4"/>
  <c r="I40" i="4"/>
  <c r="H40" i="4"/>
  <c r="G40" i="4"/>
  <c r="F40" i="4"/>
  <c r="E40" i="4"/>
  <c r="D40" i="4"/>
  <c r="G38" i="4"/>
  <c r="M34" i="4"/>
  <c r="L34" i="4"/>
  <c r="K34" i="4"/>
  <c r="J34" i="4"/>
  <c r="I34" i="4"/>
  <c r="H34" i="4"/>
  <c r="G34" i="4"/>
  <c r="F34" i="4"/>
  <c r="E34" i="4"/>
  <c r="D34" i="4"/>
  <c r="M33" i="4"/>
  <c r="L33" i="4"/>
  <c r="K33" i="4"/>
  <c r="J33" i="4"/>
  <c r="I33" i="4"/>
  <c r="H33" i="4"/>
  <c r="G33" i="4"/>
  <c r="F33" i="4"/>
  <c r="E33" i="4"/>
  <c r="D33" i="4"/>
  <c r="M32" i="4"/>
  <c r="L32" i="4"/>
  <c r="K32" i="4"/>
  <c r="J32" i="4"/>
  <c r="I32" i="4"/>
  <c r="H32" i="4"/>
  <c r="G32" i="4"/>
  <c r="F32" i="4"/>
  <c r="E32" i="4"/>
  <c r="D32" i="4"/>
  <c r="M31" i="4"/>
  <c r="L31" i="4"/>
  <c r="K31" i="4"/>
  <c r="J31" i="4"/>
  <c r="I31" i="4"/>
  <c r="H31" i="4"/>
  <c r="G31" i="4"/>
  <c r="F31" i="4"/>
  <c r="E31" i="4"/>
  <c r="D31" i="4"/>
  <c r="M26" i="4"/>
  <c r="L26" i="4"/>
  <c r="K26" i="4"/>
  <c r="J26" i="4"/>
  <c r="I26" i="4"/>
  <c r="H26" i="4"/>
  <c r="G26" i="4"/>
  <c r="F26" i="4"/>
  <c r="E26" i="4"/>
  <c r="D26" i="4"/>
  <c r="M25" i="4"/>
  <c r="L25" i="4"/>
  <c r="K25" i="4"/>
  <c r="J25" i="4"/>
  <c r="I25" i="4"/>
  <c r="H25" i="4"/>
  <c r="G25" i="4"/>
  <c r="F25" i="4"/>
  <c r="E25" i="4"/>
  <c r="D25" i="4"/>
  <c r="M24" i="4"/>
  <c r="L24" i="4"/>
  <c r="K24" i="4"/>
  <c r="J24" i="4"/>
  <c r="I24" i="4"/>
  <c r="H24" i="4"/>
  <c r="G24" i="4"/>
  <c r="F24" i="4"/>
  <c r="E24" i="4"/>
  <c r="D24" i="4"/>
  <c r="M23" i="4"/>
  <c r="L23" i="4"/>
  <c r="K23" i="4"/>
  <c r="J23" i="4"/>
  <c r="I23" i="4"/>
  <c r="H23" i="4"/>
  <c r="G23" i="4"/>
  <c r="F23" i="4"/>
  <c r="E23" i="4"/>
  <c r="D23" i="4"/>
  <c r="M22" i="4"/>
  <c r="L22" i="4"/>
  <c r="K22" i="4"/>
  <c r="J22" i="4"/>
  <c r="I22" i="4"/>
  <c r="H22" i="4"/>
  <c r="G22" i="4"/>
  <c r="F22" i="4"/>
  <c r="E22" i="4"/>
  <c r="D22" i="4"/>
  <c r="M21" i="4"/>
  <c r="L21" i="4"/>
  <c r="K21" i="4"/>
  <c r="J21" i="4"/>
  <c r="I21" i="4"/>
  <c r="H21" i="4"/>
  <c r="G21" i="4"/>
  <c r="F21" i="4"/>
  <c r="E21" i="4"/>
  <c r="D21" i="4"/>
  <c r="M20" i="4"/>
  <c r="L20" i="4"/>
  <c r="K20" i="4"/>
  <c r="J20" i="4"/>
  <c r="I20" i="4"/>
  <c r="H20" i="4"/>
  <c r="G20" i="4"/>
  <c r="F20" i="4"/>
  <c r="E20" i="4"/>
  <c r="D20" i="4"/>
  <c r="M19" i="4"/>
  <c r="L19" i="4"/>
  <c r="K19" i="4"/>
  <c r="J19" i="4"/>
  <c r="I19" i="4"/>
  <c r="H19" i="4"/>
  <c r="G19" i="4"/>
  <c r="F19" i="4"/>
  <c r="E19" i="4"/>
  <c r="D19" i="4"/>
  <c r="M18" i="4"/>
  <c r="L18" i="4"/>
  <c r="K18" i="4"/>
  <c r="J18" i="4"/>
  <c r="I18" i="4"/>
  <c r="H18" i="4"/>
  <c r="G18" i="4"/>
  <c r="F18" i="4"/>
  <c r="E18" i="4"/>
  <c r="D18" i="4"/>
  <c r="M17" i="4"/>
  <c r="L17" i="4"/>
  <c r="K17" i="4"/>
  <c r="J17" i="4"/>
  <c r="I17" i="4"/>
  <c r="H17" i="4"/>
  <c r="G17" i="4"/>
  <c r="F17" i="4"/>
  <c r="E17" i="4"/>
  <c r="D17" i="4"/>
  <c r="M16" i="4"/>
  <c r="L16" i="4"/>
  <c r="K16" i="4"/>
  <c r="J16" i="4"/>
  <c r="I16" i="4"/>
  <c r="H16" i="4"/>
  <c r="G16" i="4"/>
  <c r="F16" i="4"/>
  <c r="E16" i="4"/>
  <c r="D16" i="4"/>
  <c r="M15" i="4"/>
  <c r="L15" i="4"/>
  <c r="K15" i="4"/>
  <c r="J15" i="4"/>
  <c r="I15" i="4"/>
  <c r="H15" i="4"/>
  <c r="G15" i="4"/>
  <c r="F15" i="4"/>
  <c r="E15" i="4"/>
  <c r="D15" i="4"/>
  <c r="M14" i="4"/>
  <c r="L14" i="4"/>
  <c r="K14" i="4"/>
  <c r="J14" i="4"/>
  <c r="I14" i="4"/>
  <c r="H14" i="4"/>
  <c r="G14" i="4"/>
  <c r="F14" i="4"/>
  <c r="E14" i="4"/>
  <c r="D14" i="4"/>
  <c r="M13" i="4"/>
  <c r="L13" i="4"/>
  <c r="K13" i="4"/>
  <c r="J13" i="4"/>
  <c r="I13" i="4"/>
  <c r="H13" i="4"/>
  <c r="G13" i="4"/>
  <c r="F13" i="4"/>
  <c r="E13" i="4"/>
  <c r="D13" i="4"/>
  <c r="M12" i="4"/>
  <c r="L12" i="4"/>
  <c r="K12" i="4"/>
  <c r="J12" i="4"/>
  <c r="I12" i="4"/>
  <c r="H12" i="4"/>
  <c r="G12" i="4"/>
  <c r="F12" i="4"/>
  <c r="E12" i="4"/>
  <c r="D12" i="4"/>
  <c r="M11" i="4"/>
  <c r="L11" i="4"/>
  <c r="K11" i="4"/>
  <c r="J11" i="4"/>
  <c r="I11" i="4"/>
  <c r="H11" i="4"/>
  <c r="G11" i="4"/>
  <c r="F11" i="4"/>
  <c r="E11" i="4"/>
  <c r="D11" i="4"/>
  <c r="M10" i="4"/>
  <c r="L10" i="4"/>
  <c r="K10" i="4"/>
  <c r="J10" i="4"/>
  <c r="I10" i="4"/>
  <c r="H10" i="4"/>
  <c r="G10" i="4"/>
  <c r="F10" i="4"/>
  <c r="E10" i="4"/>
  <c r="D10" i="4"/>
  <c r="M9" i="4"/>
  <c r="L9" i="4"/>
  <c r="K9" i="4"/>
  <c r="J9" i="4"/>
  <c r="I9" i="4"/>
  <c r="H9" i="4"/>
  <c r="G9" i="4"/>
  <c r="F9" i="4"/>
  <c r="E9" i="4"/>
  <c r="D9" i="4"/>
  <c r="M8" i="4"/>
  <c r="L8" i="4"/>
  <c r="K8" i="4"/>
  <c r="J8" i="4"/>
  <c r="I8" i="4"/>
  <c r="H8" i="4"/>
  <c r="G8" i="4"/>
  <c r="F8" i="4"/>
  <c r="E8" i="4"/>
  <c r="D8" i="4"/>
  <c r="M7" i="4"/>
  <c r="L7" i="4"/>
  <c r="K7" i="4"/>
  <c r="J7" i="4"/>
  <c r="I7" i="4"/>
  <c r="H7" i="4"/>
  <c r="G7" i="4"/>
  <c r="F7" i="4"/>
  <c r="E7" i="4"/>
  <c r="D7" i="4"/>
  <c r="M94" i="3"/>
  <c r="L94" i="3"/>
  <c r="K94" i="3"/>
  <c r="J94" i="3"/>
  <c r="I94" i="3"/>
  <c r="H94" i="3"/>
  <c r="G94" i="3"/>
  <c r="F94" i="3"/>
  <c r="E94" i="3"/>
  <c r="D94" i="3"/>
  <c r="M93" i="3"/>
  <c r="L93" i="3"/>
  <c r="K93" i="3"/>
  <c r="J93" i="3"/>
  <c r="I93" i="3"/>
  <c r="H93" i="3"/>
  <c r="G93" i="3"/>
  <c r="F93" i="3"/>
  <c r="E93" i="3"/>
  <c r="D93" i="3"/>
  <c r="M92" i="3"/>
  <c r="L92" i="3"/>
  <c r="K92" i="3"/>
  <c r="J92" i="3"/>
  <c r="I92" i="3"/>
  <c r="H92" i="3"/>
  <c r="G92" i="3"/>
  <c r="F92" i="3"/>
  <c r="E92" i="3"/>
  <c r="D92" i="3"/>
  <c r="M91" i="3"/>
  <c r="L91" i="3"/>
  <c r="K91" i="3"/>
  <c r="J91" i="3"/>
  <c r="I91" i="3"/>
  <c r="H91" i="3"/>
  <c r="G91" i="3"/>
  <c r="F91" i="3"/>
  <c r="E91" i="3"/>
  <c r="D91" i="3"/>
  <c r="M90" i="3"/>
  <c r="L90" i="3"/>
  <c r="K90" i="3"/>
  <c r="J90" i="3"/>
  <c r="I90" i="3"/>
  <c r="H90" i="3"/>
  <c r="G90" i="3"/>
  <c r="F90" i="3"/>
  <c r="E90" i="3"/>
  <c r="D90" i="3"/>
  <c r="M89" i="3"/>
  <c r="L89" i="3"/>
  <c r="K89" i="3"/>
  <c r="J89" i="3"/>
  <c r="I89" i="3"/>
  <c r="H89" i="3"/>
  <c r="G89" i="3"/>
  <c r="F89" i="3"/>
  <c r="E89" i="3"/>
  <c r="D89" i="3"/>
  <c r="M88" i="3"/>
  <c r="L88" i="3"/>
  <c r="K88" i="3"/>
  <c r="J88" i="3"/>
  <c r="I88" i="3"/>
  <c r="H88" i="3"/>
  <c r="G88" i="3"/>
  <c r="F88" i="3"/>
  <c r="E88" i="3"/>
  <c r="D88" i="3"/>
  <c r="M87" i="3"/>
  <c r="L87" i="3"/>
  <c r="K87" i="3"/>
  <c r="J87" i="3"/>
  <c r="I87" i="3"/>
  <c r="H87" i="3"/>
  <c r="G87" i="3"/>
  <c r="F87" i="3"/>
  <c r="E87" i="3"/>
  <c r="D87" i="3"/>
  <c r="M86" i="3"/>
  <c r="L86" i="3"/>
  <c r="K86" i="3"/>
  <c r="J86" i="3"/>
  <c r="I86" i="3"/>
  <c r="H86" i="3"/>
  <c r="G86" i="3"/>
  <c r="F86" i="3"/>
  <c r="E86" i="3"/>
  <c r="D86" i="3"/>
  <c r="M85" i="3"/>
  <c r="L85" i="3"/>
  <c r="K85" i="3"/>
  <c r="J85" i="3"/>
  <c r="I85" i="3"/>
  <c r="H85" i="3"/>
  <c r="G85" i="3"/>
  <c r="F85" i="3"/>
  <c r="E85" i="3"/>
  <c r="D85" i="3"/>
  <c r="M84" i="3"/>
  <c r="L84" i="3"/>
  <c r="K84" i="3"/>
  <c r="J84" i="3"/>
  <c r="I84" i="3"/>
  <c r="H84" i="3"/>
  <c r="G84" i="3"/>
  <c r="F84" i="3"/>
  <c r="E84" i="3"/>
  <c r="D84" i="3"/>
  <c r="M83" i="3"/>
  <c r="L83" i="3"/>
  <c r="K83" i="3"/>
  <c r="J83" i="3"/>
  <c r="I83" i="3"/>
  <c r="H83" i="3"/>
  <c r="G83" i="3"/>
  <c r="F83" i="3"/>
  <c r="E83" i="3"/>
  <c r="D83" i="3"/>
  <c r="M82" i="3"/>
  <c r="L82" i="3"/>
  <c r="K82" i="3"/>
  <c r="J82" i="3"/>
  <c r="I82" i="3"/>
  <c r="H82" i="3"/>
  <c r="G82" i="3"/>
  <c r="F82" i="3"/>
  <c r="E82" i="3"/>
  <c r="D82" i="3"/>
  <c r="M81" i="3"/>
  <c r="L81" i="3"/>
  <c r="K81" i="3"/>
  <c r="J81" i="3"/>
  <c r="I81" i="3"/>
  <c r="H81" i="3"/>
  <c r="G81" i="3"/>
  <c r="F81" i="3"/>
  <c r="E81" i="3"/>
  <c r="D81" i="3"/>
  <c r="M80" i="3"/>
  <c r="L80" i="3"/>
  <c r="K80" i="3"/>
  <c r="J80" i="3"/>
  <c r="I80" i="3"/>
  <c r="H80" i="3"/>
  <c r="G80" i="3"/>
  <c r="F80" i="3"/>
  <c r="E80" i="3"/>
  <c r="D80" i="3"/>
  <c r="M79" i="3"/>
  <c r="L79" i="3"/>
  <c r="K79" i="3"/>
  <c r="J79" i="3"/>
  <c r="I79" i="3"/>
  <c r="H79" i="3"/>
  <c r="G79" i="3"/>
  <c r="F79" i="3"/>
  <c r="E79" i="3"/>
  <c r="D79" i="3"/>
  <c r="M78" i="3"/>
  <c r="L78" i="3"/>
  <c r="K78" i="3"/>
  <c r="J78" i="3"/>
  <c r="I78" i="3"/>
  <c r="H78" i="3"/>
  <c r="G78" i="3"/>
  <c r="F78" i="3"/>
  <c r="E78" i="3"/>
  <c r="D78" i="3"/>
  <c r="M77" i="3"/>
  <c r="L77" i="3"/>
  <c r="K77" i="3"/>
  <c r="J77" i="3"/>
  <c r="I77" i="3"/>
  <c r="H77" i="3"/>
  <c r="G77" i="3"/>
  <c r="F77" i="3"/>
  <c r="E77" i="3"/>
  <c r="D77" i="3"/>
  <c r="M76" i="3"/>
  <c r="L76" i="3"/>
  <c r="K76" i="3"/>
  <c r="J76" i="3"/>
  <c r="I76" i="3"/>
  <c r="H76" i="3"/>
  <c r="G76" i="3"/>
  <c r="F76" i="3"/>
  <c r="E76" i="3"/>
  <c r="D76" i="3"/>
  <c r="M75" i="3"/>
  <c r="L75" i="3"/>
  <c r="K75" i="3"/>
  <c r="J75" i="3"/>
  <c r="I75" i="3"/>
  <c r="H75" i="3"/>
  <c r="G75" i="3"/>
  <c r="F75" i="3"/>
  <c r="E75" i="3"/>
  <c r="D75" i="3"/>
  <c r="L5" i="2"/>
  <c r="L5" i="3"/>
  <c r="L39" i="3"/>
  <c r="L73" i="3"/>
  <c r="J5" i="2"/>
  <c r="J5" i="3"/>
  <c r="J39" i="3"/>
  <c r="J73" i="3"/>
  <c r="I5" i="2"/>
  <c r="I5" i="3"/>
  <c r="I39" i="3"/>
  <c r="I73" i="3"/>
  <c r="H5" i="2"/>
  <c r="H5" i="3"/>
  <c r="H39" i="3"/>
  <c r="H73" i="3"/>
  <c r="G5" i="3"/>
  <c r="G73" i="3"/>
  <c r="E5" i="3"/>
  <c r="E39" i="3"/>
  <c r="E73" i="3"/>
  <c r="D5" i="3"/>
  <c r="D39" i="3"/>
  <c r="D73" i="3"/>
  <c r="M60" i="3"/>
  <c r="L60" i="3"/>
  <c r="K60" i="3"/>
  <c r="J60" i="3"/>
  <c r="I60" i="3"/>
  <c r="H60" i="3"/>
  <c r="G60" i="3"/>
  <c r="F60" i="3"/>
  <c r="E60" i="3"/>
  <c r="D60" i="3"/>
  <c r="M59" i="3"/>
  <c r="L59" i="3"/>
  <c r="K59" i="3"/>
  <c r="J59" i="3"/>
  <c r="I59" i="3"/>
  <c r="H59" i="3"/>
  <c r="G59" i="3"/>
  <c r="F59" i="3"/>
  <c r="E59" i="3"/>
  <c r="D59" i="3"/>
  <c r="M58" i="3"/>
  <c r="L58" i="3"/>
  <c r="K58" i="3"/>
  <c r="J58" i="3"/>
  <c r="I58" i="3"/>
  <c r="H58" i="3"/>
  <c r="G58" i="3"/>
  <c r="F58" i="3"/>
  <c r="E58" i="3"/>
  <c r="D58" i="3"/>
  <c r="M57" i="3"/>
  <c r="L57" i="3"/>
  <c r="K57" i="3"/>
  <c r="J57" i="3"/>
  <c r="I57" i="3"/>
  <c r="H57" i="3"/>
  <c r="G57" i="3"/>
  <c r="F57" i="3"/>
  <c r="E57" i="3"/>
  <c r="D57" i="3"/>
  <c r="M56" i="3"/>
  <c r="L56" i="3"/>
  <c r="K56" i="3"/>
  <c r="J56" i="3"/>
  <c r="I56" i="3"/>
  <c r="H56" i="3"/>
  <c r="G56" i="3"/>
  <c r="F56" i="3"/>
  <c r="E56" i="3"/>
  <c r="D56" i="3"/>
  <c r="M55" i="3"/>
  <c r="L55" i="3"/>
  <c r="K55" i="3"/>
  <c r="J55" i="3"/>
  <c r="I55" i="3"/>
  <c r="H55" i="3"/>
  <c r="G55" i="3"/>
  <c r="F55" i="3"/>
  <c r="E55" i="3"/>
  <c r="D55" i="3"/>
  <c r="M54" i="3"/>
  <c r="L54" i="3"/>
  <c r="K54" i="3"/>
  <c r="J54" i="3"/>
  <c r="I54" i="3"/>
  <c r="H54" i="3"/>
  <c r="G54" i="3"/>
  <c r="F54" i="3"/>
  <c r="E54" i="3"/>
  <c r="D54" i="3"/>
  <c r="M53" i="3"/>
  <c r="L53" i="3"/>
  <c r="K53" i="3"/>
  <c r="J53" i="3"/>
  <c r="I53" i="3"/>
  <c r="H53" i="3"/>
  <c r="G53" i="3"/>
  <c r="F53" i="3"/>
  <c r="E53" i="3"/>
  <c r="D53" i="3"/>
  <c r="M52" i="3"/>
  <c r="L52" i="3"/>
  <c r="K52" i="3"/>
  <c r="J52" i="3"/>
  <c r="I52" i="3"/>
  <c r="H52" i="3"/>
  <c r="G52" i="3"/>
  <c r="F52" i="3"/>
  <c r="E52" i="3"/>
  <c r="D52" i="3"/>
  <c r="M51" i="3"/>
  <c r="L51" i="3"/>
  <c r="K51" i="3"/>
  <c r="J51" i="3"/>
  <c r="I51" i="3"/>
  <c r="H51" i="3"/>
  <c r="G51" i="3"/>
  <c r="F51" i="3"/>
  <c r="E51" i="3"/>
  <c r="D51" i="3"/>
  <c r="M50" i="3"/>
  <c r="L50" i="3"/>
  <c r="K50" i="3"/>
  <c r="J50" i="3"/>
  <c r="I50" i="3"/>
  <c r="H50" i="3"/>
  <c r="G50" i="3"/>
  <c r="F50" i="3"/>
  <c r="E50" i="3"/>
  <c r="D50" i="3"/>
  <c r="M49" i="3"/>
  <c r="L49" i="3"/>
  <c r="K49" i="3"/>
  <c r="J49" i="3"/>
  <c r="I49" i="3"/>
  <c r="H49" i="3"/>
  <c r="G49" i="3"/>
  <c r="F49" i="3"/>
  <c r="E49" i="3"/>
  <c r="D49" i="3"/>
  <c r="M48" i="3"/>
  <c r="L48" i="3"/>
  <c r="K48" i="3"/>
  <c r="J48" i="3"/>
  <c r="I48" i="3"/>
  <c r="H48" i="3"/>
  <c r="G48" i="3"/>
  <c r="F48" i="3"/>
  <c r="E48" i="3"/>
  <c r="D48" i="3"/>
  <c r="M47" i="3"/>
  <c r="L47" i="3"/>
  <c r="K47" i="3"/>
  <c r="J47" i="3"/>
  <c r="I47" i="3"/>
  <c r="H47" i="3"/>
  <c r="G47" i="3"/>
  <c r="F47" i="3"/>
  <c r="E47" i="3"/>
  <c r="D47" i="3"/>
  <c r="M46" i="3"/>
  <c r="L46" i="3"/>
  <c r="K46" i="3"/>
  <c r="J46" i="3"/>
  <c r="I46" i="3"/>
  <c r="H46" i="3"/>
  <c r="G46" i="3"/>
  <c r="F46" i="3"/>
  <c r="E46" i="3"/>
  <c r="D46" i="3"/>
  <c r="M45" i="3"/>
  <c r="L45" i="3"/>
  <c r="K45" i="3"/>
  <c r="J45" i="3"/>
  <c r="I45" i="3"/>
  <c r="H45" i="3"/>
  <c r="G45" i="3"/>
  <c r="F45" i="3"/>
  <c r="E45" i="3"/>
  <c r="D45" i="3"/>
  <c r="M44" i="3"/>
  <c r="L44" i="3"/>
  <c r="K44" i="3"/>
  <c r="J44" i="3"/>
  <c r="I44" i="3"/>
  <c r="H44" i="3"/>
  <c r="G44" i="3"/>
  <c r="F44" i="3"/>
  <c r="E44" i="3"/>
  <c r="D44" i="3"/>
  <c r="M43" i="3"/>
  <c r="L43" i="3"/>
  <c r="K43" i="3"/>
  <c r="J43" i="3"/>
  <c r="I43" i="3"/>
  <c r="H43" i="3"/>
  <c r="G43" i="3"/>
  <c r="F43" i="3"/>
  <c r="E43" i="3"/>
  <c r="D43" i="3"/>
  <c r="M42" i="3"/>
  <c r="L42" i="3"/>
  <c r="K42" i="3"/>
  <c r="J42" i="3"/>
  <c r="I42" i="3"/>
  <c r="H42" i="3"/>
  <c r="G42" i="3"/>
  <c r="F42" i="3"/>
  <c r="E42" i="3"/>
  <c r="D42" i="3"/>
  <c r="M41" i="3"/>
  <c r="L41" i="3"/>
  <c r="K41" i="3"/>
  <c r="J41" i="3"/>
  <c r="I41" i="3"/>
  <c r="H41" i="3"/>
  <c r="G41" i="3"/>
  <c r="F41" i="3"/>
  <c r="E41" i="3"/>
  <c r="D41" i="3"/>
  <c r="G39" i="3"/>
  <c r="M26" i="3"/>
  <c r="L26" i="3"/>
  <c r="K26" i="3"/>
  <c r="J26" i="3"/>
  <c r="I26" i="3"/>
  <c r="H26" i="3"/>
  <c r="G26" i="3"/>
  <c r="F26" i="3"/>
  <c r="E26" i="3"/>
  <c r="D26" i="3"/>
  <c r="M25" i="3"/>
  <c r="L25" i="3"/>
  <c r="K25" i="3"/>
  <c r="J25" i="3"/>
  <c r="I25" i="3"/>
  <c r="H25" i="3"/>
  <c r="G25" i="3"/>
  <c r="F25" i="3"/>
  <c r="E25" i="3"/>
  <c r="D25" i="3"/>
  <c r="M24" i="3"/>
  <c r="L24" i="3"/>
  <c r="K24" i="3"/>
  <c r="J24" i="3"/>
  <c r="I24" i="3"/>
  <c r="H24" i="3"/>
  <c r="G24" i="3"/>
  <c r="F24" i="3"/>
  <c r="E24" i="3"/>
  <c r="D24" i="3"/>
  <c r="M23" i="3"/>
  <c r="L23" i="3"/>
  <c r="K23" i="3"/>
  <c r="J23" i="3"/>
  <c r="I23" i="3"/>
  <c r="H23" i="3"/>
  <c r="G23" i="3"/>
  <c r="F23" i="3"/>
  <c r="E23" i="3"/>
  <c r="D23" i="3"/>
  <c r="M22" i="3"/>
  <c r="L22" i="3"/>
  <c r="K22" i="3"/>
  <c r="J22" i="3"/>
  <c r="I22" i="3"/>
  <c r="H22" i="3"/>
  <c r="G22" i="3"/>
  <c r="F22" i="3"/>
  <c r="E22" i="3"/>
  <c r="D22" i="3"/>
  <c r="M21" i="3"/>
  <c r="L21" i="3"/>
  <c r="K21" i="3"/>
  <c r="J21" i="3"/>
  <c r="I21" i="3"/>
  <c r="H21" i="3"/>
  <c r="G21" i="3"/>
  <c r="F21" i="3"/>
  <c r="E21" i="3"/>
  <c r="D21" i="3"/>
  <c r="M20" i="3"/>
  <c r="L20" i="3"/>
  <c r="K20" i="3"/>
  <c r="J20" i="3"/>
  <c r="I20" i="3"/>
  <c r="H20" i="3"/>
  <c r="G20" i="3"/>
  <c r="F20" i="3"/>
  <c r="E20" i="3"/>
  <c r="D20" i="3"/>
  <c r="M19" i="3"/>
  <c r="L19" i="3"/>
  <c r="K19" i="3"/>
  <c r="J19" i="3"/>
  <c r="I19" i="3"/>
  <c r="H19" i="3"/>
  <c r="G19" i="3"/>
  <c r="F19" i="3"/>
  <c r="E19" i="3"/>
  <c r="D19" i="3"/>
  <c r="M18" i="3"/>
  <c r="L18" i="3"/>
  <c r="K18" i="3"/>
  <c r="J18" i="3"/>
  <c r="I18" i="3"/>
  <c r="H18" i="3"/>
  <c r="G18" i="3"/>
  <c r="F18" i="3"/>
  <c r="E18" i="3"/>
  <c r="D18" i="3"/>
  <c r="M17" i="3"/>
  <c r="L17" i="3"/>
  <c r="K17" i="3"/>
  <c r="J17" i="3"/>
  <c r="I17" i="3"/>
  <c r="H17" i="3"/>
  <c r="G17" i="3"/>
  <c r="F17" i="3"/>
  <c r="E17" i="3"/>
  <c r="D17" i="3"/>
  <c r="M16" i="3"/>
  <c r="L16" i="3"/>
  <c r="K16" i="3"/>
  <c r="J16" i="3"/>
  <c r="I16" i="3"/>
  <c r="H16" i="3"/>
  <c r="G16" i="3"/>
  <c r="F16" i="3"/>
  <c r="E16" i="3"/>
  <c r="D16" i="3"/>
  <c r="M15" i="3"/>
  <c r="L15" i="3"/>
  <c r="K15" i="3"/>
  <c r="J15" i="3"/>
  <c r="I15" i="3"/>
  <c r="H15" i="3"/>
  <c r="G15" i="3"/>
  <c r="F15" i="3"/>
  <c r="E15" i="3"/>
  <c r="D15" i="3"/>
  <c r="M14" i="3"/>
  <c r="L14" i="3"/>
  <c r="K14" i="3"/>
  <c r="J14" i="3"/>
  <c r="I14" i="3"/>
  <c r="H14" i="3"/>
  <c r="G14" i="3"/>
  <c r="F14" i="3"/>
  <c r="E14" i="3"/>
  <c r="D14" i="3"/>
  <c r="M13" i="3"/>
  <c r="L13" i="3"/>
  <c r="K13" i="3"/>
  <c r="J13" i="3"/>
  <c r="I13" i="3"/>
  <c r="H13" i="3"/>
  <c r="G13" i="3"/>
  <c r="F13" i="3"/>
  <c r="E13" i="3"/>
  <c r="D13" i="3"/>
  <c r="M12" i="3"/>
  <c r="L12" i="3"/>
  <c r="K12" i="3"/>
  <c r="J12" i="3"/>
  <c r="I12" i="3"/>
  <c r="H12" i="3"/>
  <c r="G12" i="3"/>
  <c r="F12" i="3"/>
  <c r="E12" i="3"/>
  <c r="D12" i="3"/>
  <c r="M11" i="3"/>
  <c r="L11" i="3"/>
  <c r="K11" i="3"/>
  <c r="J11" i="3"/>
  <c r="I11" i="3"/>
  <c r="H11" i="3"/>
  <c r="G11" i="3"/>
  <c r="F11" i="3"/>
  <c r="E11" i="3"/>
  <c r="D11" i="3"/>
  <c r="M10" i="3"/>
  <c r="L10" i="3"/>
  <c r="K10" i="3"/>
  <c r="J10" i="3"/>
  <c r="I10" i="3"/>
  <c r="H10" i="3"/>
  <c r="G10" i="3"/>
  <c r="F10" i="3"/>
  <c r="E10" i="3"/>
  <c r="D10" i="3"/>
  <c r="M9" i="3"/>
  <c r="L9" i="3"/>
  <c r="K9" i="3"/>
  <c r="J9" i="3"/>
  <c r="I9" i="3"/>
  <c r="H9" i="3"/>
  <c r="G9" i="3"/>
  <c r="F9" i="3"/>
  <c r="E9" i="3"/>
  <c r="D9" i="3"/>
  <c r="M8" i="3"/>
  <c r="L8" i="3"/>
  <c r="K8" i="3"/>
  <c r="J8" i="3"/>
  <c r="I8" i="3"/>
  <c r="H8" i="3"/>
  <c r="G8" i="3"/>
  <c r="F8" i="3"/>
  <c r="E8" i="3"/>
  <c r="D8" i="3"/>
  <c r="M7" i="3"/>
  <c r="L7" i="3"/>
  <c r="K7" i="3"/>
  <c r="J7" i="3"/>
  <c r="I7" i="3"/>
  <c r="H7" i="3"/>
  <c r="G7" i="3"/>
  <c r="F7" i="3"/>
  <c r="E7" i="3"/>
  <c r="D7" i="3"/>
  <c r="M100" i="2"/>
  <c r="L100" i="2"/>
  <c r="K100" i="2"/>
  <c r="J100" i="2"/>
  <c r="I100" i="2"/>
  <c r="H100" i="2"/>
  <c r="G100" i="2"/>
  <c r="F100" i="2"/>
  <c r="E100" i="2"/>
  <c r="D100" i="2"/>
  <c r="M99" i="2"/>
  <c r="L99" i="2"/>
  <c r="K99" i="2"/>
  <c r="J99" i="2"/>
  <c r="I99" i="2"/>
  <c r="H99" i="2"/>
  <c r="G99" i="2"/>
  <c r="F99" i="2"/>
  <c r="E99" i="2"/>
  <c r="D99" i="2"/>
  <c r="M98" i="2"/>
  <c r="L98" i="2"/>
  <c r="K98" i="2"/>
  <c r="J98" i="2"/>
  <c r="I98" i="2"/>
  <c r="H98" i="2"/>
  <c r="G98" i="2"/>
  <c r="F98" i="2"/>
  <c r="E98" i="2"/>
  <c r="D98" i="2"/>
  <c r="M97" i="2"/>
  <c r="L97" i="2"/>
  <c r="K97" i="2"/>
  <c r="J97" i="2"/>
  <c r="I97" i="2"/>
  <c r="H97" i="2"/>
  <c r="G97" i="2"/>
  <c r="F97" i="2"/>
  <c r="E97" i="2"/>
  <c r="D97" i="2"/>
  <c r="M92" i="2"/>
  <c r="L92" i="2"/>
  <c r="K92" i="2"/>
  <c r="J92" i="2"/>
  <c r="I92" i="2"/>
  <c r="H92" i="2"/>
  <c r="G92" i="2"/>
  <c r="F92" i="2"/>
  <c r="E92" i="2"/>
  <c r="D92" i="2"/>
  <c r="M91" i="2"/>
  <c r="L91" i="2"/>
  <c r="K91" i="2"/>
  <c r="J91" i="2"/>
  <c r="I91" i="2"/>
  <c r="H91" i="2"/>
  <c r="G91" i="2"/>
  <c r="F91" i="2"/>
  <c r="E91" i="2"/>
  <c r="D91" i="2"/>
  <c r="M90" i="2"/>
  <c r="L90" i="2"/>
  <c r="K90" i="2"/>
  <c r="J90" i="2"/>
  <c r="I90" i="2"/>
  <c r="H90" i="2"/>
  <c r="G90" i="2"/>
  <c r="F90" i="2"/>
  <c r="E90" i="2"/>
  <c r="D90" i="2"/>
  <c r="M89" i="2"/>
  <c r="L89" i="2"/>
  <c r="K89" i="2"/>
  <c r="J89" i="2"/>
  <c r="I89" i="2"/>
  <c r="H89" i="2"/>
  <c r="G89" i="2"/>
  <c r="F89" i="2"/>
  <c r="E89" i="2"/>
  <c r="D89" i="2"/>
  <c r="M88" i="2"/>
  <c r="L88" i="2"/>
  <c r="K88" i="2"/>
  <c r="J88" i="2"/>
  <c r="I88" i="2"/>
  <c r="H88" i="2"/>
  <c r="G88" i="2"/>
  <c r="F88" i="2"/>
  <c r="E88" i="2"/>
  <c r="D88" i="2"/>
  <c r="M87" i="2"/>
  <c r="L87" i="2"/>
  <c r="K87" i="2"/>
  <c r="J87" i="2"/>
  <c r="I87" i="2"/>
  <c r="H87" i="2"/>
  <c r="G87" i="2"/>
  <c r="F87" i="2"/>
  <c r="E87" i="2"/>
  <c r="D87" i="2"/>
  <c r="M86" i="2"/>
  <c r="L86" i="2"/>
  <c r="K86" i="2"/>
  <c r="J86" i="2"/>
  <c r="I86" i="2"/>
  <c r="H86" i="2"/>
  <c r="G86" i="2"/>
  <c r="F86" i="2"/>
  <c r="E86" i="2"/>
  <c r="D86" i="2"/>
  <c r="M85" i="2"/>
  <c r="L85" i="2"/>
  <c r="K85" i="2"/>
  <c r="J85" i="2"/>
  <c r="I85" i="2"/>
  <c r="H85" i="2"/>
  <c r="G85" i="2"/>
  <c r="F85" i="2"/>
  <c r="E85" i="2"/>
  <c r="D85" i="2"/>
  <c r="M84" i="2"/>
  <c r="L84" i="2"/>
  <c r="K84" i="2"/>
  <c r="J84" i="2"/>
  <c r="I84" i="2"/>
  <c r="H84" i="2"/>
  <c r="G84" i="2"/>
  <c r="F84" i="2"/>
  <c r="E84" i="2"/>
  <c r="D84" i="2"/>
  <c r="M83" i="2"/>
  <c r="L83" i="2"/>
  <c r="K83" i="2"/>
  <c r="J83" i="2"/>
  <c r="I83" i="2"/>
  <c r="H83" i="2"/>
  <c r="G83" i="2"/>
  <c r="F83" i="2"/>
  <c r="E83" i="2"/>
  <c r="D83" i="2"/>
  <c r="M82" i="2"/>
  <c r="L82" i="2"/>
  <c r="K82" i="2"/>
  <c r="J82" i="2"/>
  <c r="I82" i="2"/>
  <c r="H82" i="2"/>
  <c r="G82" i="2"/>
  <c r="F82" i="2"/>
  <c r="E82" i="2"/>
  <c r="D82" i="2"/>
  <c r="M81" i="2"/>
  <c r="L81" i="2"/>
  <c r="K81" i="2"/>
  <c r="J81" i="2"/>
  <c r="I81" i="2"/>
  <c r="H81" i="2"/>
  <c r="G81" i="2"/>
  <c r="F81" i="2"/>
  <c r="E81" i="2"/>
  <c r="D81" i="2"/>
  <c r="M80" i="2"/>
  <c r="L80" i="2"/>
  <c r="K80" i="2"/>
  <c r="J80" i="2"/>
  <c r="I80" i="2"/>
  <c r="H80" i="2"/>
  <c r="G80" i="2"/>
  <c r="F80" i="2"/>
  <c r="E80" i="2"/>
  <c r="D80" i="2"/>
  <c r="M79" i="2"/>
  <c r="L79" i="2"/>
  <c r="K79" i="2"/>
  <c r="J79" i="2"/>
  <c r="I79" i="2"/>
  <c r="H79" i="2"/>
  <c r="G79" i="2"/>
  <c r="F79" i="2"/>
  <c r="E79" i="2"/>
  <c r="D79" i="2"/>
  <c r="M78" i="2"/>
  <c r="L78" i="2"/>
  <c r="K78" i="2"/>
  <c r="J78" i="2"/>
  <c r="I78" i="2"/>
  <c r="H78" i="2"/>
  <c r="G78" i="2"/>
  <c r="F78" i="2"/>
  <c r="E78" i="2"/>
  <c r="D78" i="2"/>
  <c r="M77" i="2"/>
  <c r="L77" i="2"/>
  <c r="K77" i="2"/>
  <c r="J77" i="2"/>
  <c r="I77" i="2"/>
  <c r="H77" i="2"/>
  <c r="G77" i="2"/>
  <c r="F77" i="2"/>
  <c r="E77" i="2"/>
  <c r="D77" i="2"/>
  <c r="M76" i="2"/>
  <c r="L76" i="2"/>
  <c r="K76" i="2"/>
  <c r="J76" i="2"/>
  <c r="I76" i="2"/>
  <c r="H76" i="2"/>
  <c r="G76" i="2"/>
  <c r="F76" i="2"/>
  <c r="E76" i="2"/>
  <c r="D76" i="2"/>
  <c r="M75" i="2"/>
  <c r="L75" i="2"/>
  <c r="K75" i="2"/>
  <c r="J75" i="2"/>
  <c r="I75" i="2"/>
  <c r="H75" i="2"/>
  <c r="G75" i="2"/>
  <c r="F75" i="2"/>
  <c r="E75" i="2"/>
  <c r="D75" i="2"/>
  <c r="M74" i="2"/>
  <c r="L74" i="2"/>
  <c r="K74" i="2"/>
  <c r="J74" i="2"/>
  <c r="I74" i="2"/>
  <c r="H74" i="2"/>
  <c r="G74" i="2"/>
  <c r="F74" i="2"/>
  <c r="E74" i="2"/>
  <c r="D74" i="2"/>
  <c r="M73" i="2"/>
  <c r="L73" i="2"/>
  <c r="K73" i="2"/>
  <c r="J73" i="2"/>
  <c r="I73" i="2"/>
  <c r="H73" i="2"/>
  <c r="G73" i="2"/>
  <c r="F73" i="2"/>
  <c r="E73" i="2"/>
  <c r="D73" i="2"/>
  <c r="L38" i="2"/>
  <c r="L71" i="2"/>
  <c r="J38" i="2"/>
  <c r="J71" i="2"/>
  <c r="I38" i="2"/>
  <c r="I71" i="2"/>
  <c r="H38" i="2"/>
  <c r="H71" i="2"/>
  <c r="G5" i="2"/>
  <c r="G71" i="2"/>
  <c r="E5" i="2"/>
  <c r="E38" i="2"/>
  <c r="E71" i="2"/>
  <c r="D5" i="2"/>
  <c r="D38" i="2"/>
  <c r="D71" i="2"/>
  <c r="M67" i="2"/>
  <c r="L67" i="2"/>
  <c r="K67" i="2"/>
  <c r="J67" i="2"/>
  <c r="I67" i="2"/>
  <c r="H67" i="2"/>
  <c r="G67" i="2"/>
  <c r="F67" i="2"/>
  <c r="E67" i="2"/>
  <c r="D67" i="2"/>
  <c r="M66" i="2"/>
  <c r="L66" i="2"/>
  <c r="K66" i="2"/>
  <c r="J66" i="2"/>
  <c r="I66" i="2"/>
  <c r="H66" i="2"/>
  <c r="G66" i="2"/>
  <c r="F66" i="2"/>
  <c r="E66" i="2"/>
  <c r="D66" i="2"/>
  <c r="M65" i="2"/>
  <c r="L65" i="2"/>
  <c r="K65" i="2"/>
  <c r="J65" i="2"/>
  <c r="I65" i="2"/>
  <c r="H65" i="2"/>
  <c r="G65" i="2"/>
  <c r="F65" i="2"/>
  <c r="E65" i="2"/>
  <c r="D65" i="2"/>
  <c r="M64" i="2"/>
  <c r="L64" i="2"/>
  <c r="K64" i="2"/>
  <c r="J64" i="2"/>
  <c r="I64" i="2"/>
  <c r="H64" i="2"/>
  <c r="G64" i="2"/>
  <c r="F64" i="2"/>
  <c r="E64" i="2"/>
  <c r="D64" i="2"/>
  <c r="M59" i="2"/>
  <c r="L59" i="2"/>
  <c r="K59" i="2"/>
  <c r="J59" i="2"/>
  <c r="I59" i="2"/>
  <c r="H59" i="2"/>
  <c r="G59" i="2"/>
  <c r="F59" i="2"/>
  <c r="E59" i="2"/>
  <c r="D59" i="2"/>
  <c r="M58" i="2"/>
  <c r="L58" i="2"/>
  <c r="K58" i="2"/>
  <c r="J58" i="2"/>
  <c r="I58" i="2"/>
  <c r="H58" i="2"/>
  <c r="G58" i="2"/>
  <c r="F58" i="2"/>
  <c r="E58" i="2"/>
  <c r="D58" i="2"/>
  <c r="M57" i="2"/>
  <c r="L57" i="2"/>
  <c r="K57" i="2"/>
  <c r="J57" i="2"/>
  <c r="I57" i="2"/>
  <c r="H57" i="2"/>
  <c r="G57" i="2"/>
  <c r="F57" i="2"/>
  <c r="E57" i="2"/>
  <c r="D57" i="2"/>
  <c r="M56" i="2"/>
  <c r="L56" i="2"/>
  <c r="K56" i="2"/>
  <c r="J56" i="2"/>
  <c r="I56" i="2"/>
  <c r="H56" i="2"/>
  <c r="G56" i="2"/>
  <c r="F56" i="2"/>
  <c r="E56" i="2"/>
  <c r="D56" i="2"/>
  <c r="M55" i="2"/>
  <c r="L55" i="2"/>
  <c r="K55" i="2"/>
  <c r="J55" i="2"/>
  <c r="I55" i="2"/>
  <c r="H55" i="2"/>
  <c r="G55" i="2"/>
  <c r="F55" i="2"/>
  <c r="E55" i="2"/>
  <c r="D55" i="2"/>
  <c r="M54" i="2"/>
  <c r="L54" i="2"/>
  <c r="K54" i="2"/>
  <c r="J54" i="2"/>
  <c r="I54" i="2"/>
  <c r="H54" i="2"/>
  <c r="G54" i="2"/>
  <c r="F54" i="2"/>
  <c r="E54" i="2"/>
  <c r="D54" i="2"/>
  <c r="M53" i="2"/>
  <c r="L53" i="2"/>
  <c r="K53" i="2"/>
  <c r="J53" i="2"/>
  <c r="I53" i="2"/>
  <c r="H53" i="2"/>
  <c r="G53" i="2"/>
  <c r="F53" i="2"/>
  <c r="E53" i="2"/>
  <c r="D53" i="2"/>
  <c r="M52" i="2"/>
  <c r="L52" i="2"/>
  <c r="K52" i="2"/>
  <c r="J52" i="2"/>
  <c r="I52" i="2"/>
  <c r="H52" i="2"/>
  <c r="G52" i="2"/>
  <c r="F52" i="2"/>
  <c r="E52" i="2"/>
  <c r="D52" i="2"/>
  <c r="M51" i="2"/>
  <c r="L51" i="2"/>
  <c r="K51" i="2"/>
  <c r="J51" i="2"/>
  <c r="I51" i="2"/>
  <c r="H51" i="2"/>
  <c r="G51" i="2"/>
  <c r="F51" i="2"/>
  <c r="E51" i="2"/>
  <c r="D51" i="2"/>
  <c r="M50" i="2"/>
  <c r="L50" i="2"/>
  <c r="K50" i="2"/>
  <c r="J50" i="2"/>
  <c r="I50" i="2"/>
  <c r="H50" i="2"/>
  <c r="G50" i="2"/>
  <c r="F50" i="2"/>
  <c r="E50" i="2"/>
  <c r="D50" i="2"/>
  <c r="M49" i="2"/>
  <c r="L49" i="2"/>
  <c r="K49" i="2"/>
  <c r="J49" i="2"/>
  <c r="I49" i="2"/>
  <c r="H49" i="2"/>
  <c r="G49" i="2"/>
  <c r="F49" i="2"/>
  <c r="E49" i="2"/>
  <c r="D49" i="2"/>
  <c r="M48" i="2"/>
  <c r="L48" i="2"/>
  <c r="K48" i="2"/>
  <c r="J48" i="2"/>
  <c r="I48" i="2"/>
  <c r="H48" i="2"/>
  <c r="G48" i="2"/>
  <c r="F48" i="2"/>
  <c r="E48" i="2"/>
  <c r="D48" i="2"/>
  <c r="M47" i="2"/>
  <c r="L47" i="2"/>
  <c r="K47" i="2"/>
  <c r="J47" i="2"/>
  <c r="I47" i="2"/>
  <c r="H47" i="2"/>
  <c r="G47" i="2"/>
  <c r="F47" i="2"/>
  <c r="E47" i="2"/>
  <c r="D47" i="2"/>
  <c r="M46" i="2"/>
  <c r="L46" i="2"/>
  <c r="K46" i="2"/>
  <c r="J46" i="2"/>
  <c r="I46" i="2"/>
  <c r="H46" i="2"/>
  <c r="G46" i="2"/>
  <c r="F46" i="2"/>
  <c r="E46" i="2"/>
  <c r="D46" i="2"/>
  <c r="M45" i="2"/>
  <c r="L45" i="2"/>
  <c r="K45" i="2"/>
  <c r="J45" i="2"/>
  <c r="I45" i="2"/>
  <c r="H45" i="2"/>
  <c r="G45" i="2"/>
  <c r="F45" i="2"/>
  <c r="E45" i="2"/>
  <c r="D45" i="2"/>
  <c r="M44" i="2"/>
  <c r="L44" i="2"/>
  <c r="K44" i="2"/>
  <c r="J44" i="2"/>
  <c r="I44" i="2"/>
  <c r="H44" i="2"/>
  <c r="G44" i="2"/>
  <c r="F44" i="2"/>
  <c r="E44" i="2"/>
  <c r="D44" i="2"/>
  <c r="M43" i="2"/>
  <c r="L43" i="2"/>
  <c r="K43" i="2"/>
  <c r="J43" i="2"/>
  <c r="I43" i="2"/>
  <c r="H43" i="2"/>
  <c r="G43" i="2"/>
  <c r="F43" i="2"/>
  <c r="E43" i="2"/>
  <c r="D43" i="2"/>
  <c r="M42" i="2"/>
  <c r="L42" i="2"/>
  <c r="K42" i="2"/>
  <c r="J42" i="2"/>
  <c r="I42" i="2"/>
  <c r="H42" i="2"/>
  <c r="G42" i="2"/>
  <c r="F42" i="2"/>
  <c r="E42" i="2"/>
  <c r="D42" i="2"/>
  <c r="M41" i="2"/>
  <c r="L41" i="2"/>
  <c r="K41" i="2"/>
  <c r="J41" i="2"/>
  <c r="I41" i="2"/>
  <c r="H41" i="2"/>
  <c r="G41" i="2"/>
  <c r="F41" i="2"/>
  <c r="E41" i="2"/>
  <c r="D41" i="2"/>
  <c r="M40" i="2"/>
  <c r="L40" i="2"/>
  <c r="K40" i="2"/>
  <c r="J40" i="2"/>
  <c r="I40" i="2"/>
  <c r="H40" i="2"/>
  <c r="G40" i="2"/>
  <c r="F40" i="2"/>
  <c r="E40" i="2"/>
  <c r="D40" i="2"/>
  <c r="G38" i="2"/>
  <c r="M34" i="2"/>
  <c r="L34" i="2"/>
  <c r="K34" i="2"/>
  <c r="J34" i="2"/>
  <c r="I34" i="2"/>
  <c r="H34" i="2"/>
  <c r="G34" i="2"/>
  <c r="F34" i="2"/>
  <c r="E34" i="2"/>
  <c r="D34" i="2"/>
  <c r="M33" i="2"/>
  <c r="L33" i="2"/>
  <c r="K33" i="2"/>
  <c r="J33" i="2"/>
  <c r="I33" i="2"/>
  <c r="H33" i="2"/>
  <c r="G33" i="2"/>
  <c r="F33" i="2"/>
  <c r="E33" i="2"/>
  <c r="D33" i="2"/>
  <c r="M32" i="2"/>
  <c r="L32" i="2"/>
  <c r="K32" i="2"/>
  <c r="J32" i="2"/>
  <c r="I32" i="2"/>
  <c r="H32" i="2"/>
  <c r="G32" i="2"/>
  <c r="F32" i="2"/>
  <c r="E32" i="2"/>
  <c r="D32" i="2"/>
  <c r="M31" i="2"/>
  <c r="L31" i="2"/>
  <c r="K31" i="2"/>
  <c r="J31" i="2"/>
  <c r="I31" i="2"/>
  <c r="H31" i="2"/>
  <c r="G31" i="2"/>
  <c r="F31" i="2"/>
  <c r="E31" i="2"/>
  <c r="D31" i="2"/>
  <c r="M26" i="2"/>
  <c r="L26" i="2"/>
  <c r="K26" i="2"/>
  <c r="J26" i="2"/>
  <c r="I26" i="2"/>
  <c r="H26" i="2"/>
  <c r="G26" i="2"/>
  <c r="F26" i="2"/>
  <c r="E26" i="2"/>
  <c r="D26" i="2"/>
  <c r="M25" i="2"/>
  <c r="L25" i="2"/>
  <c r="K25" i="2"/>
  <c r="J25" i="2"/>
  <c r="I25" i="2"/>
  <c r="H25" i="2"/>
  <c r="G25" i="2"/>
  <c r="F25" i="2"/>
  <c r="E25" i="2"/>
  <c r="D25" i="2"/>
  <c r="M24" i="2"/>
  <c r="L24" i="2"/>
  <c r="K24" i="2"/>
  <c r="J24" i="2"/>
  <c r="I24" i="2"/>
  <c r="H24" i="2"/>
  <c r="G24" i="2"/>
  <c r="F24" i="2"/>
  <c r="E24" i="2"/>
  <c r="D24" i="2"/>
  <c r="M23" i="2"/>
  <c r="L23" i="2"/>
  <c r="K23" i="2"/>
  <c r="J23" i="2"/>
  <c r="I23" i="2"/>
  <c r="H23" i="2"/>
  <c r="G23" i="2"/>
  <c r="F23" i="2"/>
  <c r="E23" i="2"/>
  <c r="D23" i="2"/>
  <c r="M22" i="2"/>
  <c r="L22" i="2"/>
  <c r="K22" i="2"/>
  <c r="J22" i="2"/>
  <c r="I22" i="2"/>
  <c r="H22" i="2"/>
  <c r="G22" i="2"/>
  <c r="F22" i="2"/>
  <c r="E22" i="2"/>
  <c r="D22" i="2"/>
  <c r="M21" i="2"/>
  <c r="L21" i="2"/>
  <c r="K21" i="2"/>
  <c r="J21" i="2"/>
  <c r="I21" i="2"/>
  <c r="H21" i="2"/>
  <c r="G21" i="2"/>
  <c r="F21" i="2"/>
  <c r="E21" i="2"/>
  <c r="D21" i="2"/>
  <c r="M20" i="2"/>
  <c r="L20" i="2"/>
  <c r="K20" i="2"/>
  <c r="J20" i="2"/>
  <c r="I20" i="2"/>
  <c r="H20" i="2"/>
  <c r="G20" i="2"/>
  <c r="F20" i="2"/>
  <c r="E20" i="2"/>
  <c r="D20" i="2"/>
  <c r="M19" i="2"/>
  <c r="L19" i="2"/>
  <c r="K19" i="2"/>
  <c r="J19" i="2"/>
  <c r="I19" i="2"/>
  <c r="H19" i="2"/>
  <c r="G19" i="2"/>
  <c r="F19" i="2"/>
  <c r="E19" i="2"/>
  <c r="D19" i="2"/>
  <c r="M18" i="2"/>
  <c r="L18" i="2"/>
  <c r="K18" i="2"/>
  <c r="J18" i="2"/>
  <c r="I18" i="2"/>
  <c r="H18" i="2"/>
  <c r="G18" i="2"/>
  <c r="F18" i="2"/>
  <c r="E18" i="2"/>
  <c r="D18" i="2"/>
  <c r="M17" i="2"/>
  <c r="L17" i="2"/>
  <c r="K17" i="2"/>
  <c r="J17" i="2"/>
  <c r="I17" i="2"/>
  <c r="H17" i="2"/>
  <c r="G17" i="2"/>
  <c r="F17" i="2"/>
  <c r="E17" i="2"/>
  <c r="D17" i="2"/>
  <c r="M16" i="2"/>
  <c r="L16" i="2"/>
  <c r="K16" i="2"/>
  <c r="J16" i="2"/>
  <c r="I16" i="2"/>
  <c r="H16" i="2"/>
  <c r="G16" i="2"/>
  <c r="F16" i="2"/>
  <c r="E16" i="2"/>
  <c r="D16" i="2"/>
  <c r="M15" i="2"/>
  <c r="L15" i="2"/>
  <c r="K15" i="2"/>
  <c r="J15" i="2"/>
  <c r="I15" i="2"/>
  <c r="H15" i="2"/>
  <c r="G15" i="2"/>
  <c r="F15" i="2"/>
  <c r="E15" i="2"/>
  <c r="D15" i="2"/>
  <c r="M14" i="2"/>
  <c r="L14" i="2"/>
  <c r="K14" i="2"/>
  <c r="J14" i="2"/>
  <c r="I14" i="2"/>
  <c r="H14" i="2"/>
  <c r="G14" i="2"/>
  <c r="F14" i="2"/>
  <c r="E14" i="2"/>
  <c r="D14" i="2"/>
  <c r="M13" i="2"/>
  <c r="L13" i="2"/>
  <c r="K13" i="2"/>
  <c r="J13" i="2"/>
  <c r="I13" i="2"/>
  <c r="H13" i="2"/>
  <c r="G13" i="2"/>
  <c r="F13" i="2"/>
  <c r="E13" i="2"/>
  <c r="D13" i="2"/>
  <c r="M12" i="2"/>
  <c r="L12" i="2"/>
  <c r="K12" i="2"/>
  <c r="J12" i="2"/>
  <c r="I12" i="2"/>
  <c r="H12" i="2"/>
  <c r="G12" i="2"/>
  <c r="F12" i="2"/>
  <c r="E12" i="2"/>
  <c r="D12" i="2"/>
  <c r="M11" i="2"/>
  <c r="L11" i="2"/>
  <c r="K11" i="2"/>
  <c r="J11" i="2"/>
  <c r="I11" i="2"/>
  <c r="H11" i="2"/>
  <c r="G11" i="2"/>
  <c r="F11" i="2"/>
  <c r="E11" i="2"/>
  <c r="D11" i="2"/>
  <c r="M10" i="2"/>
  <c r="L10" i="2"/>
  <c r="K10" i="2"/>
  <c r="J10" i="2"/>
  <c r="I10" i="2"/>
  <c r="H10" i="2"/>
  <c r="G10" i="2"/>
  <c r="F10" i="2"/>
  <c r="E10" i="2"/>
  <c r="D10" i="2"/>
  <c r="M9" i="2"/>
  <c r="L9" i="2"/>
  <c r="K9" i="2"/>
  <c r="J9" i="2"/>
  <c r="I9" i="2"/>
  <c r="H9" i="2"/>
  <c r="G9" i="2"/>
  <c r="F9" i="2"/>
  <c r="E9" i="2"/>
  <c r="D9" i="2"/>
  <c r="M8" i="2"/>
  <c r="L8" i="2"/>
  <c r="K8" i="2"/>
  <c r="J8" i="2"/>
  <c r="I8" i="2"/>
  <c r="H8" i="2"/>
  <c r="G8" i="2"/>
  <c r="F8" i="2"/>
  <c r="E8" i="2"/>
  <c r="D8" i="2"/>
  <c r="M7" i="2"/>
  <c r="L7" i="2"/>
  <c r="K7" i="2"/>
  <c r="J7" i="2"/>
  <c r="I7" i="2"/>
  <c r="H7" i="2"/>
  <c r="G7" i="2"/>
  <c r="F7" i="2"/>
  <c r="E7" i="2"/>
  <c r="D7" i="2"/>
  <c r="A198" i="1"/>
  <c r="A183" i="1"/>
  <c r="A169" i="1"/>
  <c r="A154" i="1"/>
  <c r="A139" i="1"/>
  <c r="A124" i="1"/>
  <c r="A109" i="1"/>
  <c r="A94" i="1"/>
  <c r="A79" i="1"/>
  <c r="A64" i="1"/>
  <c r="A49" i="1"/>
  <c r="A34" i="1"/>
  <c r="A19" i="1"/>
  <c r="A4" i="1"/>
</calcChain>
</file>

<file path=xl/sharedStrings.xml><?xml version="1.0" encoding="utf-8"?>
<sst xmlns="http://schemas.openxmlformats.org/spreadsheetml/2006/main" count="351" uniqueCount="82">
  <si>
    <t>Régime agricole</t>
  </si>
  <si>
    <t>Non-Salariés agricoles</t>
  </si>
  <si>
    <t>Salariés agricoles</t>
  </si>
  <si>
    <r>
      <t xml:space="preserve">Séries  en date de remboursement CVS-CJO </t>
    </r>
    <r>
      <rPr>
        <b/>
        <sz val="10"/>
        <color rgb="FF0000FF"/>
        <rFont val="Cambria"/>
        <family val="1"/>
      </rPr>
      <t>, France métropolitaine - Risques Maladie-Maternité-AT</t>
    </r>
  </si>
  <si>
    <t>Attention, les échelles ne sont pas toujours comparables selon les graphiques</t>
  </si>
  <si>
    <t>Séries indicées;Base 100 = Moyenne 2016</t>
  </si>
  <si>
    <t>Données mensuelles</t>
  </si>
  <si>
    <r>
      <t xml:space="preserve">Régime agricole - Métropole
Tous risques
Séries en date de remboursements
</t>
    </r>
    <r>
      <rPr>
        <b/>
        <sz val="9"/>
        <color theme="1"/>
        <rFont val="Cambria"/>
        <family val="1"/>
      </rPr>
      <t>Montants remboursés en millions d'euros</t>
    </r>
  </si>
  <si>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</si>
  <si>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</si>
  <si>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</si>
  <si>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</si>
  <si>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</si>
  <si>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</si>
  <si>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</si>
  <si>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</si>
  <si>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</si>
  <si>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</si>
  <si>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</si>
  <si>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</si>
  <si>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</si>
  <si>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</si>
  <si>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</si>
  <si>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</si>
  <si>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</si>
  <si>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</si>
  <si>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</si>
  <si>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</si>
  <si>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</si>
  <si>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</si>
  <si>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</si>
  <si>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</si>
  <si>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OD Médecine Chirurgie Obstétrique (MCO)</t>
  </si>
  <si>
    <t>- dont Part tarif</t>
  </si>
  <si>
    <t>- dont Médicaments en sus</t>
  </si>
  <si>
    <t>- dont Dispositifs médicaux implantables en sus</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</si>
  <si>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</si>
  <si>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</si>
  <si>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</si>
  <si>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</si>
  <si>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</si>
  <si>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</si>
  <si>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</si>
  <si>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</si>
  <si>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</si>
  <si>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</si>
  <si>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</si>
  <si>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</si>
  <si>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 xml:space="preserve">Tableau 1 : Taux de révision de séries de remboursements de soins de ville (en date de soins) par rapport aux données publiées ce mois-ci </t>
  </si>
  <si>
    <t>Cumul 2022</t>
  </si>
  <si>
    <t>Cumul 2023</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</si>
  <si>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</si>
  <si>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</si>
  <si>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</si>
  <si>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</si>
  <si>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</si>
  <si>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</si>
  <si>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</si>
  <si>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</si>
  <si>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</si>
  <si>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</si>
  <si>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</si>
  <si>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</si>
  <si>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</si>
  <si>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</si>
  <si>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</si>
  <si>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</si>
  <si>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</si>
  <si>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</si>
  <si>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</si>
  <si>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</si>
  <si>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2022 à février 2024 en date de soins selon les données liquidées jusqu'en mai 2024</t>
  </si>
  <si>
    <t>Date de révision (montants en millions d'euros)</t>
  </si>
  <si>
    <t>Date de soins</t>
  </si>
  <si>
    <t>Référence</t>
  </si>
  <si>
    <t>2022</t>
  </si>
  <si>
    <t>2023</t>
  </si>
  <si>
    <t>2024</t>
  </si>
  <si>
    <t>Total</t>
  </si>
  <si>
    <t>Total 2022</t>
  </si>
  <si>
    <t>Total 2023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</si>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</sst>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00\ _€_-;\-* #,##0.00\ _€_-;_-* &quot;-&quot;??\ _€_-;_-@_-"/>
    <numFmt numFmtId="166" formatCode="#,##0.0"/>
    <numFmt numFmtId="167" formatCode="#,##0.0_ ;\-#,##0.0\ "/>
    <numFmt numFmtId="168" formatCode="_-* #,##0.0\ _€_-;\-* #,##0.0\ _€_-;_-* &quot;-&quot;??\ _€_-;_-@_-"/>
    <numFmt numFmtId="169" formatCode="[$-40C]mmm\-yy;@"/>
    <numFmt numFmtId="170" formatCode="[$-40C]mmmm\-yy;@"/>
  </numFmts>
  <fonts count="30" x14ac:knownFonts="1">
    <font>
      <sz val="10"/>
      <name val="Arial"/>
    </font>
    <font>
      <sz val="11"/>
      <color theme="1"/>
      <name val="Calibri"/>
      <family val="2"/>
      <scheme val="minor"/>
    </font>
    <font>
      <sz val="10"/>
      <name val="Arial"/>
      <family val="2"/>
    </font>
    <font>
      <b/>
      <sz val="12"/>
      <color rgb="FF0000FF"/>
      <name val="Cambria"/>
      <family val="1"/>
    </font>
    <font>
      <b/>
      <sz val="10"/>
      <color rgb="FF0000FF"/>
      <name val="Cambria"/>
      <family val="1"/>
    </font>
    <font>
      <b/>
      <sz val="10"/>
      <name val="Cambria"/>
      <family val="1"/>
    </font>
    <font>
      <b/>
      <sz val="9"/>
      <color theme="0" tint="-0.499984740745262"/>
      <name val="Cambria"/>
      <family val="1"/>
    </font>
    <font>
      <b/>
      <sz val="10"/>
      <color theme="1"/>
      <name val="Cambria"/>
      <family val="1"/>
    </font>
    <font>
      <sz val="9"/>
      <name val="Cambria"/>
      <family val="1"/>
    </font>
    <font>
      <b/>
      <sz val="10"/>
      <color rgb="FFFF0000"/>
      <name val="Cambria"/>
      <family val="1"/>
    </font>
    <font>
      <sz val="9"/>
      <color rgb="FFFF00FF"/>
      <name val="Cambria"/>
      <family val="1"/>
    </font>
    <font>
      <b/>
      <sz val="11"/>
      <color theme="1"/>
      <name val="Cambria"/>
      <family val="1"/>
    </font>
    <font>
      <b/>
      <sz val="9"/>
      <color theme="1"/>
      <name val="Cambria"/>
      <family val="1"/>
    </font>
    <font>
      <sz val="10"/>
      <name val="Cambria"/>
      <family val="1"/>
    </font>
    <font>
      <b/>
      <sz val="11"/>
      <color theme="0"/>
      <name val="Cambria"/>
      <family val="1"/>
    </font>
    <font>
      <b/>
      <sz val="9"/>
      <name val="Cambria"/>
      <family val="1"/>
    </font>
    <font>
      <sz val="9"/>
      <color theme="1"/>
      <name val="Cambria"/>
      <family val="1"/>
    </font>
    <font>
      <b/>
      <sz val="10"/>
      <color theme="0"/>
      <name val="Cambria"/>
      <family val="1"/>
    </font>
    <font>
      <b/>
      <i/>
      <sz val="8"/>
      <name val="Cambria"/>
      <family val="1"/>
    </font>
    <font>
      <sz val="8"/>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b/>
      <sz val="10.5"/>
      <color theme="8" tint="-0.249977111117893"/>
      <name val="Arial"/>
      <family val="2"/>
    </font>
    <font>
      <sz val="11"/>
      <color theme="8" tint="-0.249977111117893"/>
      <name val="Arial"/>
      <family val="2"/>
    </font>
    <font>
      <b/>
      <sz val="11"/>
      <name val="Arial"/>
      <family val="2"/>
    </font>
    <font>
      <sz val="11"/>
      <name val="Arial"/>
      <family val="2"/>
    </font>
    <font>
      <i/>
      <sz val="11"/>
      <color theme="1"/>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92CDDC"/>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4">
    <xf numFmtId="0" fontId="0"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0" fontId="1" fillId="0" borderId="0"/>
    <xf numFmtId="0" fontId="1" fillId="0" borderId="0"/>
    <xf numFmtId="9" fontId="2" fillId="0" borderId="0" applyFont="0" applyFill="0" applyBorder="0" applyAlignment="0" applyProtection="0"/>
  </cellStyleXfs>
  <cellXfs count="231">
    <xf numFmtId="0" fontId="0" fillId="0" borderId="0" xfId="0"/>
    <xf numFmtId="0" fontId="3" fillId="2" borderId="0" xfId="2" applyFont="1" applyFill="1" applyAlignment="1">
      <alignment horizontal="center" vertical="center"/>
    </xf>
    <xf numFmtId="0" fontId="3" fillId="2" borderId="0" xfId="2" applyFont="1" applyFill="1" applyAlignment="1">
      <alignment vertical="center"/>
    </xf>
    <xf numFmtId="0" fontId="3" fillId="2" borderId="0" xfId="2" applyFont="1" applyFill="1" applyAlignment="1">
      <alignment horizontal="left" vertical="center"/>
    </xf>
    <xf numFmtId="0" fontId="5" fillId="2" borderId="0" xfId="2" applyFont="1" applyFill="1" applyAlignment="1">
      <alignment horizontal="centerContinuous" vertical="center"/>
    </xf>
    <xf numFmtId="0" fontId="5" fillId="2" borderId="0" xfId="2" applyFont="1" applyFill="1" applyAlignment="1">
      <alignment vertical="center"/>
    </xf>
    <xf numFmtId="0" fontId="5" fillId="2" borderId="0" xfId="2" applyFont="1" applyFill="1" applyAlignment="1">
      <alignment horizontal="left" vertical="center"/>
    </xf>
    <xf numFmtId="0" fontId="5" fillId="2" borderId="0" xfId="2" applyFont="1" applyFill="1" applyAlignment="1">
      <alignment horizontal="center" vertical="center"/>
    </xf>
    <xf numFmtId="0" fontId="6" fillId="2" borderId="0" xfId="2" applyFont="1" applyFill="1" applyAlignment="1">
      <alignment vertical="center"/>
    </xf>
    <xf numFmtId="0" fontId="5" fillId="2" borderId="0" xfId="2" applyFont="1" applyFill="1" applyAlignment="1">
      <alignment horizontal="right" vertical="center"/>
    </xf>
    <xf numFmtId="0" fontId="7" fillId="2" borderId="0" xfId="2" applyFont="1" applyFill="1" applyAlignment="1">
      <alignment vertical="center"/>
    </xf>
    <xf numFmtId="0" fontId="5" fillId="0" borderId="0" xfId="2" applyFont="1"/>
    <xf numFmtId="0" fontId="8" fillId="2" borderId="0" xfId="2" applyFont="1" applyFill="1" applyAlignment="1">
      <alignment vertical="center"/>
    </xf>
    <xf numFmtId="0" fontId="5" fillId="0" borderId="0" xfId="2" applyFont="1" applyAlignment="1">
      <alignment vertical="center"/>
    </xf>
    <xf numFmtId="164" fontId="5" fillId="2" borderId="0" xfId="1" applyNumberFormat="1" applyFont="1" applyFill="1" applyBorder="1" applyAlignment="1">
      <alignment horizontal="right" vertical="center" wrapText="1"/>
    </xf>
    <xf numFmtId="9" fontId="9" fillId="2" borderId="0" xfId="1" applyFont="1" applyFill="1" applyAlignment="1">
      <alignment vertical="center"/>
    </xf>
    <xf numFmtId="9" fontId="9" fillId="2" borderId="0" xfId="1" applyFont="1" applyFill="1" applyBorder="1" applyAlignment="1">
      <alignment vertical="center"/>
    </xf>
    <xf numFmtId="0" fontId="5" fillId="2" borderId="0" xfId="2" applyFont="1" applyFill="1"/>
    <xf numFmtId="165" fontId="5" fillId="2" borderId="0" xfId="3" applyFont="1" applyFill="1" applyBorder="1" applyAlignment="1">
      <alignment horizontal="right" vertical="center" wrapText="1"/>
    </xf>
    <xf numFmtId="0" fontId="8" fillId="2" borderId="0" xfId="4" applyFont="1" applyFill="1"/>
    <xf numFmtId="0" fontId="8" fillId="3" borderId="0" xfId="4" applyFont="1" applyFill="1"/>
    <xf numFmtId="166" fontId="10" fillId="2" borderId="0" xfId="4" applyNumberFormat="1" applyFont="1" applyFill="1" applyAlignment="1">
      <alignment vertical="center"/>
    </xf>
    <xf numFmtId="0" fontId="8" fillId="4" borderId="0" xfId="4" applyFont="1" applyFill="1"/>
    <xf numFmtId="0" fontId="8" fillId="3" borderId="0" xfId="4" applyFont="1" applyFill="1" applyAlignment="1">
      <alignment horizontal="center"/>
    </xf>
    <xf numFmtId="0" fontId="8" fillId="4" borderId="0" xfId="4" applyFont="1" applyFill="1" applyAlignment="1">
      <alignment horizontal="center"/>
    </xf>
    <xf numFmtId="0" fontId="11" fillId="5" borderId="1" xfId="5" applyFont="1" applyFill="1" applyBorder="1" applyAlignment="1">
      <alignment horizontal="center" vertical="center" wrapText="1"/>
    </xf>
    <xf numFmtId="0" fontId="11" fillId="5" borderId="2" xfId="6" applyFont="1" applyFill="1" applyBorder="1" applyAlignment="1">
      <alignment horizontal="center" vertical="center"/>
    </xf>
    <xf numFmtId="0" fontId="11" fillId="5" borderId="3" xfId="6" applyFont="1" applyFill="1" applyBorder="1" applyAlignment="1">
      <alignment horizontal="center" vertical="center"/>
    </xf>
    <xf numFmtId="0" fontId="11" fillId="5" borderId="4" xfId="6" applyFont="1" applyFill="1" applyBorder="1" applyAlignment="1">
      <alignment horizontal="center" vertical="center"/>
    </xf>
    <xf numFmtId="0" fontId="11" fillId="5" borderId="5" xfId="5" applyFont="1" applyFill="1" applyBorder="1" applyAlignment="1">
      <alignment horizontal="center" vertical="center" wrapText="1"/>
    </xf>
    <xf numFmtId="0" fontId="7" fillId="5" borderId="6" xfId="5" applyFont="1" applyFill="1" applyBorder="1" applyAlignment="1">
      <alignment horizontal="center" vertical="center" wrapText="1"/>
    </xf>
    <xf numFmtId="0" fontId="7" fillId="5" borderId="2" xfId="5" applyFont="1" applyFill="1" applyBorder="1" applyAlignment="1">
      <alignment horizontal="center" vertical="center" wrapText="1"/>
    </xf>
    <xf numFmtId="0" fontId="12" fillId="5" borderId="3" xfId="5" applyFont="1" applyFill="1" applyBorder="1" applyAlignment="1">
      <alignment horizontal="center" vertical="center" wrapText="1"/>
    </xf>
    <xf numFmtId="0" fontId="7" fillId="5" borderId="7" xfId="5" applyFont="1" applyFill="1" applyBorder="1" applyAlignment="1">
      <alignment horizontal="center" vertical="center" wrapText="1"/>
    </xf>
    <xf numFmtId="0" fontId="7" fillId="5" borderId="8" xfId="5" applyFont="1" applyFill="1" applyBorder="1" applyAlignment="1">
      <alignment horizontal="center" vertical="center" wrapText="1"/>
    </xf>
    <xf numFmtId="0" fontId="7" fillId="5" borderId="9" xfId="5" applyFont="1" applyFill="1" applyBorder="1" applyAlignment="1">
      <alignment horizontal="center" vertical="center" wrapText="1"/>
    </xf>
    <xf numFmtId="0" fontId="13" fillId="0" borderId="4" xfId="0" applyFont="1" applyBorder="1" applyAlignment="1">
      <alignment horizontal="center" vertical="center" wrapText="1"/>
    </xf>
    <xf numFmtId="0" fontId="7" fillId="5" borderId="4" xfId="5" applyFont="1" applyFill="1" applyBorder="1" applyAlignment="1">
      <alignment horizontal="center" vertical="center" wrapText="1"/>
    </xf>
    <xf numFmtId="0" fontId="11" fillId="5" borderId="10" xfId="5" applyFont="1" applyFill="1" applyBorder="1" applyAlignment="1">
      <alignment horizontal="center" vertical="center" wrapText="1"/>
    </xf>
    <xf numFmtId="0" fontId="7" fillId="5" borderId="11" xfId="5" applyFont="1" applyFill="1" applyBorder="1" applyAlignment="1">
      <alignment horizontal="center" vertical="center" wrapText="1"/>
    </xf>
    <xf numFmtId="0" fontId="7" fillId="5" borderId="2" xfId="5" applyFont="1" applyFill="1" applyBorder="1" applyAlignment="1">
      <alignment horizontal="center" vertical="center" wrapText="1"/>
    </xf>
    <xf numFmtId="0" fontId="7" fillId="5" borderId="12" xfId="5" applyFont="1" applyFill="1" applyBorder="1" applyAlignment="1">
      <alignment horizontal="center" vertical="center" wrapText="1"/>
    </xf>
    <xf numFmtId="0" fontId="7" fillId="5" borderId="13" xfId="5" applyFont="1" applyFill="1" applyBorder="1" applyAlignment="1">
      <alignment horizontal="center" vertical="center" wrapText="1"/>
    </xf>
    <xf numFmtId="0" fontId="14" fillId="6" borderId="7" xfId="5" applyFont="1" applyFill="1" applyBorder="1" applyAlignment="1">
      <alignment horizontal="left" vertical="center"/>
    </xf>
    <xf numFmtId="167" fontId="14" fillId="6" borderId="7" xfId="7" applyNumberFormat="1" applyFont="1" applyFill="1" applyBorder="1" applyAlignment="1">
      <alignment horizontal="right" vertical="center" indent="1"/>
    </xf>
    <xf numFmtId="164" fontId="14" fillId="6" borderId="7" xfId="8" applyNumberFormat="1" applyFont="1" applyFill="1" applyBorder="1" applyAlignment="1">
      <alignment horizontal="center" vertical="center"/>
    </xf>
    <xf numFmtId="164" fontId="14" fillId="6" borderId="2" xfId="1" applyNumberFormat="1" applyFont="1" applyFill="1" applyBorder="1" applyAlignment="1">
      <alignment horizontal="center" vertical="center"/>
    </xf>
    <xf numFmtId="164" fontId="14" fillId="6" borderId="7" xfId="1" applyNumberFormat="1" applyFont="1" applyFill="1" applyBorder="1" applyAlignment="1">
      <alignment horizontal="center" vertical="center"/>
    </xf>
    <xf numFmtId="164" fontId="14" fillId="6" borderId="4" xfId="8" applyNumberFormat="1" applyFont="1" applyFill="1" applyBorder="1" applyAlignment="1">
      <alignment horizontal="center" vertical="center"/>
    </xf>
    <xf numFmtId="167" fontId="14" fillId="6" borderId="4" xfId="7" applyNumberFormat="1" applyFont="1" applyFill="1" applyBorder="1" applyAlignment="1">
      <alignment horizontal="center" vertical="center"/>
    </xf>
    <xf numFmtId="0" fontId="15" fillId="4" borderId="14" xfId="4" applyFont="1" applyFill="1" applyBorder="1" applyAlignment="1">
      <alignment vertical="center"/>
    </xf>
    <xf numFmtId="166" fontId="15" fillId="2" borderId="5" xfId="4" applyNumberFormat="1" applyFont="1" applyFill="1" applyBorder="1" applyAlignment="1">
      <alignment horizontal="right" vertical="center" indent="1"/>
    </xf>
    <xf numFmtId="164" fontId="15" fillId="2" borderId="15" xfId="4" applyNumberFormat="1" applyFont="1" applyFill="1" applyBorder="1" applyAlignment="1">
      <alignment horizontal="right" vertical="center" indent="1"/>
    </xf>
    <xf numFmtId="164" fontId="15" fillId="2" borderId="0" xfId="4" applyNumberFormat="1" applyFont="1" applyFill="1" applyAlignment="1">
      <alignment horizontal="right" vertical="center" indent="1"/>
    </xf>
    <xf numFmtId="164" fontId="15" fillId="2" borderId="5" xfId="4" applyNumberFormat="1" applyFont="1" applyFill="1" applyBorder="1" applyAlignment="1">
      <alignment horizontal="right" vertical="center" indent="1"/>
    </xf>
    <xf numFmtId="164" fontId="15" fillId="3" borderId="8" xfId="4" applyNumberFormat="1" applyFont="1" applyFill="1" applyBorder="1" applyAlignment="1">
      <alignment horizontal="center" vertical="center"/>
    </xf>
    <xf numFmtId="166" fontId="15" fillId="3" borderId="0" xfId="4" applyNumberFormat="1" applyFont="1" applyFill="1" applyAlignment="1">
      <alignment horizontal="right" vertical="center" indent="1"/>
    </xf>
    <xf numFmtId="164" fontId="15" fillId="3" borderId="5" xfId="4" applyNumberFormat="1" applyFont="1" applyFill="1" applyBorder="1" applyAlignment="1">
      <alignment horizontal="right" vertical="center" indent="1"/>
    </xf>
    <xf numFmtId="164" fontId="15" fillId="3" borderId="0" xfId="4" applyNumberFormat="1" applyFont="1" applyFill="1" applyAlignment="1">
      <alignment horizontal="right" vertical="center" indent="1"/>
    </xf>
    <xf numFmtId="0" fontId="8" fillId="4" borderId="14" xfId="4" applyFont="1" applyFill="1" applyBorder="1" applyAlignment="1">
      <alignment horizontal="left" vertical="center" indent="1"/>
    </xf>
    <xf numFmtId="166" fontId="8" fillId="2" borderId="5" xfId="4" applyNumberFormat="1" applyFont="1" applyFill="1" applyBorder="1" applyAlignment="1">
      <alignment horizontal="right" vertical="center" indent="1"/>
    </xf>
    <xf numFmtId="164" fontId="8" fillId="2" borderId="15" xfId="4" applyNumberFormat="1" applyFont="1" applyFill="1" applyBorder="1" applyAlignment="1">
      <alignment horizontal="right" vertical="center" indent="1"/>
    </xf>
    <xf numFmtId="164" fontId="8" fillId="2" borderId="0" xfId="4" applyNumberFormat="1" applyFont="1" applyFill="1" applyAlignment="1">
      <alignment horizontal="right" vertical="center" indent="1"/>
    </xf>
    <xf numFmtId="164" fontId="8" fillId="2" borderId="5" xfId="4" applyNumberFormat="1" applyFont="1" applyFill="1" applyBorder="1" applyAlignment="1">
      <alignment horizontal="right" vertical="center" indent="1"/>
    </xf>
    <xf numFmtId="164" fontId="8" fillId="3" borderId="15" xfId="4" applyNumberFormat="1" applyFont="1" applyFill="1" applyBorder="1" applyAlignment="1">
      <alignment horizontal="center" vertical="center"/>
    </xf>
    <xf numFmtId="166" fontId="8" fillId="3" borderId="0" xfId="4" applyNumberFormat="1" applyFont="1" applyFill="1" applyAlignment="1">
      <alignment horizontal="right" vertical="center" indent="1"/>
    </xf>
    <xf numFmtId="164" fontId="8" fillId="3" borderId="5" xfId="4" applyNumberFormat="1" applyFont="1" applyFill="1" applyBorder="1" applyAlignment="1">
      <alignment horizontal="right" vertical="center" indent="1"/>
    </xf>
    <xf numFmtId="164" fontId="8" fillId="3" borderId="0" xfId="4" applyNumberFormat="1" applyFont="1" applyFill="1" applyAlignment="1">
      <alignment horizontal="right" vertical="center" indent="1"/>
    </xf>
    <xf numFmtId="49" fontId="8" fillId="4" borderId="14" xfId="4" applyNumberFormat="1" applyFont="1" applyFill="1" applyBorder="1" applyAlignment="1">
      <alignment horizontal="left" vertical="center" indent="3"/>
    </xf>
    <xf numFmtId="49" fontId="8" fillId="4" borderId="14" xfId="4" applyNumberFormat="1" applyFont="1" applyFill="1" applyBorder="1" applyAlignment="1">
      <alignment horizontal="left" indent="1"/>
    </xf>
    <xf numFmtId="49" fontId="8" fillId="4" borderId="14" xfId="4" applyNumberFormat="1" applyFont="1" applyFill="1" applyBorder="1" applyAlignment="1">
      <alignment horizontal="left" indent="3"/>
    </xf>
    <xf numFmtId="0" fontId="8" fillId="4" borderId="14" xfId="4" applyFont="1" applyFill="1" applyBorder="1" applyAlignment="1">
      <alignment horizontal="left" indent="1"/>
    </xf>
    <xf numFmtId="164" fontId="16" fillId="3" borderId="15" xfId="4" applyNumberFormat="1" applyFont="1" applyFill="1" applyBorder="1" applyAlignment="1">
      <alignment horizontal="center" vertical="center"/>
    </xf>
    <xf numFmtId="164" fontId="16" fillId="3" borderId="5" xfId="4" applyNumberFormat="1" applyFont="1" applyFill="1" applyBorder="1" applyAlignment="1">
      <alignment horizontal="right" vertical="center" indent="1"/>
    </xf>
    <xf numFmtId="0" fontId="15" fillId="4" borderId="5" xfId="4" applyFont="1" applyFill="1" applyBorder="1" applyAlignment="1">
      <alignment vertical="center"/>
    </xf>
    <xf numFmtId="164" fontId="15" fillId="3" borderId="15" xfId="4" applyNumberFormat="1" applyFont="1" applyFill="1" applyBorder="1" applyAlignment="1">
      <alignment horizontal="center" vertical="center"/>
    </xf>
    <xf numFmtId="0" fontId="8" fillId="4" borderId="5" xfId="4" applyFont="1" applyFill="1" applyBorder="1" applyAlignment="1">
      <alignment horizontal="left" vertical="center" indent="1"/>
    </xf>
    <xf numFmtId="49" fontId="8" fillId="4" borderId="5" xfId="4" applyNumberFormat="1" applyFont="1" applyFill="1" applyBorder="1" applyAlignment="1">
      <alignment horizontal="left" indent="3"/>
    </xf>
    <xf numFmtId="166" fontId="13" fillId="2" borderId="5" xfId="4" applyNumberFormat="1" applyFont="1" applyFill="1" applyBorder="1" applyAlignment="1">
      <alignment horizontal="right" vertical="center" indent="1"/>
    </xf>
    <xf numFmtId="0" fontId="15" fillId="4" borderId="16" xfId="4" applyFont="1" applyFill="1" applyBorder="1" applyAlignment="1">
      <alignment vertical="center"/>
    </xf>
    <xf numFmtId="166" fontId="8" fillId="2" borderId="17" xfId="4" applyNumberFormat="1" applyFont="1" applyFill="1" applyBorder="1" applyAlignment="1">
      <alignment horizontal="right" vertical="center" indent="1"/>
    </xf>
    <xf numFmtId="164" fontId="8" fillId="2" borderId="18" xfId="4" applyNumberFormat="1" applyFont="1" applyFill="1" applyBorder="1" applyAlignment="1">
      <alignment horizontal="right" vertical="center" indent="1"/>
    </xf>
    <xf numFmtId="164" fontId="8" fillId="2" borderId="19" xfId="4" applyNumberFormat="1" applyFont="1" applyFill="1" applyBorder="1" applyAlignment="1">
      <alignment horizontal="right" vertical="center" indent="1"/>
    </xf>
    <xf numFmtId="164" fontId="8" fillId="2" borderId="17" xfId="4" applyNumberFormat="1" applyFont="1" applyFill="1" applyBorder="1" applyAlignment="1">
      <alignment horizontal="right" vertical="center" indent="1"/>
    </xf>
    <xf numFmtId="164" fontId="8" fillId="3" borderId="20" xfId="4" applyNumberFormat="1" applyFont="1" applyFill="1" applyBorder="1" applyAlignment="1">
      <alignment horizontal="center" vertical="center"/>
    </xf>
    <xf numFmtId="166" fontId="8" fillId="3" borderId="19" xfId="4" applyNumberFormat="1" applyFont="1" applyFill="1" applyBorder="1" applyAlignment="1">
      <alignment horizontal="right" vertical="center" indent="1"/>
    </xf>
    <xf numFmtId="164" fontId="8" fillId="3" borderId="17" xfId="4" applyNumberFormat="1" applyFont="1" applyFill="1" applyBorder="1" applyAlignment="1">
      <alignment horizontal="right" vertical="center" indent="1"/>
    </xf>
    <xf numFmtId="164" fontId="8" fillId="3" borderId="19" xfId="4" applyNumberFormat="1" applyFont="1" applyFill="1" applyBorder="1" applyAlignment="1">
      <alignment horizontal="right" vertical="center" indent="1"/>
    </xf>
    <xf numFmtId="164" fontId="8" fillId="3" borderId="12" xfId="4" applyNumberFormat="1" applyFont="1" applyFill="1" applyBorder="1" applyAlignment="1">
      <alignment horizontal="center" vertical="center"/>
    </xf>
    <xf numFmtId="0" fontId="14" fillId="6" borderId="2" xfId="5" applyFont="1" applyFill="1" applyBorder="1" applyAlignment="1">
      <alignment horizontal="left" vertical="center"/>
    </xf>
    <xf numFmtId="164" fontId="14" fillId="6" borderId="2" xfId="8" applyNumberFormat="1" applyFont="1" applyFill="1" applyBorder="1" applyAlignment="1">
      <alignment horizontal="center" vertical="center"/>
    </xf>
    <xf numFmtId="167" fontId="14" fillId="6" borderId="4" xfId="7" applyNumberFormat="1" applyFont="1" applyFill="1" applyBorder="1" applyAlignment="1">
      <alignment horizontal="right" vertical="center" indent="1"/>
    </xf>
    <xf numFmtId="164" fontId="14" fillId="6" borderId="3" xfId="8" applyNumberFormat="1" applyFont="1" applyFill="1" applyBorder="1" applyAlignment="1">
      <alignment horizontal="center" vertical="center"/>
    </xf>
    <xf numFmtId="166" fontId="8" fillId="2" borderId="1" xfId="4" applyNumberFormat="1" applyFont="1" applyFill="1" applyBorder="1" applyAlignment="1">
      <alignment horizontal="right" vertical="center" indent="1"/>
    </xf>
    <xf numFmtId="164" fontId="8" fillId="3" borderId="14" xfId="4" applyNumberFormat="1" applyFont="1" applyFill="1" applyBorder="1" applyAlignment="1">
      <alignment horizontal="right" vertical="center" indent="1"/>
    </xf>
    <xf numFmtId="164" fontId="8" fillId="3" borderId="1" xfId="4" applyNumberFormat="1" applyFont="1" applyFill="1" applyBorder="1" applyAlignment="1">
      <alignment horizontal="right" vertical="center" indent="1"/>
    </xf>
    <xf numFmtId="164" fontId="8" fillId="3" borderId="15" xfId="4" applyNumberFormat="1" applyFont="1" applyFill="1" applyBorder="1" applyAlignment="1">
      <alignment horizontal="right" vertical="center" indent="1"/>
    </xf>
    <xf numFmtId="166" fontId="8" fillId="2" borderId="15" xfId="4" applyNumberFormat="1" applyFont="1" applyFill="1" applyBorder="1" applyAlignment="1">
      <alignment horizontal="right" vertical="center" indent="1"/>
    </xf>
    <xf numFmtId="166" fontId="8" fillId="4" borderId="0" xfId="4" applyNumberFormat="1" applyFont="1" applyFill="1"/>
    <xf numFmtId="0" fontId="8" fillId="2" borderId="14" xfId="2" applyFont="1" applyFill="1" applyBorder="1" applyAlignment="1">
      <alignment horizontal="left" vertical="center" indent="3"/>
    </xf>
    <xf numFmtId="0" fontId="8" fillId="2" borderId="11" xfId="2" applyFont="1" applyFill="1" applyBorder="1" applyAlignment="1">
      <alignment horizontal="left" vertical="center" indent="3"/>
    </xf>
    <xf numFmtId="166" fontId="8" fillId="2" borderId="10" xfId="4" applyNumberFormat="1" applyFont="1" applyFill="1" applyBorder="1" applyAlignment="1">
      <alignment horizontal="right" vertical="center" indent="1"/>
    </xf>
    <xf numFmtId="164" fontId="8" fillId="3" borderId="10" xfId="4" applyNumberFormat="1" applyFont="1" applyFill="1" applyBorder="1" applyAlignment="1">
      <alignment horizontal="right" vertical="center" indent="1"/>
    </xf>
    <xf numFmtId="164" fontId="8" fillId="3" borderId="11" xfId="4" applyNumberFormat="1" applyFont="1" applyFill="1" applyBorder="1" applyAlignment="1">
      <alignment horizontal="right" vertical="center" indent="1"/>
    </xf>
    <xf numFmtId="164" fontId="8" fillId="3" borderId="12" xfId="4" applyNumberFormat="1" applyFont="1" applyFill="1" applyBorder="1" applyAlignment="1">
      <alignment horizontal="right" vertical="center" indent="1"/>
    </xf>
    <xf numFmtId="166" fontId="8" fillId="2" borderId="12" xfId="4" applyNumberFormat="1" applyFont="1" applyFill="1" applyBorder="1" applyAlignment="1">
      <alignment horizontal="right" vertical="center" indent="1"/>
    </xf>
    <xf numFmtId="0" fontId="8" fillId="4" borderId="0" xfId="4" applyFont="1" applyFill="1" applyAlignment="1">
      <alignment horizontal="left" vertical="center" indent="1"/>
    </xf>
    <xf numFmtId="166" fontId="8" fillId="2" borderId="0" xfId="4" applyNumberFormat="1" applyFont="1" applyFill="1" applyAlignment="1">
      <alignment horizontal="right" vertical="center" indent="1"/>
    </xf>
    <xf numFmtId="0" fontId="13" fillId="4" borderId="0" xfId="4" applyFont="1" applyFill="1"/>
    <xf numFmtId="0" fontId="8" fillId="4" borderId="0" xfId="4" applyFont="1" applyFill="1" applyAlignment="1">
      <alignment horizontal="left" indent="1"/>
    </xf>
    <xf numFmtId="164" fontId="8" fillId="4" borderId="0" xfId="4" applyNumberFormat="1" applyFont="1" applyFill="1" applyAlignment="1">
      <alignment horizontal="center" vertical="center"/>
    </xf>
    <xf numFmtId="166" fontId="8" fillId="4" borderId="0" xfId="4" applyNumberFormat="1" applyFont="1" applyFill="1" applyAlignment="1">
      <alignment horizontal="center" vertical="center"/>
    </xf>
    <xf numFmtId="0" fontId="7" fillId="7" borderId="2" xfId="5" applyFont="1" applyFill="1" applyBorder="1" applyAlignment="1">
      <alignment horizontal="center" vertical="center" wrapText="1"/>
    </xf>
    <xf numFmtId="0" fontId="7" fillId="7" borderId="3" xfId="5" applyFont="1" applyFill="1" applyBorder="1" applyAlignment="1">
      <alignment horizontal="center" vertical="center" wrapText="1"/>
    </xf>
    <xf numFmtId="0" fontId="7" fillId="7" borderId="4" xfId="5" applyFont="1" applyFill="1" applyBorder="1" applyAlignment="1">
      <alignment horizontal="center" vertical="center" wrapText="1"/>
    </xf>
    <xf numFmtId="167" fontId="17" fillId="6" borderId="4" xfId="7" applyNumberFormat="1" applyFont="1" applyFill="1" applyBorder="1" applyAlignment="1">
      <alignment horizontal="right" vertical="center" indent="1"/>
    </xf>
    <xf numFmtId="166" fontId="13" fillId="4" borderId="0" xfId="4" applyNumberFormat="1" applyFont="1" applyFill="1" applyAlignment="1">
      <alignment horizontal="center" vertical="center"/>
    </xf>
    <xf numFmtId="0" fontId="7" fillId="5" borderId="3" xfId="5" applyFont="1" applyFill="1" applyBorder="1" applyAlignment="1">
      <alignment horizontal="center" vertical="center" wrapText="1"/>
    </xf>
    <xf numFmtId="164" fontId="8" fillId="4" borderId="0" xfId="4" applyNumberFormat="1" applyFont="1" applyFill="1" applyAlignment="1">
      <alignment horizontal="right" vertical="center"/>
    </xf>
    <xf numFmtId="0" fontId="18" fillId="0" borderId="0" xfId="0" applyFont="1" applyAlignment="1">
      <alignment vertical="center"/>
    </xf>
    <xf numFmtId="0" fontId="19" fillId="2" borderId="0" xfId="0" applyFont="1" applyFill="1" applyAlignment="1">
      <alignment horizontal="left" vertical="center" wrapText="1"/>
    </xf>
    <xf numFmtId="0" fontId="8" fillId="3" borderId="15" xfId="4" applyFont="1" applyFill="1" applyBorder="1"/>
    <xf numFmtId="0" fontId="15" fillId="4" borderId="21" xfId="4" applyFont="1" applyFill="1" applyBorder="1" applyAlignment="1">
      <alignment vertical="center"/>
    </xf>
    <xf numFmtId="166" fontId="8" fillId="2" borderId="22" xfId="4" applyNumberFormat="1" applyFont="1" applyFill="1" applyBorder="1" applyAlignment="1">
      <alignment horizontal="right" vertical="center" indent="1"/>
    </xf>
    <xf numFmtId="164" fontId="8" fillId="2" borderId="20" xfId="4" applyNumberFormat="1" applyFont="1" applyFill="1" applyBorder="1" applyAlignment="1">
      <alignment horizontal="right" vertical="center" indent="1"/>
    </xf>
    <xf numFmtId="164" fontId="8" fillId="2" borderId="23" xfId="4" applyNumberFormat="1" applyFont="1" applyFill="1" applyBorder="1" applyAlignment="1">
      <alignment horizontal="right" vertical="center" indent="1"/>
    </xf>
    <xf numFmtId="164" fontId="8" fillId="2" borderId="22" xfId="4" applyNumberFormat="1" applyFont="1" applyFill="1" applyBorder="1" applyAlignment="1">
      <alignment horizontal="right" vertical="center" indent="1"/>
    </xf>
    <xf numFmtId="166" fontId="8" fillId="3" borderId="23" xfId="4" applyNumberFormat="1" applyFont="1" applyFill="1" applyBorder="1" applyAlignment="1">
      <alignment horizontal="right" vertical="center" indent="1"/>
    </xf>
    <xf numFmtId="164" fontId="8" fillId="3" borderId="22" xfId="4" applyNumberFormat="1" applyFont="1" applyFill="1" applyBorder="1" applyAlignment="1">
      <alignment horizontal="right" vertical="center" indent="1"/>
    </xf>
    <xf numFmtId="164" fontId="8" fillId="3" borderId="23" xfId="4" applyNumberFormat="1" applyFont="1" applyFill="1" applyBorder="1" applyAlignment="1">
      <alignment horizontal="right" vertical="center" indent="1"/>
    </xf>
    <xf numFmtId="164" fontId="14" fillId="6" borderId="7" xfId="9" applyNumberFormat="1" applyFont="1" applyFill="1" applyBorder="1" applyAlignment="1">
      <alignment horizontal="center" vertical="center"/>
    </xf>
    <xf numFmtId="164" fontId="14" fillId="6" borderId="2" xfId="9" applyNumberFormat="1" applyFont="1" applyFill="1" applyBorder="1" applyAlignment="1">
      <alignment horizontal="center" vertical="center"/>
    </xf>
    <xf numFmtId="164" fontId="14" fillId="6" borderId="4" xfId="9" applyNumberFormat="1" applyFont="1" applyFill="1" applyBorder="1" applyAlignment="1">
      <alignment horizontal="center" vertical="center"/>
    </xf>
    <xf numFmtId="0" fontId="8" fillId="4" borderId="10" xfId="4" applyFont="1" applyFill="1" applyBorder="1" applyAlignment="1">
      <alignment horizontal="left" vertical="center" indent="1"/>
    </xf>
    <xf numFmtId="166" fontId="13" fillId="4" borderId="3" xfId="4" applyNumberFormat="1" applyFont="1" applyFill="1" applyBorder="1" applyAlignment="1">
      <alignment horizontal="center" vertical="center"/>
    </xf>
    <xf numFmtId="0" fontId="11" fillId="5" borderId="7" xfId="6" applyFont="1" applyFill="1" applyBorder="1" applyAlignment="1">
      <alignment horizontal="center" vertical="center" wrapText="1"/>
    </xf>
    <xf numFmtId="166" fontId="8" fillId="2" borderId="11" xfId="4" applyNumberFormat="1" applyFont="1" applyFill="1" applyBorder="1" applyAlignment="1">
      <alignment horizontal="center" vertical="center"/>
    </xf>
    <xf numFmtId="166" fontId="8" fillId="2" borderId="13" xfId="4" applyNumberFormat="1" applyFont="1" applyFill="1" applyBorder="1" applyAlignment="1">
      <alignment horizontal="center" vertical="center"/>
    </xf>
    <xf numFmtId="166" fontId="8" fillId="2" borderId="12" xfId="4" applyNumberFormat="1" applyFont="1" applyFill="1" applyBorder="1" applyAlignment="1">
      <alignment horizontal="center" vertical="center"/>
    </xf>
    <xf numFmtId="0" fontId="11" fillId="5" borderId="7" xfId="6" applyFont="1" applyFill="1" applyBorder="1" applyAlignment="1">
      <alignment horizontal="center" vertical="center"/>
    </xf>
    <xf numFmtId="0" fontId="15" fillId="2" borderId="0" xfId="4" applyFont="1" applyFill="1"/>
    <xf numFmtId="0" fontId="15" fillId="2" borderId="0" xfId="4" applyFont="1" applyFill="1" applyAlignment="1">
      <alignment wrapText="1"/>
    </xf>
    <xf numFmtId="49" fontId="8" fillId="4" borderId="6" xfId="4" applyNumberFormat="1" applyFont="1" applyFill="1" applyBorder="1" applyAlignment="1">
      <alignment horizontal="left" indent="1"/>
    </xf>
    <xf numFmtId="164" fontId="8" fillId="2" borderId="8" xfId="4" applyNumberFormat="1" applyFont="1" applyFill="1" applyBorder="1" applyAlignment="1">
      <alignment horizontal="right" vertical="center" indent="1"/>
    </xf>
    <xf numFmtId="164" fontId="8" fillId="2" borderId="9" xfId="4" applyNumberFormat="1" applyFont="1" applyFill="1" applyBorder="1" applyAlignment="1">
      <alignment horizontal="right" vertical="center" indent="1"/>
    </xf>
    <xf numFmtId="164" fontId="8" fillId="2" borderId="1" xfId="4" applyNumberFormat="1" applyFont="1" applyFill="1" applyBorder="1" applyAlignment="1">
      <alignment horizontal="right" vertical="center" indent="1"/>
    </xf>
    <xf numFmtId="164" fontId="8" fillId="3" borderId="8" xfId="4" applyNumberFormat="1" applyFont="1" applyFill="1" applyBorder="1" applyAlignment="1">
      <alignment horizontal="center" vertical="center"/>
    </xf>
    <xf numFmtId="166" fontId="8" fillId="3" borderId="9" xfId="4" applyNumberFormat="1" applyFont="1" applyFill="1" applyBorder="1" applyAlignment="1">
      <alignment horizontal="right" vertical="center" indent="1"/>
    </xf>
    <xf numFmtId="164" fontId="8" fillId="3" borderId="9" xfId="4" applyNumberFormat="1" applyFont="1" applyFill="1" applyBorder="1" applyAlignment="1">
      <alignment horizontal="right" vertical="center" indent="1"/>
    </xf>
    <xf numFmtId="0" fontId="5" fillId="2" borderId="0" xfId="4" applyFont="1" applyFill="1" applyAlignment="1">
      <alignment wrapText="1"/>
    </xf>
    <xf numFmtId="49" fontId="8" fillId="4" borderId="11" xfId="4" applyNumberFormat="1" applyFont="1" applyFill="1" applyBorder="1" applyAlignment="1">
      <alignment horizontal="left" indent="3"/>
    </xf>
    <xf numFmtId="164" fontId="8" fillId="2" borderId="12" xfId="4" applyNumberFormat="1" applyFont="1" applyFill="1" applyBorder="1" applyAlignment="1">
      <alignment horizontal="right" vertical="center" indent="1"/>
    </xf>
    <xf numFmtId="164" fontId="8" fillId="2" borderId="13" xfId="4" applyNumberFormat="1" applyFont="1" applyFill="1" applyBorder="1" applyAlignment="1">
      <alignment horizontal="right" vertical="center" indent="1"/>
    </xf>
    <xf numFmtId="164" fontId="8" fillId="2" borderId="10" xfId="4" applyNumberFormat="1" applyFont="1" applyFill="1" applyBorder="1" applyAlignment="1">
      <alignment horizontal="right" vertical="center" indent="1"/>
    </xf>
    <xf numFmtId="166" fontId="8" fillId="3" borderId="13" xfId="4" applyNumberFormat="1" applyFont="1" applyFill="1" applyBorder="1" applyAlignment="1">
      <alignment horizontal="right" vertical="center" indent="1"/>
    </xf>
    <xf numFmtId="164" fontId="8" fillId="3" borderId="13" xfId="4" applyNumberFormat="1" applyFont="1" applyFill="1" applyBorder="1" applyAlignment="1">
      <alignment horizontal="right" vertical="center" indent="1"/>
    </xf>
    <xf numFmtId="0" fontId="8" fillId="4" borderId="6" xfId="4" applyFont="1" applyFill="1" applyBorder="1" applyAlignment="1">
      <alignment horizontal="left" indent="1"/>
    </xf>
    <xf numFmtId="0" fontId="8" fillId="4" borderId="11" xfId="4" applyFont="1" applyFill="1" applyBorder="1" applyAlignment="1">
      <alignment horizontal="left" vertical="center" indent="1"/>
    </xf>
    <xf numFmtId="164" fontId="16" fillId="3" borderId="12" xfId="4" applyNumberFormat="1" applyFont="1" applyFill="1" applyBorder="1" applyAlignment="1">
      <alignment horizontal="center" vertical="center"/>
    </xf>
    <xf numFmtId="164" fontId="16" fillId="3" borderId="10" xfId="4" applyNumberFormat="1" applyFont="1" applyFill="1" applyBorder="1" applyAlignment="1">
      <alignment horizontal="right" vertical="center" indent="1"/>
    </xf>
    <xf numFmtId="0" fontId="15" fillId="4" borderId="1" xfId="4" applyFont="1" applyFill="1" applyBorder="1" applyAlignment="1">
      <alignment vertical="center"/>
    </xf>
    <xf numFmtId="166" fontId="15" fillId="2" borderId="1" xfId="4" applyNumberFormat="1" applyFont="1" applyFill="1" applyBorder="1" applyAlignment="1">
      <alignment horizontal="right" vertical="center" indent="1"/>
    </xf>
    <xf numFmtId="164" fontId="15" fillId="2" borderId="8" xfId="4" applyNumberFormat="1" applyFont="1" applyFill="1" applyBorder="1" applyAlignment="1">
      <alignment horizontal="right" vertical="center" indent="1"/>
    </xf>
    <xf numFmtId="164" fontId="15" fillId="2" borderId="9" xfId="4" applyNumberFormat="1" applyFont="1" applyFill="1" applyBorder="1" applyAlignment="1">
      <alignment horizontal="right" vertical="center" indent="1"/>
    </xf>
    <xf numFmtId="164" fontId="15" fillId="2" borderId="1" xfId="4" applyNumberFormat="1" applyFont="1" applyFill="1" applyBorder="1" applyAlignment="1">
      <alignment horizontal="right" vertical="center" indent="1"/>
    </xf>
    <xf numFmtId="166" fontId="15" fillId="3" borderId="9" xfId="4" applyNumberFormat="1" applyFont="1" applyFill="1" applyBorder="1" applyAlignment="1">
      <alignment horizontal="right" vertical="center" indent="1"/>
    </xf>
    <xf numFmtId="164" fontId="15" fillId="3" borderId="1" xfId="4" applyNumberFormat="1" applyFont="1" applyFill="1" applyBorder="1" applyAlignment="1">
      <alignment horizontal="right" vertical="center" indent="1"/>
    </xf>
    <xf numFmtId="164" fontId="15" fillId="3" borderId="9" xfId="4" applyNumberFormat="1" applyFont="1" applyFill="1" applyBorder="1" applyAlignment="1">
      <alignment horizontal="right" vertical="center" indent="1"/>
    </xf>
    <xf numFmtId="0" fontId="8" fillId="2" borderId="0" xfId="4" applyFont="1" applyFill="1" applyAlignment="1">
      <alignment horizontal="left" vertical="center" indent="1"/>
    </xf>
    <xf numFmtId="0" fontId="7" fillId="2" borderId="0" xfId="5" applyFont="1" applyFill="1" applyAlignment="1">
      <alignment horizontal="center" vertical="center" wrapText="1"/>
    </xf>
    <xf numFmtId="0" fontId="7" fillId="2" borderId="5" xfId="5" applyFont="1" applyFill="1" applyBorder="1" applyAlignment="1">
      <alignment horizontal="center" vertical="center" wrapText="1"/>
    </xf>
    <xf numFmtId="164" fontId="8" fillId="3" borderId="6" xfId="4" applyNumberFormat="1" applyFont="1" applyFill="1" applyBorder="1" applyAlignment="1">
      <alignment horizontal="right" vertical="center" indent="1"/>
    </xf>
    <xf numFmtId="164" fontId="8" fillId="3" borderId="8" xfId="4" applyNumberFormat="1" applyFont="1" applyFill="1" applyBorder="1" applyAlignment="1">
      <alignment horizontal="right" vertical="center" indent="1"/>
    </xf>
    <xf numFmtId="0" fontId="8" fillId="2" borderId="0" xfId="2" applyFont="1" applyFill="1" applyAlignment="1">
      <alignment horizontal="left" vertical="center" indent="3"/>
    </xf>
    <xf numFmtId="0" fontId="8" fillId="2" borderId="2" xfId="2" applyFont="1" applyFill="1" applyBorder="1" applyAlignment="1">
      <alignment horizontal="left" vertical="center" indent="3"/>
    </xf>
    <xf numFmtId="166" fontId="8" fillId="2" borderId="7" xfId="4" applyNumberFormat="1" applyFont="1" applyFill="1" applyBorder="1" applyAlignment="1">
      <alignment horizontal="right" vertical="center" indent="1"/>
    </xf>
    <xf numFmtId="164" fontId="8" fillId="3" borderId="3" xfId="4" applyNumberFormat="1" applyFont="1" applyFill="1" applyBorder="1" applyAlignment="1">
      <alignment horizontal="right" vertical="center" indent="1"/>
    </xf>
    <xf numFmtId="164" fontId="8" fillId="3" borderId="2" xfId="4" applyNumberFormat="1" applyFont="1" applyFill="1" applyBorder="1" applyAlignment="1">
      <alignment horizontal="right" vertical="center" indent="1"/>
    </xf>
    <xf numFmtId="164" fontId="8" fillId="3" borderId="7" xfId="4" applyNumberFormat="1" applyFont="1" applyFill="1" applyBorder="1" applyAlignment="1">
      <alignment horizontal="right" vertical="center" indent="1"/>
    </xf>
    <xf numFmtId="0" fontId="14" fillId="2" borderId="9" xfId="5" applyFont="1" applyFill="1" applyBorder="1" applyAlignment="1">
      <alignment horizontal="left" vertical="center"/>
    </xf>
    <xf numFmtId="168" fontId="14" fillId="2" borderId="9" xfId="7" applyNumberFormat="1" applyFont="1" applyFill="1" applyBorder="1" applyAlignment="1">
      <alignment horizontal="center" vertical="center"/>
    </xf>
    <xf numFmtId="164" fontId="14" fillId="2" borderId="9" xfId="8" applyNumberFormat="1" applyFont="1" applyFill="1" applyBorder="1" applyAlignment="1">
      <alignment horizontal="center" vertical="center"/>
    </xf>
    <xf numFmtId="0" fontId="20" fillId="6" borderId="0" xfId="2" applyFont="1" applyFill="1" applyAlignment="1">
      <alignment horizontal="left" vertical="center" indent="1"/>
    </xf>
    <xf numFmtId="0" fontId="22" fillId="6" borderId="0" xfId="10" applyFont="1" applyFill="1"/>
    <xf numFmtId="0" fontId="22" fillId="0" borderId="0" xfId="10" applyFont="1"/>
    <xf numFmtId="17" fontId="23" fillId="5" borderId="1" xfId="11" applyNumberFormat="1" applyFont="1" applyFill="1" applyBorder="1" applyAlignment="1">
      <alignment horizontal="center" vertical="center" wrapText="1"/>
    </xf>
    <xf numFmtId="0" fontId="24" fillId="6" borderId="2" xfId="12" applyFont="1" applyFill="1" applyBorder="1" applyAlignment="1">
      <alignment horizontal="left" vertical="center"/>
    </xf>
    <xf numFmtId="0" fontId="24" fillId="6" borderId="4" xfId="12" applyFont="1" applyFill="1" applyBorder="1" applyAlignment="1">
      <alignment horizontal="left" vertical="center"/>
    </xf>
    <xf numFmtId="164" fontId="24" fillId="6" borderId="7" xfId="13" applyNumberFormat="1" applyFont="1" applyFill="1" applyBorder="1" applyAlignment="1">
      <alignment horizontal="center" vertical="center"/>
    </xf>
    <xf numFmtId="0" fontId="25" fillId="2" borderId="14" xfId="12" applyFont="1" applyFill="1" applyBorder="1"/>
    <xf numFmtId="0" fontId="26" fillId="2" borderId="15" xfId="12" applyFont="1" applyFill="1" applyBorder="1"/>
    <xf numFmtId="164" fontId="27" fillId="2" borderId="5" xfId="13" applyNumberFormat="1" applyFont="1" applyFill="1" applyBorder="1" applyAlignment="1">
      <alignment horizontal="center" vertical="center"/>
    </xf>
    <xf numFmtId="0" fontId="28" fillId="0" borderId="14" xfId="11" applyFont="1" applyBorder="1"/>
    <xf numFmtId="0" fontId="28" fillId="0" borderId="15" xfId="11" applyFont="1" applyBorder="1"/>
    <xf numFmtId="164" fontId="28" fillId="0" borderId="5" xfId="13" applyNumberFormat="1" applyFont="1" applyFill="1" applyBorder="1" applyAlignment="1">
      <alignment horizontal="center" vertical="center"/>
    </xf>
    <xf numFmtId="0" fontId="22" fillId="0" borderId="14" xfId="11" applyFont="1" applyBorder="1"/>
    <xf numFmtId="0" fontId="22" fillId="0" borderId="15" xfId="11" applyFont="1" applyBorder="1"/>
    <xf numFmtId="164" fontId="28" fillId="0" borderId="24" xfId="13" applyNumberFormat="1" applyFont="1" applyFill="1" applyBorder="1" applyAlignment="1">
      <alignment horizontal="center" vertical="center"/>
    </xf>
    <xf numFmtId="0" fontId="25" fillId="0" borderId="25" xfId="12" applyFont="1" applyBorder="1"/>
    <xf numFmtId="0" fontId="26" fillId="0" borderId="26" xfId="12" applyFont="1" applyBorder="1"/>
    <xf numFmtId="164" fontId="27" fillId="0" borderId="5" xfId="13" applyNumberFormat="1" applyFont="1" applyFill="1" applyBorder="1" applyAlignment="1">
      <alignment horizontal="center" vertical="center"/>
    </xf>
    <xf numFmtId="0" fontId="22" fillId="0" borderId="11" xfId="11" applyFont="1" applyBorder="1"/>
    <xf numFmtId="0" fontId="22" fillId="0" borderId="12" xfId="11" applyFont="1" applyBorder="1"/>
    <xf numFmtId="164" fontId="28" fillId="0" borderId="10" xfId="13" applyNumberFormat="1" applyFont="1" applyFill="1" applyBorder="1" applyAlignment="1">
      <alignment horizontal="center" vertical="center"/>
    </xf>
    <xf numFmtId="0" fontId="22" fillId="0" borderId="0" xfId="11" applyFont="1"/>
    <xf numFmtId="164" fontId="28" fillId="0" borderId="0" xfId="13" applyNumberFormat="1" applyFont="1" applyFill="1" applyBorder="1" applyAlignment="1">
      <alignment horizontal="center" vertical="center"/>
    </xf>
    <xf numFmtId="166" fontId="22" fillId="0" borderId="0" xfId="10" applyNumberFormat="1" applyFont="1"/>
    <xf numFmtId="0" fontId="22" fillId="0" borderId="0" xfId="10" applyFont="1" applyAlignment="1">
      <alignment horizontal="right"/>
    </xf>
    <xf numFmtId="0" fontId="2" fillId="0" borderId="0" xfId="2"/>
    <xf numFmtId="0" fontId="23" fillId="0" borderId="0" xfId="10" applyFont="1"/>
    <xf numFmtId="0" fontId="23" fillId="5" borderId="27" xfId="10" applyFont="1" applyFill="1" applyBorder="1" applyAlignment="1">
      <alignment horizontal="center" vertical="center"/>
    </xf>
    <xf numFmtId="0" fontId="23" fillId="5" borderId="28" xfId="10" applyFont="1" applyFill="1" applyBorder="1" applyAlignment="1">
      <alignment horizontal="center" vertical="center"/>
    </xf>
    <xf numFmtId="0" fontId="23" fillId="5" borderId="29" xfId="10" applyFont="1" applyFill="1" applyBorder="1" applyAlignment="1">
      <alignment horizontal="center" vertical="center"/>
    </xf>
    <xf numFmtId="0" fontId="23" fillId="2" borderId="0" xfId="10" applyFont="1" applyFill="1" applyAlignment="1">
      <alignment vertical="center"/>
    </xf>
    <xf numFmtId="3" fontId="22" fillId="0" borderId="0" xfId="10" applyNumberFormat="1" applyFont="1"/>
    <xf numFmtId="0" fontId="23" fillId="5" borderId="27" xfId="10" applyFont="1" applyFill="1" applyBorder="1" applyAlignment="1">
      <alignment horizontal="center" vertical="center"/>
    </xf>
    <xf numFmtId="0" fontId="22" fillId="2" borderId="30" xfId="10" applyFont="1" applyFill="1" applyBorder="1" applyAlignment="1">
      <alignment horizontal="center" vertical="center"/>
    </xf>
    <xf numFmtId="169" fontId="23" fillId="5" borderId="31" xfId="10" quotePrefix="1" applyNumberFormat="1" applyFont="1" applyFill="1" applyBorder="1" applyAlignment="1">
      <alignment horizontal="center" vertical="center"/>
    </xf>
    <xf numFmtId="169" fontId="22" fillId="5" borderId="32" xfId="10" applyNumberFormat="1" applyFont="1" applyFill="1" applyBorder="1" applyAlignment="1">
      <alignment horizontal="center" vertical="center"/>
    </xf>
    <xf numFmtId="3" fontId="22" fillId="2" borderId="0" xfId="10" applyNumberFormat="1" applyFont="1" applyFill="1"/>
    <xf numFmtId="170" fontId="29" fillId="5" borderId="33" xfId="10" applyNumberFormat="1" applyFont="1" applyFill="1" applyBorder="1" applyAlignment="1">
      <alignment horizontal="right"/>
    </xf>
    <xf numFmtId="2" fontId="22" fillId="0" borderId="34" xfId="10" applyNumberFormat="1" applyFont="1" applyBorder="1" applyAlignment="1">
      <alignment horizontal="center"/>
    </xf>
    <xf numFmtId="2" fontId="22" fillId="0" borderId="35" xfId="10" applyNumberFormat="1" applyFont="1" applyBorder="1"/>
    <xf numFmtId="2" fontId="22" fillId="0" borderId="11" xfId="10" applyNumberFormat="1" applyFont="1" applyBorder="1"/>
    <xf numFmtId="2" fontId="22" fillId="0" borderId="35" xfId="10" applyNumberFormat="1" applyFont="1" applyBorder="1" applyAlignment="1">
      <alignment horizontal="center"/>
    </xf>
    <xf numFmtId="2" fontId="23" fillId="0" borderId="30" xfId="10" applyNumberFormat="1" applyFont="1" applyBorder="1" applyAlignment="1">
      <alignment vertical="center"/>
    </xf>
    <xf numFmtId="2" fontId="23" fillId="0" borderId="36" xfId="10" applyNumberFormat="1" applyFont="1" applyBorder="1" applyAlignment="1">
      <alignment vertical="center"/>
    </xf>
    <xf numFmtId="0" fontId="23" fillId="0" borderId="0" xfId="10" applyFont="1" applyAlignment="1">
      <alignment vertical="center"/>
    </xf>
    <xf numFmtId="2" fontId="22" fillId="0" borderId="31" xfId="10" applyNumberFormat="1" applyFont="1" applyBorder="1" applyAlignment="1">
      <alignment horizontal="center"/>
    </xf>
    <xf numFmtId="0" fontId="23" fillId="5" borderId="37" xfId="10" applyFont="1" applyFill="1" applyBorder="1" applyAlignment="1">
      <alignment horizontal="center" vertical="center"/>
    </xf>
    <xf numFmtId="0" fontId="22" fillId="0" borderId="0" xfId="10" applyFont="1" applyAlignment="1">
      <alignment vertical="center"/>
    </xf>
  </cellXfs>
  <cellStyles count="14">
    <cellStyle name="Milliers 3 19 2 2" xfId="7" xr:uid="{8FFED6AE-EA6D-4FE1-8A36-183BB71093C7}"/>
    <cellStyle name="Milliers 4" xfId="3" xr:uid="{A1FE11D3-7E2E-46DC-8FBF-776138925DC8}"/>
    <cellStyle name="Normal" xfId="0" builtinId="0"/>
    <cellStyle name="Normal 11 105" xfId="11" xr:uid="{1A001EEA-CC35-4389-B928-0B63AB31BE74}"/>
    <cellStyle name="Normal 11 19 3 2" xfId="6" xr:uid="{E64B40DC-B662-493D-B2DD-E33D0CE4FE50}"/>
    <cellStyle name="Normal 11 26 28 2" xfId="5" xr:uid="{DDAD6E09-76DC-4D32-B2B2-C16171BEBE0D}"/>
    <cellStyle name="Normal 11 26 82" xfId="12" xr:uid="{536A6E97-97D1-4A7E-97ED-4E62902FEB7A}"/>
    <cellStyle name="Normal 12 10 4" xfId="10" xr:uid="{3B8FDA03-2DA0-47F9-91C9-851C6F53EFFC}"/>
    <cellStyle name="Normal 2" xfId="2" xr:uid="{83065321-7581-48F2-9EF9-D648F7A480B5}"/>
    <cellStyle name="Normal 3" xfId="4" xr:uid="{389A73E2-AB8D-4025-A6A7-BA3E572A93EE}"/>
    <cellStyle name="Pourcentage" xfId="1" builtinId="5"/>
    <cellStyle name="Pourcentage 2" xfId="13" xr:uid="{8F3AAEA4-D69F-4993-BA1E-EED7E781430E}"/>
    <cellStyle name="Pourcentage 4 19 2 2 2" xfId="8" xr:uid="{687D2B44-B569-48B8-8A2C-B5FEDF492A8B}"/>
    <cellStyle name="Pourcentage 4 19 3 2" xfId="9" xr:uid="{B4886D33-E145-47F5-BFEC-63A2C59C679F}"/>
  </cellStyles>
  <dxfs count="50">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[1]NSA_INDICES!$E$134</c:f>
              <c:strCache>
                <c:ptCount val="1"/>
                <c:pt idx="0">
                  <c:v>TOTAL SOINS DE VILLE </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[1]NSA_INDICES!$BZ$134:$DV$134</c:f>
              <c:numCache>
                <c:formatCode>General</c:formatCode>
                <c:ptCount val="49"/>
                <c:pt idx="0">
                  <c:v>84.572749628691142</c:v>
                </c:pt>
                <c:pt idx="1">
                  <c:v>91.927821584029715</c:v>
                </c:pt>
                <c:pt idx="2">
                  <c:v>92.273092514722151</c:v>
                </c:pt>
                <c:pt idx="3">
                  <c:v>93.809400342876074</c:v>
                </c:pt>
                <c:pt idx="4">
                  <c:v>94.2145160687854</c:v>
                </c:pt>
                <c:pt idx="5">
                  <c:v>94.447431487997164</c:v>
                </c:pt>
                <c:pt idx="6">
                  <c:v>97.500737527893605</c:v>
                </c:pt>
                <c:pt idx="7">
                  <c:v>94.891378590362379</c:v>
                </c:pt>
                <c:pt idx="8">
                  <c:v>96.002016727855548</c:v>
                </c:pt>
                <c:pt idx="9">
                  <c:v>96.100619115233556</c:v>
                </c:pt>
                <c:pt idx="10">
                  <c:v>95.46265211076998</c:v>
                </c:pt>
                <c:pt idx="11">
                  <c:v>97.148020411504049</c:v>
                </c:pt>
                <c:pt idx="12">
                  <c:v>96.47545294857774</c:v>
                </c:pt>
                <c:pt idx="13">
                  <c:v>94.431465604935184</c:v>
                </c:pt>
                <c:pt idx="14">
                  <c:v>94.388222313545697</c:v>
                </c:pt>
                <c:pt idx="15">
                  <c:v>94.14242006370408</c:v>
                </c:pt>
                <c:pt idx="16">
                  <c:v>95.043136412209122</c:v>
                </c:pt>
                <c:pt idx="17">
                  <c:v>94.848953407080799</c:v>
                </c:pt>
                <c:pt idx="18">
                  <c:v>94.09578685781112</c:v>
                </c:pt>
                <c:pt idx="19">
                  <c:v>94.068624163935084</c:v>
                </c:pt>
                <c:pt idx="20">
                  <c:v>97.144731523163983</c:v>
                </c:pt>
                <c:pt idx="21">
                  <c:v>95.791733713736022</c:v>
                </c:pt>
                <c:pt idx="22">
                  <c:v>94.823880674881522</c:v>
                </c:pt>
                <c:pt idx="23">
                  <c:v>93.863857779705484</c:v>
                </c:pt>
                <c:pt idx="24">
                  <c:v>95.965385370099582</c:v>
                </c:pt>
                <c:pt idx="25">
                  <c:v>94.180978615727</c:v>
                </c:pt>
                <c:pt idx="26">
                  <c:v>94.979303371672557</c:v>
                </c:pt>
                <c:pt idx="27">
                  <c:v>95.515806566258703</c:v>
                </c:pt>
                <c:pt idx="28">
                  <c:v>94.261538869106161</c:v>
                </c:pt>
                <c:pt idx="29">
                  <c:v>94.405724301535898</c:v>
                </c:pt>
                <c:pt idx="30">
                  <c:v>93.910838923592593</c:v>
                </c:pt>
                <c:pt idx="31">
                  <c:v>93.118110722402974</c:v>
                </c:pt>
                <c:pt idx="32">
                  <c:v>94.472581819399949</c:v>
                </c:pt>
                <c:pt idx="33">
                  <c:v>92.931464652912211</c:v>
                </c:pt>
                <c:pt idx="34">
                  <c:v>94.020205204404348</c:v>
                </c:pt>
                <c:pt idx="35">
                  <c:v>92.679291133675719</c:v>
                </c:pt>
                <c:pt idx="36">
                  <c:v>92.282139768873492</c:v>
                </c:pt>
                <c:pt idx="37">
                  <c:v>95.357644692188586</c:v>
                </c:pt>
                <c:pt idx="38">
                  <c:v>94.232689791242933</c:v>
                </c:pt>
                <c:pt idx="39">
                  <c:v>92.771103577545759</c:v>
                </c:pt>
                <c:pt idx="40">
                  <c:v>93.008047236359232</c:v>
                </c:pt>
                <c:pt idx="41">
                  <c:v>93.373975670602363</c:v>
                </c:pt>
                <c:pt idx="42">
                  <c:v>93.190232623909068</c:v>
                </c:pt>
                <c:pt idx="43">
                  <c:v>96.478983274645429</c:v>
                </c:pt>
                <c:pt idx="44">
                  <c:v>90.677449005021671</c:v>
                </c:pt>
                <c:pt idx="45">
                  <c:v>94.602528181226631</c:v>
                </c:pt>
                <c:pt idx="46">
                  <c:v>92.277927509780682</c:v>
                </c:pt>
                <c:pt idx="47">
                  <c:v>91.297915051442601</c:v>
                </c:pt>
                <c:pt idx="48">
                  <c:v>95.107403869405786</c:v>
                </c:pt>
              </c:numCache>
            </c:numRef>
          </c:val>
          <c:smooth val="0"/>
          <c:extLst>
            <c:ext xmlns:c16="http://schemas.microsoft.com/office/drawing/2014/chart" uri="{C3380CC4-5D6E-409C-BE32-E72D297353CC}">
              <c16:uniqueId val="{00000001-3F50-4F5D-AD0E-B2A79469AD74}"/>
            </c:ext>
          </c:extLst>
        </c:ser>
        <c:ser>
          <c:idx val="0"/>
          <c:order val="1"/>
          <c:tx>
            <c:v>HORS COVID</c:v>
          </c:tx>
          <c:spPr>
            <a:ln w="12700">
              <a:solidFill>
                <a:srgbClr val="FF00FF"/>
              </a:solidFill>
              <a:prstDash val="solid"/>
            </a:ln>
          </c:spPr>
          <c:cat>
            <c:numRef>
              <c:f>[2]NSA_INDICES!$BZ$3:$DV$3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numCache>
            </c:numRef>
          </c:cat>
          <c:val>
            <c:numRef>
              <c:f>[2]NSA_INDICES!$BZ$134:$DV$134</c:f>
              <c:numCache>
                <c:formatCode>General</c:formatCode>
                <c:ptCount val="49"/>
                <c:pt idx="0">
                  <c:v>83.577795587663587</c:v>
                </c:pt>
                <c:pt idx="1">
                  <c:v>90.280521699561632</c:v>
                </c:pt>
                <c:pt idx="2">
                  <c:v>90.947166236068838</c:v>
                </c:pt>
                <c:pt idx="3">
                  <c:v>92.625278747493581</c:v>
                </c:pt>
                <c:pt idx="4">
                  <c:v>92.968179912986542</c:v>
                </c:pt>
                <c:pt idx="5">
                  <c:v>91.97573240172197</c:v>
                </c:pt>
                <c:pt idx="6">
                  <c:v>93.865276961175113</c:v>
                </c:pt>
                <c:pt idx="7">
                  <c:v>92.561251567167346</c:v>
                </c:pt>
                <c:pt idx="8">
                  <c:v>93.089233551218683</c:v>
                </c:pt>
                <c:pt idx="9">
                  <c:v>92.892482518081593</c:v>
                </c:pt>
                <c:pt idx="10">
                  <c:v>92.184059798403027</c:v>
                </c:pt>
                <c:pt idx="11">
                  <c:v>93.915069510795917</c:v>
                </c:pt>
                <c:pt idx="12">
                  <c:v>94.117788632178787</c:v>
                </c:pt>
                <c:pt idx="13">
                  <c:v>92.518503399864386</c:v>
                </c:pt>
                <c:pt idx="14">
                  <c:v>92.115513597839254</c:v>
                </c:pt>
                <c:pt idx="15">
                  <c:v>91.561173727320821</c:v>
                </c:pt>
                <c:pt idx="16">
                  <c:v>92.606930719556644</c:v>
                </c:pt>
                <c:pt idx="17">
                  <c:v>93.180522356735921</c:v>
                </c:pt>
                <c:pt idx="18">
                  <c:v>92.249901597261058</c:v>
                </c:pt>
                <c:pt idx="19">
                  <c:v>91.423110873103894</c:v>
                </c:pt>
                <c:pt idx="20">
                  <c:v>91.803447651750616</c:v>
                </c:pt>
                <c:pt idx="21">
                  <c:v>92.077066966697146</c:v>
                </c:pt>
                <c:pt idx="22">
                  <c:v>92.517708489382116</c:v>
                </c:pt>
                <c:pt idx="23">
                  <c:v>91.826602018724259</c:v>
                </c:pt>
                <c:pt idx="24">
                  <c:v>94.318925404959614</c:v>
                </c:pt>
                <c:pt idx="25">
                  <c:v>92.69504455042339</c:v>
                </c:pt>
                <c:pt idx="26">
                  <c:v>93.413881219627484</c:v>
                </c:pt>
                <c:pt idx="27">
                  <c:v>94.242791101275415</c:v>
                </c:pt>
                <c:pt idx="28">
                  <c:v>93.3694747050247</c:v>
                </c:pt>
                <c:pt idx="29">
                  <c:v>92.823689064098119</c:v>
                </c:pt>
                <c:pt idx="30">
                  <c:v>93.309280927803016</c:v>
                </c:pt>
                <c:pt idx="31">
                  <c:v>91.957299783574484</c:v>
                </c:pt>
                <c:pt idx="32">
                  <c:v>94.274337194915404</c:v>
                </c:pt>
                <c:pt idx="33">
                  <c:v>92.613935123760456</c:v>
                </c:pt>
                <c:pt idx="34">
                  <c:v>93.771385135993484</c:v>
                </c:pt>
                <c:pt idx="35">
                  <c:v>92.650682884836627</c:v>
                </c:pt>
                <c:pt idx="36">
                  <c:v>91.751560407918731</c:v>
                </c:pt>
                <c:pt idx="37">
                  <c:v>95.0357540058734</c:v>
                </c:pt>
                <c:pt idx="38">
                  <c:v>93.695351883601518</c:v>
                </c:pt>
                <c:pt idx="39">
                  <c:v>92.530020065409076</c:v>
                </c:pt>
                <c:pt idx="40">
                  <c:v>92.60634616444851</c:v>
                </c:pt>
                <c:pt idx="41">
                  <c:v>93.200505629422565</c:v>
                </c:pt>
                <c:pt idx="42">
                  <c:v>92.858059952240367</c:v>
                </c:pt>
                <c:pt idx="43">
                  <c:v>96.796666986328731</c:v>
                </c:pt>
                <c:pt idx="44">
                  <c:v>90.97004980370771</c:v>
                </c:pt>
                <c:pt idx="45">
                  <c:v>94.646949803744548</c:v>
                </c:pt>
                <c:pt idx="46">
                  <c:v>92.300538297577972</c:v>
                </c:pt>
                <c:pt idx="47">
                  <c:v>91.463467006742462</c:v>
                </c:pt>
              </c:numCache>
            </c:numRef>
          </c:val>
          <c:smooth val="0"/>
          <c:extLst>
            <c:ext xmlns:c16="http://schemas.microsoft.com/office/drawing/2014/chart" uri="{C3380CC4-5D6E-409C-BE32-E72D297353CC}">
              <c16:uniqueId val="{00000002-3F50-4F5D-AD0E-B2A79469AD74}"/>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[1]RA_INDICES!$E$83</c:f>
              <c:strCache>
                <c:ptCount val="1"/>
                <c:pt idx="0">
                  <c:v>TOTAL Laboratoires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[1]RA_INDICES!$BZ$83:$DV$83</c:f>
              <c:numCache>
                <c:formatCode>General</c:formatCode>
                <c:ptCount val="49"/>
                <c:pt idx="0">
                  <c:v>89.050509471004517</c:v>
                </c:pt>
                <c:pt idx="1">
                  <c:v>108.10772812108323</c:v>
                </c:pt>
                <c:pt idx="2">
                  <c:v>108.8537104255735</c:v>
                </c:pt>
                <c:pt idx="3">
                  <c:v>116.63936725516916</c:v>
                </c:pt>
                <c:pt idx="4">
                  <c:v>131.81303928845668</c:v>
                </c:pt>
                <c:pt idx="5">
                  <c:v>148.44905506582853</c:v>
                </c:pt>
                <c:pt idx="6">
                  <c:v>188.06934836311416</c:v>
                </c:pt>
                <c:pt idx="7">
                  <c:v>156.99077592106826</c:v>
                </c:pt>
                <c:pt idx="8">
                  <c:v>157.31911027039791</c:v>
                </c:pt>
                <c:pt idx="9">
                  <c:v>157.38439698959994</c:v>
                </c:pt>
                <c:pt idx="10">
                  <c:v>154.75366122995339</c:v>
                </c:pt>
                <c:pt idx="11">
                  <c:v>157.82040415169928</c:v>
                </c:pt>
                <c:pt idx="12">
                  <c:v>145.35744662432137</c:v>
                </c:pt>
                <c:pt idx="13">
                  <c:v>130.19581356809226</c:v>
                </c:pt>
                <c:pt idx="14">
                  <c:v>125.52814676116779</c:v>
                </c:pt>
                <c:pt idx="15">
                  <c:v>140.00009905678334</c:v>
                </c:pt>
                <c:pt idx="16">
                  <c:v>126.42242425530577</c:v>
                </c:pt>
                <c:pt idx="17">
                  <c:v>119.69047574179987</c:v>
                </c:pt>
                <c:pt idx="18">
                  <c:v>120.74898180710937</c:v>
                </c:pt>
                <c:pt idx="19">
                  <c:v>134.88267742730068</c:v>
                </c:pt>
                <c:pt idx="20">
                  <c:v>156.89997747283618</c:v>
                </c:pt>
                <c:pt idx="21">
                  <c:v>143.29412162236684</c:v>
                </c:pt>
                <c:pt idx="22">
                  <c:v>127.73943675341719</c:v>
                </c:pt>
                <c:pt idx="23">
                  <c:v>125.82781185257144</c:v>
                </c:pt>
                <c:pt idx="24">
                  <c:v>120.09928218037473</c:v>
                </c:pt>
                <c:pt idx="25">
                  <c:v>113.71436002704169</c:v>
                </c:pt>
                <c:pt idx="26">
                  <c:v>121.14790705111737</c:v>
                </c:pt>
                <c:pt idx="27">
                  <c:v>111.80805719002083</c:v>
                </c:pt>
                <c:pt idx="28">
                  <c:v>103.31631760081204</c:v>
                </c:pt>
                <c:pt idx="29">
                  <c:v>106.2901045368716</c:v>
                </c:pt>
                <c:pt idx="30">
                  <c:v>99.948203097950156</c:v>
                </c:pt>
                <c:pt idx="31">
                  <c:v>99.506283178820766</c:v>
                </c:pt>
                <c:pt idx="32">
                  <c:v>97.324014404106578</c:v>
                </c:pt>
                <c:pt idx="33">
                  <c:v>91.961324436690887</c:v>
                </c:pt>
                <c:pt idx="34">
                  <c:v>90.572469375870355</c:v>
                </c:pt>
                <c:pt idx="35">
                  <c:v>86.226355116642267</c:v>
                </c:pt>
                <c:pt idx="36">
                  <c:v>87.039878155294943</c:v>
                </c:pt>
                <c:pt idx="37">
                  <c:v>91.108780639267323</c:v>
                </c:pt>
                <c:pt idx="38">
                  <c:v>88.639366058630898</c:v>
                </c:pt>
                <c:pt idx="39">
                  <c:v>86.866067624989483</c:v>
                </c:pt>
                <c:pt idx="40">
                  <c:v>86.871159531719982</c:v>
                </c:pt>
                <c:pt idx="41">
                  <c:v>85.674437422699668</c:v>
                </c:pt>
                <c:pt idx="42">
                  <c:v>84.26442199636206</c:v>
                </c:pt>
                <c:pt idx="43">
                  <c:v>85.221843097708103</c:v>
                </c:pt>
                <c:pt idx="44">
                  <c:v>83.102024771852442</c:v>
                </c:pt>
                <c:pt idx="45">
                  <c:v>84.331354277844511</c:v>
                </c:pt>
                <c:pt idx="46">
                  <c:v>80.259643886237114</c:v>
                </c:pt>
                <c:pt idx="47">
                  <c:v>80.554352038693807</c:v>
                </c:pt>
                <c:pt idx="48">
                  <c:v>77.803666385921375</c:v>
                </c:pt>
              </c:numCache>
            </c:numRef>
          </c:val>
          <c:smooth val="0"/>
          <c:extLst>
            <c:ext xmlns:c16="http://schemas.microsoft.com/office/drawing/2014/chart" uri="{C3380CC4-5D6E-409C-BE32-E72D297353CC}">
              <c16:uniqueId val="{00000001-E00D-461D-89C0-A65D1F040A65}"/>
            </c:ext>
          </c:extLst>
        </c:ser>
        <c:ser>
          <c:idx val="0"/>
          <c:order val="1"/>
          <c:tx>
            <c:v>"HORS COVID"</c:v>
          </c:tx>
          <c:spPr>
            <a:ln w="12700">
              <a:solidFill>
                <a:srgbClr val="FF00FF"/>
              </a:solidFill>
              <a:prstDash val="solid"/>
            </a:ln>
          </c:spPr>
          <c:cat>
            <c:numRef>
              <c:f>[2]RA_INDICES!$BZ$3:$DV$3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[2]RA_INDICES!$BZ$83:$DV$83</c:f>
              <c:numCache>
                <c:formatCode>General</c:formatCode>
                <c:ptCount val="49"/>
                <c:pt idx="0">
                  <c:v>81.695453569017289</c:v>
                </c:pt>
                <c:pt idx="1">
                  <c:v>96.023747063009907</c:v>
                </c:pt>
                <c:pt idx="2">
                  <c:v>93.047399873025867</c:v>
                </c:pt>
                <c:pt idx="3">
                  <c:v>90.690549363729374</c:v>
                </c:pt>
                <c:pt idx="4">
                  <c:v>86.815406078654206</c:v>
                </c:pt>
                <c:pt idx="5">
                  <c:v>90.128170293546219</c:v>
                </c:pt>
                <c:pt idx="6">
                  <c:v>92.473729188747669</c:v>
                </c:pt>
                <c:pt idx="7">
                  <c:v>92.300051796265819</c:v>
                </c:pt>
                <c:pt idx="8">
                  <c:v>90.114965966694371</c:v>
                </c:pt>
                <c:pt idx="9">
                  <c:v>90.72639816087505</c:v>
                </c:pt>
                <c:pt idx="10">
                  <c:v>86.759749906050516</c:v>
                </c:pt>
                <c:pt idx="11">
                  <c:v>88.265011126763355</c:v>
                </c:pt>
                <c:pt idx="12">
                  <c:v>88.224972465294556</c:v>
                </c:pt>
                <c:pt idx="13">
                  <c:v>86.384526616574973</c:v>
                </c:pt>
                <c:pt idx="14">
                  <c:v>86.737587954191838</c:v>
                </c:pt>
                <c:pt idx="15">
                  <c:v>85.787284456065592</c:v>
                </c:pt>
                <c:pt idx="16">
                  <c:v>88.248202140873573</c:v>
                </c:pt>
                <c:pt idx="17">
                  <c:v>91.719474050844468</c:v>
                </c:pt>
                <c:pt idx="18">
                  <c:v>88.167402572351932</c:v>
                </c:pt>
                <c:pt idx="19">
                  <c:v>83.360123763382603</c:v>
                </c:pt>
                <c:pt idx="20">
                  <c:v>74.854731745445065</c:v>
                </c:pt>
                <c:pt idx="21">
                  <c:v>81.476448339919614</c:v>
                </c:pt>
                <c:pt idx="22">
                  <c:v>83.478890854577813</c:v>
                </c:pt>
                <c:pt idx="23">
                  <c:v>82.798185889225167</c:v>
                </c:pt>
                <c:pt idx="24">
                  <c:v>89.009372284407902</c:v>
                </c:pt>
                <c:pt idx="25">
                  <c:v>85.65597897698882</c:v>
                </c:pt>
                <c:pt idx="26">
                  <c:v>86.086644689370274</c:v>
                </c:pt>
                <c:pt idx="27">
                  <c:v>89.683885224227041</c:v>
                </c:pt>
                <c:pt idx="28">
                  <c:v>87.228937307637082</c:v>
                </c:pt>
                <c:pt idx="29">
                  <c:v>85.718590070959763</c:v>
                </c:pt>
                <c:pt idx="30">
                  <c:v>84.592719830980514</c:v>
                </c:pt>
                <c:pt idx="31">
                  <c:v>84.96923233090871</c:v>
                </c:pt>
                <c:pt idx="32">
                  <c:v>87.017881416625229</c:v>
                </c:pt>
                <c:pt idx="33">
                  <c:v>84.948097097204013</c:v>
                </c:pt>
                <c:pt idx="34">
                  <c:v>85.410005267157715</c:v>
                </c:pt>
                <c:pt idx="35">
                  <c:v>85.009540547559993</c:v>
                </c:pt>
                <c:pt idx="36">
                  <c:v>83.601206008053836</c:v>
                </c:pt>
                <c:pt idx="37">
                  <c:v>87.455587161679077</c:v>
                </c:pt>
                <c:pt idx="38">
                  <c:v>84.938514648162169</c:v>
                </c:pt>
                <c:pt idx="39">
                  <c:v>84.714806831611426</c:v>
                </c:pt>
                <c:pt idx="40">
                  <c:v>84.72292100880685</c:v>
                </c:pt>
                <c:pt idx="41">
                  <c:v>84.243564623437365</c:v>
                </c:pt>
                <c:pt idx="42">
                  <c:v>83.057628089154406</c:v>
                </c:pt>
                <c:pt idx="43">
                  <c:v>86.974462895129562</c:v>
                </c:pt>
                <c:pt idx="44">
                  <c:v>82.864604225431449</c:v>
                </c:pt>
                <c:pt idx="45">
                  <c:v>83.106746861398577</c:v>
                </c:pt>
                <c:pt idx="46">
                  <c:v>80.617250999023781</c:v>
                </c:pt>
                <c:pt idx="47">
                  <c:v>80.77297430383318</c:v>
                </c:pt>
                <c:pt idx="48">
                  <c:v>77.862265309148654</c:v>
                </c:pt>
              </c:numCache>
            </c:numRef>
          </c:val>
          <c:smooth val="0"/>
          <c:extLst>
            <c:ext xmlns:c16="http://schemas.microsoft.com/office/drawing/2014/chart" uri="{C3380CC4-5D6E-409C-BE32-E72D297353CC}">
              <c16:uniqueId val="{00000002-E00D-461D-89C0-A65D1F040A65}"/>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[1]NSA_INDICES!$E$83</c:f>
              <c:strCache>
                <c:ptCount val="1"/>
                <c:pt idx="0">
                  <c:v>TOTAL Laboratoires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[1]NSA_INDICES!$BZ$83:$DV$83</c:f>
              <c:numCache>
                <c:formatCode>General</c:formatCode>
                <c:ptCount val="49"/>
                <c:pt idx="0">
                  <c:v>83.421679548996025</c:v>
                </c:pt>
                <c:pt idx="1">
                  <c:v>95.113831064669412</c:v>
                </c:pt>
                <c:pt idx="2">
                  <c:v>94.143094698837231</c:v>
                </c:pt>
                <c:pt idx="3">
                  <c:v>95.614314479048787</c:v>
                </c:pt>
                <c:pt idx="4">
                  <c:v>102.18981887798873</c:v>
                </c:pt>
                <c:pt idx="5">
                  <c:v>118.35771499848808</c:v>
                </c:pt>
                <c:pt idx="6">
                  <c:v>150.2108871156052</c:v>
                </c:pt>
                <c:pt idx="7">
                  <c:v>127.74215969119069</c:v>
                </c:pt>
                <c:pt idx="8">
                  <c:v>128.77874132024132</c:v>
                </c:pt>
                <c:pt idx="9">
                  <c:v>127.8480854938268</c:v>
                </c:pt>
                <c:pt idx="10">
                  <c:v>120.72021697782557</c:v>
                </c:pt>
                <c:pt idx="11">
                  <c:v>122.6453495586409</c:v>
                </c:pt>
                <c:pt idx="12">
                  <c:v>110.98054366426948</c:v>
                </c:pt>
                <c:pt idx="13">
                  <c:v>99.860473698962181</c:v>
                </c:pt>
                <c:pt idx="14">
                  <c:v>99.932131679231333</c:v>
                </c:pt>
                <c:pt idx="15">
                  <c:v>102.27297895674241</c:v>
                </c:pt>
                <c:pt idx="16">
                  <c:v>99.704952521177844</c:v>
                </c:pt>
                <c:pt idx="17">
                  <c:v>95.597278145229424</c:v>
                </c:pt>
                <c:pt idx="18">
                  <c:v>98.080450341637544</c:v>
                </c:pt>
                <c:pt idx="19">
                  <c:v>99.673754771826637</c:v>
                </c:pt>
                <c:pt idx="20">
                  <c:v>114.30212383014926</c:v>
                </c:pt>
                <c:pt idx="21">
                  <c:v>106.62364644770351</c:v>
                </c:pt>
                <c:pt idx="22">
                  <c:v>98.906745720585732</c:v>
                </c:pt>
                <c:pt idx="23">
                  <c:v>98.471721779679811</c:v>
                </c:pt>
                <c:pt idx="24">
                  <c:v>96.930863848202975</c:v>
                </c:pt>
                <c:pt idx="25">
                  <c:v>91.15789395480374</c:v>
                </c:pt>
                <c:pt idx="26">
                  <c:v>96.196678862818516</c:v>
                </c:pt>
                <c:pt idx="27">
                  <c:v>89.999795000775947</c:v>
                </c:pt>
                <c:pt idx="28">
                  <c:v>84.681895768303335</c:v>
                </c:pt>
                <c:pt idx="29">
                  <c:v>87.527652989548145</c:v>
                </c:pt>
                <c:pt idx="30">
                  <c:v>82.029042451592801</c:v>
                </c:pt>
                <c:pt idx="31">
                  <c:v>81.616531261781816</c:v>
                </c:pt>
                <c:pt idx="32">
                  <c:v>79.740796571579907</c:v>
                </c:pt>
                <c:pt idx="33">
                  <c:v>75.107474621207402</c:v>
                </c:pt>
                <c:pt idx="34">
                  <c:v>74.748812554156913</c:v>
                </c:pt>
                <c:pt idx="35">
                  <c:v>72.604540998816404</c:v>
                </c:pt>
                <c:pt idx="36">
                  <c:v>71.648027900829319</c:v>
                </c:pt>
                <c:pt idx="37">
                  <c:v>75.054887218052926</c:v>
                </c:pt>
                <c:pt idx="38">
                  <c:v>73.288811565549864</c:v>
                </c:pt>
                <c:pt idx="39">
                  <c:v>71.346100582693268</c:v>
                </c:pt>
                <c:pt idx="40">
                  <c:v>70.695208098802993</c:v>
                </c:pt>
                <c:pt idx="41">
                  <c:v>69.53273465324456</c:v>
                </c:pt>
                <c:pt idx="42">
                  <c:v>68.491621212912676</c:v>
                </c:pt>
                <c:pt idx="43">
                  <c:v>68.273080245819955</c:v>
                </c:pt>
                <c:pt idx="44">
                  <c:v>66.530303184308565</c:v>
                </c:pt>
                <c:pt idx="45">
                  <c:v>67.674031890359828</c:v>
                </c:pt>
                <c:pt idx="46">
                  <c:v>64.950117440432436</c:v>
                </c:pt>
                <c:pt idx="47">
                  <c:v>63.798238334616542</c:v>
                </c:pt>
                <c:pt idx="48">
                  <c:v>62.17818011211731</c:v>
                </c:pt>
              </c:numCache>
            </c:numRef>
          </c:val>
          <c:smooth val="0"/>
          <c:extLst>
            <c:ext xmlns:c16="http://schemas.microsoft.com/office/drawing/2014/chart" uri="{C3380CC4-5D6E-409C-BE32-E72D297353CC}">
              <c16:uniqueId val="{00000001-AE74-48F1-9C74-CED38E367CFC}"/>
            </c:ext>
          </c:extLst>
        </c:ser>
        <c:ser>
          <c:idx val="0"/>
          <c:order val="1"/>
          <c:tx>
            <c:v>"HORS COVID"</c:v>
          </c:tx>
          <c:spPr>
            <a:ln w="12700">
              <a:solidFill>
                <a:srgbClr val="FF00FF"/>
              </a:solidFill>
              <a:prstDash val="solid"/>
            </a:ln>
          </c:spPr>
          <c:cat>
            <c:numRef>
              <c:f>[2]NSA_INDICES!$BZ$3:$DV$3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numCache>
            </c:numRef>
          </c:cat>
          <c:val>
            <c:numRef>
              <c:f>[2]NSA_INDICES!$BZ$83:$DV$83</c:f>
              <c:numCache>
                <c:formatCode>General</c:formatCode>
                <c:ptCount val="49"/>
                <c:pt idx="0">
                  <c:v>76.841392145235091</c:v>
                </c:pt>
                <c:pt idx="1">
                  <c:v>87.329677629210295</c:v>
                </c:pt>
                <c:pt idx="2">
                  <c:v>83.602611669135001</c:v>
                </c:pt>
                <c:pt idx="3">
                  <c:v>81.910606913148996</c:v>
                </c:pt>
                <c:pt idx="4">
                  <c:v>77.400353584435052</c:v>
                </c:pt>
                <c:pt idx="5">
                  <c:v>80.900811455677385</c:v>
                </c:pt>
                <c:pt idx="6">
                  <c:v>81.980520198220006</c:v>
                </c:pt>
                <c:pt idx="7">
                  <c:v>81.558449733688036</c:v>
                </c:pt>
                <c:pt idx="8">
                  <c:v>79.604722371508558</c:v>
                </c:pt>
                <c:pt idx="9">
                  <c:v>79.972487150640234</c:v>
                </c:pt>
                <c:pt idx="10">
                  <c:v>76.436193825597272</c:v>
                </c:pt>
                <c:pt idx="11">
                  <c:v>76.832804115746143</c:v>
                </c:pt>
                <c:pt idx="12">
                  <c:v>77.335598742508139</c:v>
                </c:pt>
                <c:pt idx="13">
                  <c:v>74.86363115895341</c:v>
                </c:pt>
                <c:pt idx="14">
                  <c:v>75.935597751337653</c:v>
                </c:pt>
                <c:pt idx="15">
                  <c:v>74.234070537139687</c:v>
                </c:pt>
                <c:pt idx="16">
                  <c:v>76.632237883387319</c:v>
                </c:pt>
                <c:pt idx="17">
                  <c:v>78.561493550019406</c:v>
                </c:pt>
                <c:pt idx="18">
                  <c:v>76.937230535043071</c:v>
                </c:pt>
                <c:pt idx="19">
                  <c:v>71.297584960722631</c:v>
                </c:pt>
                <c:pt idx="20">
                  <c:v>64.95918823545604</c:v>
                </c:pt>
                <c:pt idx="21">
                  <c:v>69.733771831727665</c:v>
                </c:pt>
                <c:pt idx="22">
                  <c:v>70.651069863395094</c:v>
                </c:pt>
                <c:pt idx="23">
                  <c:v>70.611597508997164</c:v>
                </c:pt>
                <c:pt idx="24">
                  <c:v>76.093025493821003</c:v>
                </c:pt>
                <c:pt idx="25">
                  <c:v>73.070135838265543</c:v>
                </c:pt>
                <c:pt idx="26">
                  <c:v>73.317906128501392</c:v>
                </c:pt>
                <c:pt idx="27">
                  <c:v>75.819688541620323</c:v>
                </c:pt>
                <c:pt idx="28">
                  <c:v>73.126548538616404</c:v>
                </c:pt>
                <c:pt idx="29">
                  <c:v>72.706819272994522</c:v>
                </c:pt>
                <c:pt idx="30">
                  <c:v>70.65283198913535</c:v>
                </c:pt>
                <c:pt idx="31">
                  <c:v>71.289852649052662</c:v>
                </c:pt>
                <c:pt idx="32">
                  <c:v>72.365539088374277</c:v>
                </c:pt>
                <c:pt idx="33">
                  <c:v>70.272648040281226</c:v>
                </c:pt>
                <c:pt idx="34">
                  <c:v>71.113972549680383</c:v>
                </c:pt>
                <c:pt idx="35">
                  <c:v>70.829974817098361</c:v>
                </c:pt>
                <c:pt idx="36">
                  <c:v>69.142919861207659</c:v>
                </c:pt>
                <c:pt idx="37">
                  <c:v>71.954207909550234</c:v>
                </c:pt>
                <c:pt idx="38">
                  <c:v>69.215548724783545</c:v>
                </c:pt>
                <c:pt idx="39">
                  <c:v>69.756155857186798</c:v>
                </c:pt>
                <c:pt idx="40">
                  <c:v>68.869878758399139</c:v>
                </c:pt>
                <c:pt idx="41">
                  <c:v>68.53575389321513</c:v>
                </c:pt>
                <c:pt idx="42">
                  <c:v>67.239504259963297</c:v>
                </c:pt>
                <c:pt idx="43">
                  <c:v>70.208883047530534</c:v>
                </c:pt>
                <c:pt idx="44">
                  <c:v>66.927671761275491</c:v>
                </c:pt>
                <c:pt idx="45">
                  <c:v>66.25398412677967</c:v>
                </c:pt>
                <c:pt idx="46">
                  <c:v>64.807140861055956</c:v>
                </c:pt>
                <c:pt idx="47">
                  <c:v>64.35851019775663</c:v>
                </c:pt>
              </c:numCache>
            </c:numRef>
          </c:val>
          <c:smooth val="0"/>
          <c:extLst>
            <c:ext xmlns:c16="http://schemas.microsoft.com/office/drawing/2014/chart" uri="{C3380CC4-5D6E-409C-BE32-E72D297353CC}">
              <c16:uniqueId val="{00000002-AE74-48F1-9C74-CED38E367CFC}"/>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00"/>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[1]SA_INDICES!$E$83</c:f>
              <c:strCache>
                <c:ptCount val="1"/>
                <c:pt idx="0">
                  <c:v>TOTAL Laboratoires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[1]SA_INDICES!$BZ$83:$DV$83</c:f>
              <c:numCache>
                <c:formatCode>General</c:formatCode>
                <c:ptCount val="49"/>
                <c:pt idx="0">
                  <c:v>96.655871307244297</c:v>
                </c:pt>
                <c:pt idx="1">
                  <c:v>125.66435892111552</c:v>
                </c:pt>
                <c:pt idx="2">
                  <c:v>128.72987598500251</c:v>
                </c:pt>
                <c:pt idx="3">
                  <c:v>145.04724885827426</c:v>
                </c:pt>
                <c:pt idx="4">
                  <c:v>171.8382866485513</c:v>
                </c:pt>
                <c:pt idx="5">
                  <c:v>189.10679966291568</c:v>
                </c:pt>
                <c:pt idx="6">
                  <c:v>239.22159498275047</c:v>
                </c:pt>
                <c:pt idx="7">
                  <c:v>196.50987895308177</c:v>
                </c:pt>
                <c:pt idx="8">
                  <c:v>195.88126898068839</c:v>
                </c:pt>
                <c:pt idx="9">
                  <c:v>197.29221785925026</c:v>
                </c:pt>
                <c:pt idx="10">
                  <c:v>200.73775768646311</c:v>
                </c:pt>
                <c:pt idx="11">
                  <c:v>205.34698098851371</c:v>
                </c:pt>
                <c:pt idx="12">
                  <c:v>191.80560537899302</c:v>
                </c:pt>
                <c:pt idx="13">
                  <c:v>171.18323712267031</c:v>
                </c:pt>
                <c:pt idx="14">
                  <c:v>160.11205833093069</c:v>
                </c:pt>
                <c:pt idx="15">
                  <c:v>190.97488482499551</c:v>
                </c:pt>
                <c:pt idx="16">
                  <c:v>162.52158566237958</c:v>
                </c:pt>
                <c:pt idx="17">
                  <c:v>152.24386393309868</c:v>
                </c:pt>
                <c:pt idx="18">
                  <c:v>151.37744038195694</c:v>
                </c:pt>
                <c:pt idx="19">
                  <c:v>182.45501490583499</c:v>
                </c:pt>
                <c:pt idx="20">
                  <c:v>214.45582742543476</c:v>
                </c:pt>
                <c:pt idx="21">
                  <c:v>192.84122755280285</c:v>
                </c:pt>
                <c:pt idx="22">
                  <c:v>166.69656479876841</c:v>
                </c:pt>
                <c:pt idx="23">
                  <c:v>162.78983883008399</c:v>
                </c:pt>
                <c:pt idx="24">
                  <c:v>151.40316007879653</c:v>
                </c:pt>
                <c:pt idx="25">
                  <c:v>144.19140207719886</c:v>
                </c:pt>
                <c:pt idx="26">
                  <c:v>154.86061844227737</c:v>
                </c:pt>
                <c:pt idx="27">
                  <c:v>141.27416777905978</c:v>
                </c:pt>
                <c:pt idx="28">
                  <c:v>128.49411167329407</c:v>
                </c:pt>
                <c:pt idx="29">
                  <c:v>131.64088523720488</c:v>
                </c:pt>
                <c:pt idx="30">
                  <c:v>124.15957604855221</c:v>
                </c:pt>
                <c:pt idx="31">
                  <c:v>123.67792069049331</c:v>
                </c:pt>
                <c:pt idx="32">
                  <c:v>121.08148011450635</c:v>
                </c:pt>
                <c:pt idx="33">
                  <c:v>114.73330866012914</c:v>
                </c:pt>
                <c:pt idx="34">
                  <c:v>111.95251413989351</c:v>
                </c:pt>
                <c:pt idx="35">
                  <c:v>104.63139251651073</c:v>
                </c:pt>
                <c:pt idx="36">
                  <c:v>107.83648990878353</c:v>
                </c:pt>
                <c:pt idx="37">
                  <c:v>112.79990828755098</c:v>
                </c:pt>
                <c:pt idx="38">
                  <c:v>109.38018127678544</c:v>
                </c:pt>
                <c:pt idx="39">
                  <c:v>107.83578365454416</c:v>
                </c:pt>
                <c:pt idx="40">
                  <c:v>108.72720517483954</c:v>
                </c:pt>
                <c:pt idx="41">
                  <c:v>107.48420817714003</c:v>
                </c:pt>
                <c:pt idx="42">
                  <c:v>105.57575291080813</c:v>
                </c:pt>
                <c:pt idx="43">
                  <c:v>108.12206853554362</c:v>
                </c:pt>
                <c:pt idx="44">
                  <c:v>105.49281302962328</c:v>
                </c:pt>
                <c:pt idx="45">
                  <c:v>106.83780157417964</c:v>
                </c:pt>
                <c:pt idx="46">
                  <c:v>100.94502428946663</c:v>
                </c:pt>
                <c:pt idx="47">
                  <c:v>103.19428066585179</c:v>
                </c:pt>
                <c:pt idx="48">
                  <c:v>98.915954130631548</c:v>
                </c:pt>
              </c:numCache>
            </c:numRef>
          </c:val>
          <c:smooth val="0"/>
          <c:extLst>
            <c:ext xmlns:c16="http://schemas.microsoft.com/office/drawing/2014/chart" uri="{C3380CC4-5D6E-409C-BE32-E72D297353CC}">
              <c16:uniqueId val="{00000001-63B8-49B8-B6B9-EF2A585E222F}"/>
            </c:ext>
          </c:extLst>
        </c:ser>
        <c:ser>
          <c:idx val="0"/>
          <c:order val="1"/>
          <c:tx>
            <c:v>"HORS COVID"</c:v>
          </c:tx>
          <c:spPr>
            <a:ln w="12700">
              <a:solidFill>
                <a:srgbClr val="FF00FF"/>
              </a:solidFill>
              <a:prstDash val="solid"/>
            </a:ln>
          </c:spPr>
          <c:cat>
            <c:numRef>
              <c:f>[2]SA_INDICES!$BZ$3:$DV$3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[2]SA_INDICES!$BZ$83:$DV$83</c:f>
              <c:numCache>
                <c:formatCode>General</c:formatCode>
                <c:ptCount val="49"/>
                <c:pt idx="0">
                  <c:v>88.242040829131923</c:v>
                </c:pt>
                <c:pt idx="1">
                  <c:v>107.74928558112695</c:v>
                </c:pt>
                <c:pt idx="2">
                  <c:v>105.78541959134556</c:v>
                </c:pt>
                <c:pt idx="3">
                  <c:v>102.53190330908643</c:v>
                </c:pt>
                <c:pt idx="4">
                  <c:v>99.513321768385907</c:v>
                </c:pt>
                <c:pt idx="5">
                  <c:v>102.57294685045871</c:v>
                </c:pt>
                <c:pt idx="6">
                  <c:v>106.62573558045555</c:v>
                </c:pt>
                <c:pt idx="7">
                  <c:v>106.78706155505454</c:v>
                </c:pt>
                <c:pt idx="8">
                  <c:v>104.28994663006883</c:v>
                </c:pt>
                <c:pt idx="9">
                  <c:v>105.23000878085642</c:v>
                </c:pt>
                <c:pt idx="10">
                  <c:v>100.68294840210778</c:v>
                </c:pt>
                <c:pt idx="11">
                  <c:v>103.68342763188507</c:v>
                </c:pt>
                <c:pt idx="12">
                  <c:v>102.91127926292749</c:v>
                </c:pt>
                <c:pt idx="13">
                  <c:v>101.92255566961683</c:v>
                </c:pt>
                <c:pt idx="14">
                  <c:v>101.30604213555389</c:v>
                </c:pt>
                <c:pt idx="15">
                  <c:v>101.36890084939223</c:v>
                </c:pt>
                <c:pt idx="16">
                  <c:v>103.91444881204843</c:v>
                </c:pt>
                <c:pt idx="17">
                  <c:v>109.46541090559876</c:v>
                </c:pt>
                <c:pt idx="18">
                  <c:v>103.31333806219514</c:v>
                </c:pt>
                <c:pt idx="19">
                  <c:v>99.628657668460576</c:v>
                </c:pt>
                <c:pt idx="20">
                  <c:v>88.200677216387817</c:v>
                </c:pt>
                <c:pt idx="21">
                  <c:v>97.31358959477366</c:v>
                </c:pt>
                <c:pt idx="22">
                  <c:v>100.77954738612887</c:v>
                </c:pt>
                <c:pt idx="23">
                  <c:v>99.234023277557569</c:v>
                </c:pt>
                <c:pt idx="24">
                  <c:v>106.42942200446113</c:v>
                </c:pt>
                <c:pt idx="25">
                  <c:v>102.63028423527838</c:v>
                </c:pt>
                <c:pt idx="26">
                  <c:v>103.30761778640726</c:v>
                </c:pt>
                <c:pt idx="27">
                  <c:v>108.38228342112404</c:v>
                </c:pt>
                <c:pt idx="28">
                  <c:v>106.24858098172103</c:v>
                </c:pt>
                <c:pt idx="29">
                  <c:v>103.26733647127165</c:v>
                </c:pt>
                <c:pt idx="30">
                  <c:v>103.39320136294737</c:v>
                </c:pt>
                <c:pt idx="31">
                  <c:v>103.41837108979384</c:v>
                </c:pt>
                <c:pt idx="32">
                  <c:v>106.77923778245062</c:v>
                </c:pt>
                <c:pt idx="33">
                  <c:v>104.7406171015455</c:v>
                </c:pt>
                <c:pt idx="34">
                  <c:v>104.69081312836003</c:v>
                </c:pt>
                <c:pt idx="35">
                  <c:v>104.13327143200934</c:v>
                </c:pt>
                <c:pt idx="36">
                  <c:v>103.10084221543478</c:v>
                </c:pt>
                <c:pt idx="37">
                  <c:v>108.36202469231901</c:v>
                </c:pt>
                <c:pt idx="38">
                  <c:v>106.14380222464361</c:v>
                </c:pt>
                <c:pt idx="39">
                  <c:v>104.88927628061262</c:v>
                </c:pt>
                <c:pt idx="40">
                  <c:v>106.10364023953127</c:v>
                </c:pt>
                <c:pt idx="41">
                  <c:v>105.42841265748615</c:v>
                </c:pt>
                <c:pt idx="42">
                  <c:v>104.39125345939327</c:v>
                </c:pt>
                <c:pt idx="43">
                  <c:v>109.58590553179999</c:v>
                </c:pt>
                <c:pt idx="44">
                  <c:v>104.3584647118231</c:v>
                </c:pt>
                <c:pt idx="45">
                  <c:v>105.83577152426007</c:v>
                </c:pt>
                <c:pt idx="46">
                  <c:v>101.94006844486931</c:v>
                </c:pt>
                <c:pt idx="47">
                  <c:v>102.91087331598028</c:v>
                </c:pt>
                <c:pt idx="48">
                  <c:v>100.22639633130086</c:v>
                </c:pt>
              </c:numCache>
            </c:numRef>
          </c:val>
          <c:smooth val="0"/>
          <c:extLst>
            <c:ext xmlns:c16="http://schemas.microsoft.com/office/drawing/2014/chart" uri="{C3380CC4-5D6E-409C-BE32-E72D297353CC}">
              <c16:uniqueId val="{00000002-63B8-49B8-B6B9-EF2A585E222F}"/>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[1]RA_INDICES!$E$90</c:f>
              <c:strCache>
                <c:ptCount val="1"/>
                <c:pt idx="0">
                  <c:v>IJ maladie</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[1]RA_INDICES!$BZ$90:$DV$90</c:f>
              <c:numCache>
                <c:formatCode>General</c:formatCode>
                <c:ptCount val="49"/>
                <c:pt idx="0">
                  <c:v>183.88642127625599</c:v>
                </c:pt>
                <c:pt idx="1">
                  <c:v>150.83294374421172</c:v>
                </c:pt>
                <c:pt idx="2">
                  <c:v>133.24682255651763</c:v>
                </c:pt>
                <c:pt idx="3">
                  <c:v>126.50686734126842</c:v>
                </c:pt>
                <c:pt idx="4">
                  <c:v>121.85678815795158</c:v>
                </c:pt>
                <c:pt idx="5">
                  <c:v>124.29217256649459</c:v>
                </c:pt>
                <c:pt idx="6">
                  <c:v>131.19802056379541</c:v>
                </c:pt>
                <c:pt idx="7">
                  <c:v>122.12532730582501</c:v>
                </c:pt>
                <c:pt idx="8">
                  <c:v>123.70199359406446</c:v>
                </c:pt>
                <c:pt idx="9">
                  <c:v>124.35282694304568</c:v>
                </c:pt>
                <c:pt idx="10">
                  <c:v>124.62937378852799</c:v>
                </c:pt>
                <c:pt idx="11">
                  <c:v>126.58028756909452</c:v>
                </c:pt>
                <c:pt idx="12">
                  <c:v>127.56828019246747</c:v>
                </c:pt>
                <c:pt idx="13">
                  <c:v>124.87174742959218</c:v>
                </c:pt>
                <c:pt idx="14">
                  <c:v>126.4379810849972</c:v>
                </c:pt>
                <c:pt idx="15">
                  <c:v>121.77513746532405</c:v>
                </c:pt>
                <c:pt idx="16">
                  <c:v>126.27917340981129</c:v>
                </c:pt>
                <c:pt idx="17">
                  <c:v>129.01370371354002</c:v>
                </c:pt>
                <c:pt idx="18">
                  <c:v>129.68588270593219</c:v>
                </c:pt>
                <c:pt idx="19">
                  <c:v>128.90630058031132</c:v>
                </c:pt>
                <c:pt idx="20">
                  <c:v>133.19800993899463</c:v>
                </c:pt>
                <c:pt idx="21">
                  <c:v>152.64081924983225</c:v>
                </c:pt>
                <c:pt idx="22">
                  <c:v>143.53312778782205</c:v>
                </c:pt>
                <c:pt idx="23">
                  <c:v>143.03421212384282</c:v>
                </c:pt>
                <c:pt idx="24">
                  <c:v>136.62205551048049</c:v>
                </c:pt>
                <c:pt idx="25">
                  <c:v>139.4923785784012</c:v>
                </c:pt>
                <c:pt idx="26">
                  <c:v>136.42613532031456</c:v>
                </c:pt>
                <c:pt idx="27">
                  <c:v>139.49912639337626</c:v>
                </c:pt>
                <c:pt idx="28">
                  <c:v>144.19149048846538</c:v>
                </c:pt>
                <c:pt idx="29">
                  <c:v>142.07694479521015</c:v>
                </c:pt>
                <c:pt idx="30">
                  <c:v>138.30720537029759</c:v>
                </c:pt>
                <c:pt idx="31">
                  <c:v>137.79180334706462</c:v>
                </c:pt>
                <c:pt idx="32">
                  <c:v>133.52860124314438</c:v>
                </c:pt>
                <c:pt idx="33">
                  <c:v>134.43063748837579</c:v>
                </c:pt>
                <c:pt idx="34">
                  <c:v>134.56621748087773</c:v>
                </c:pt>
                <c:pt idx="35">
                  <c:v>128.46128422943062</c:v>
                </c:pt>
                <c:pt idx="36">
                  <c:v>137.05598638047891</c:v>
                </c:pt>
                <c:pt idx="37">
                  <c:v>133.2542195260794</c:v>
                </c:pt>
                <c:pt idx="38">
                  <c:v>134.91451989806751</c:v>
                </c:pt>
                <c:pt idx="39">
                  <c:v>139.29731186081673</c:v>
                </c:pt>
                <c:pt idx="40">
                  <c:v>134.98444336938118</c:v>
                </c:pt>
                <c:pt idx="41">
                  <c:v>133.89798215721333</c:v>
                </c:pt>
                <c:pt idx="42">
                  <c:v>132.15142061540615</c:v>
                </c:pt>
                <c:pt idx="43">
                  <c:v>141.26946210621097</c:v>
                </c:pt>
                <c:pt idx="44">
                  <c:v>139.02246592015294</c:v>
                </c:pt>
                <c:pt idx="45">
                  <c:v>138.00307475123233</c:v>
                </c:pt>
                <c:pt idx="46">
                  <c:v>136.59641930606173</c:v>
                </c:pt>
                <c:pt idx="47">
                  <c:v>140.72692519102827</c:v>
                </c:pt>
                <c:pt idx="48">
                  <c:v>140.55859871879193</c:v>
                </c:pt>
              </c:numCache>
            </c:numRef>
          </c:val>
          <c:smooth val="0"/>
          <c:extLst>
            <c:ext xmlns:c16="http://schemas.microsoft.com/office/drawing/2014/chart" uri="{C3380CC4-5D6E-409C-BE32-E72D297353CC}">
              <c16:uniqueId val="{00000001-3595-449B-9E7B-EACE60D051C0}"/>
            </c:ext>
          </c:extLst>
        </c:ser>
        <c:ser>
          <c:idx val="0"/>
          <c:order val="1"/>
          <c:tx>
            <c:v>HORS COVID</c:v>
          </c:tx>
          <c:spPr>
            <a:ln w="12700">
              <a:solidFill>
                <a:srgbClr val="FF00FF"/>
              </a:solidFill>
              <a:prstDash val="solid"/>
            </a:ln>
          </c:spPr>
          <c:cat>
            <c:numRef>
              <c:f>[2]RA_INDICES!$BZ$3:$DV$3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[2]RA_INDICES!$BZ$90:$DV$90</c:f>
              <c:numCache>
                <c:formatCode>General</c:formatCode>
                <c:ptCount val="49"/>
                <c:pt idx="0">
                  <c:v>125.07938552905868</c:v>
                </c:pt>
                <c:pt idx="1">
                  <c:v>126.6503693045171</c:v>
                </c:pt>
                <c:pt idx="2">
                  <c:v>120.14862604458305</c:v>
                </c:pt>
                <c:pt idx="3">
                  <c:v>117.41785304983439</c:v>
                </c:pt>
                <c:pt idx="4">
                  <c:v>114.5275173719738</c:v>
                </c:pt>
                <c:pt idx="5">
                  <c:v>119.30160856129201</c:v>
                </c:pt>
                <c:pt idx="6">
                  <c:v>125.22872508790503</c:v>
                </c:pt>
                <c:pt idx="7">
                  <c:v>118.31325606149323</c:v>
                </c:pt>
                <c:pt idx="8">
                  <c:v>119.52663307761323</c:v>
                </c:pt>
                <c:pt idx="9">
                  <c:v>119.78476421563823</c:v>
                </c:pt>
                <c:pt idx="10">
                  <c:v>121.33266671621108</c:v>
                </c:pt>
                <c:pt idx="11">
                  <c:v>119.0481754755514</c:v>
                </c:pt>
                <c:pt idx="12">
                  <c:v>117.46333731561596</c:v>
                </c:pt>
                <c:pt idx="13">
                  <c:v>118.04415494987023</c:v>
                </c:pt>
                <c:pt idx="14">
                  <c:v>121.24696934017645</c:v>
                </c:pt>
                <c:pt idx="15">
                  <c:v>117.03691721172551</c:v>
                </c:pt>
                <c:pt idx="16">
                  <c:v>119.63893923336457</c:v>
                </c:pt>
                <c:pt idx="17">
                  <c:v>124.74744386819575</c:v>
                </c:pt>
                <c:pt idx="18">
                  <c:v>125.72031389829019</c:v>
                </c:pt>
                <c:pt idx="19">
                  <c:v>124.32127004006146</c:v>
                </c:pt>
                <c:pt idx="20">
                  <c:v>124.08906337632691</c:v>
                </c:pt>
                <c:pt idx="21">
                  <c:v>121.31423699285429</c:v>
                </c:pt>
                <c:pt idx="22">
                  <c:v>121.2722544975736</c:v>
                </c:pt>
                <c:pt idx="23">
                  <c:v>125.09829348106958</c:v>
                </c:pt>
                <c:pt idx="24">
                  <c:v>125.67022466168167</c:v>
                </c:pt>
                <c:pt idx="25">
                  <c:v>127.50223303953263</c:v>
                </c:pt>
                <c:pt idx="26">
                  <c:v>121.44658956590193</c:v>
                </c:pt>
                <c:pt idx="27">
                  <c:v>125.93983352787461</c:v>
                </c:pt>
                <c:pt idx="28">
                  <c:v>133.15590848130796</c:v>
                </c:pt>
                <c:pt idx="29">
                  <c:v>131.21460010623457</c:v>
                </c:pt>
                <c:pt idx="30">
                  <c:v>128.37225794471959</c:v>
                </c:pt>
                <c:pt idx="31">
                  <c:v>127.83662092209205</c:v>
                </c:pt>
                <c:pt idx="32">
                  <c:v>126.55198085975643</c:v>
                </c:pt>
                <c:pt idx="33">
                  <c:v>130.8845594345843</c:v>
                </c:pt>
                <c:pt idx="34">
                  <c:v>135.00470740233354</c:v>
                </c:pt>
                <c:pt idx="35">
                  <c:v>128.83469048792034</c:v>
                </c:pt>
                <c:pt idx="36">
                  <c:v>134.17303634174885</c:v>
                </c:pt>
                <c:pt idx="37">
                  <c:v>132.55420983465072</c:v>
                </c:pt>
                <c:pt idx="38">
                  <c:v>132.55757657794487</c:v>
                </c:pt>
                <c:pt idx="39">
                  <c:v>135.55023822847519</c:v>
                </c:pt>
                <c:pt idx="40">
                  <c:v>132.30605151357059</c:v>
                </c:pt>
                <c:pt idx="41">
                  <c:v>133.10242370873829</c:v>
                </c:pt>
                <c:pt idx="42">
                  <c:v>131.05510422095119</c:v>
                </c:pt>
                <c:pt idx="43">
                  <c:v>137.39106769237571</c:v>
                </c:pt>
                <c:pt idx="44">
                  <c:v>138.93228523397238</c:v>
                </c:pt>
                <c:pt idx="45">
                  <c:v>136.56642872948748</c:v>
                </c:pt>
                <c:pt idx="46">
                  <c:v>136.77085814744993</c:v>
                </c:pt>
                <c:pt idx="47">
                  <c:v>144.19657819160719</c:v>
                </c:pt>
                <c:pt idx="48">
                  <c:v>138.15543829357381</c:v>
                </c:pt>
              </c:numCache>
            </c:numRef>
          </c:val>
          <c:smooth val="0"/>
          <c:extLst>
            <c:ext xmlns:c16="http://schemas.microsoft.com/office/drawing/2014/chart" uri="{C3380CC4-5D6E-409C-BE32-E72D297353CC}">
              <c16:uniqueId val="{00000002-3595-449B-9E7B-EACE60D051C0}"/>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[1]NSA_INDICES!$E$90</c:f>
              <c:strCache>
                <c:ptCount val="1"/>
                <c:pt idx="0">
                  <c:v>IJ maladie</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[1]NSA_INDICES!$BZ$90:$DV$90</c:f>
              <c:numCache>
                <c:formatCode>General</c:formatCode>
                <c:ptCount val="49"/>
                <c:pt idx="0">
                  <c:v>143.83297197106623</c:v>
                </c:pt>
                <c:pt idx="1">
                  <c:v>138.29987098015013</c:v>
                </c:pt>
                <c:pt idx="2">
                  <c:v>119.31913607787391</c:v>
                </c:pt>
                <c:pt idx="3">
                  <c:v>111.67165703435136</c:v>
                </c:pt>
                <c:pt idx="4">
                  <c:v>102.41377906983379</c:v>
                </c:pt>
                <c:pt idx="5">
                  <c:v>102.73599142769537</c:v>
                </c:pt>
                <c:pt idx="6">
                  <c:v>103.20167854321667</c:v>
                </c:pt>
                <c:pt idx="7">
                  <c:v>100.90432319313021</c:v>
                </c:pt>
                <c:pt idx="8">
                  <c:v>96.45867332926224</c:v>
                </c:pt>
                <c:pt idx="9">
                  <c:v>101.6702264097503</c:v>
                </c:pt>
                <c:pt idx="10">
                  <c:v>97.844290357304956</c:v>
                </c:pt>
                <c:pt idx="11">
                  <c:v>106.56720429261458</c:v>
                </c:pt>
                <c:pt idx="12">
                  <c:v>101.48368141923945</c:v>
                </c:pt>
                <c:pt idx="13">
                  <c:v>99.286027147314243</c:v>
                </c:pt>
                <c:pt idx="14">
                  <c:v>97.534333513148425</c:v>
                </c:pt>
                <c:pt idx="15">
                  <c:v>91.933633049366776</c:v>
                </c:pt>
                <c:pt idx="16">
                  <c:v>99.18090297081848</c:v>
                </c:pt>
                <c:pt idx="17">
                  <c:v>98.526408330893332</c:v>
                </c:pt>
                <c:pt idx="18">
                  <c:v>100.94352331374648</c:v>
                </c:pt>
                <c:pt idx="19">
                  <c:v>97.925827828266364</c:v>
                </c:pt>
                <c:pt idx="20">
                  <c:v>101.11828185678498</c:v>
                </c:pt>
                <c:pt idx="21">
                  <c:v>107.19416139092768</c:v>
                </c:pt>
                <c:pt idx="22">
                  <c:v>102.89592264887193</c:v>
                </c:pt>
                <c:pt idx="23">
                  <c:v>102.54123493842668</c:v>
                </c:pt>
                <c:pt idx="24">
                  <c:v>101.69891689690911</c:v>
                </c:pt>
                <c:pt idx="25">
                  <c:v>104.93308899022564</c:v>
                </c:pt>
                <c:pt idx="26">
                  <c:v>97.91348781774451</c:v>
                </c:pt>
                <c:pt idx="27">
                  <c:v>104.77019898320108</c:v>
                </c:pt>
                <c:pt idx="28">
                  <c:v>107.50993684346828</c:v>
                </c:pt>
                <c:pt idx="29">
                  <c:v>111.17655029173501</c:v>
                </c:pt>
                <c:pt idx="30">
                  <c:v>105.18624034879194</c:v>
                </c:pt>
                <c:pt idx="31">
                  <c:v>106.85407819386295</c:v>
                </c:pt>
                <c:pt idx="32">
                  <c:v>104.73688568602606</c:v>
                </c:pt>
                <c:pt idx="33">
                  <c:v>105.65941305324912</c:v>
                </c:pt>
                <c:pt idx="34">
                  <c:v>103.17100714456117</c:v>
                </c:pt>
                <c:pt idx="35">
                  <c:v>101.28619097838542</c:v>
                </c:pt>
                <c:pt idx="36">
                  <c:v>110.59670775483046</c:v>
                </c:pt>
                <c:pt idx="37">
                  <c:v>103.1250219380976</c:v>
                </c:pt>
                <c:pt idx="38">
                  <c:v>110.1792598378976</c:v>
                </c:pt>
                <c:pt idx="39">
                  <c:v>107.32790528686536</c:v>
                </c:pt>
                <c:pt idx="40">
                  <c:v>107.84862522884005</c:v>
                </c:pt>
                <c:pt idx="41">
                  <c:v>108.23605040107418</c:v>
                </c:pt>
                <c:pt idx="42">
                  <c:v>107.19385770012902</c:v>
                </c:pt>
                <c:pt idx="43">
                  <c:v>113.72723913795386</c:v>
                </c:pt>
                <c:pt idx="44">
                  <c:v>115.59109987802462</c:v>
                </c:pt>
                <c:pt idx="45">
                  <c:v>108.99348078433184</c:v>
                </c:pt>
                <c:pt idx="46">
                  <c:v>112.59326444099919</c:v>
                </c:pt>
                <c:pt idx="47">
                  <c:v>114.25995515479634</c:v>
                </c:pt>
                <c:pt idx="48">
                  <c:v>113.213288545295</c:v>
                </c:pt>
              </c:numCache>
            </c:numRef>
          </c:val>
          <c:smooth val="0"/>
          <c:extLst>
            <c:ext xmlns:c16="http://schemas.microsoft.com/office/drawing/2014/chart" uri="{C3380CC4-5D6E-409C-BE32-E72D297353CC}">
              <c16:uniqueId val="{00000001-66B9-477C-ABD9-FECBC0E19743}"/>
            </c:ext>
          </c:extLst>
        </c:ser>
        <c:ser>
          <c:idx val="0"/>
          <c:order val="1"/>
          <c:tx>
            <c:v>HORS COVID</c:v>
          </c:tx>
          <c:spPr>
            <a:ln w="12700">
              <a:solidFill>
                <a:srgbClr val="FF00FF"/>
              </a:solidFill>
              <a:prstDash val="solid"/>
            </a:ln>
          </c:spPr>
          <c:cat>
            <c:numRef>
              <c:f>[2]NSA_INDICES!$BZ$3:$DV$3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numCache>
            </c:numRef>
          </c:cat>
          <c:val>
            <c:numRef>
              <c:f>[2]NSA_INDICES!$BZ$90:$DV$90</c:f>
              <c:numCache>
                <c:formatCode>General</c:formatCode>
                <c:ptCount val="49"/>
                <c:pt idx="0">
                  <c:v>98.890980644700079</c:v>
                </c:pt>
                <c:pt idx="1">
                  <c:v>99.818828854093894</c:v>
                </c:pt>
                <c:pt idx="2">
                  <c:v>96.749917259790223</c:v>
                </c:pt>
                <c:pt idx="3">
                  <c:v>98.735313859765213</c:v>
                </c:pt>
                <c:pt idx="4">
                  <c:v>96.928502320856055</c:v>
                </c:pt>
                <c:pt idx="5">
                  <c:v>95.087461886778541</c:v>
                </c:pt>
                <c:pt idx="6">
                  <c:v>95.100391380361359</c:v>
                </c:pt>
                <c:pt idx="7">
                  <c:v>95.52038689727452</c:v>
                </c:pt>
                <c:pt idx="8">
                  <c:v>92.15335505264504</c:v>
                </c:pt>
                <c:pt idx="9">
                  <c:v>97.98770741891893</c:v>
                </c:pt>
                <c:pt idx="10">
                  <c:v>90.974991511956887</c:v>
                </c:pt>
                <c:pt idx="11">
                  <c:v>95.926470811788207</c:v>
                </c:pt>
                <c:pt idx="12">
                  <c:v>94.969966437864088</c:v>
                </c:pt>
                <c:pt idx="13">
                  <c:v>94.654818000197821</c:v>
                </c:pt>
                <c:pt idx="14">
                  <c:v>93.613212277608994</c:v>
                </c:pt>
                <c:pt idx="15">
                  <c:v>90.363147908199082</c:v>
                </c:pt>
                <c:pt idx="16">
                  <c:v>94.433760225287884</c:v>
                </c:pt>
                <c:pt idx="17">
                  <c:v>97.857299067033154</c:v>
                </c:pt>
                <c:pt idx="18">
                  <c:v>95.645599270536096</c:v>
                </c:pt>
                <c:pt idx="19">
                  <c:v>96.865948211269071</c:v>
                </c:pt>
                <c:pt idx="20">
                  <c:v>95.822002409786705</c:v>
                </c:pt>
                <c:pt idx="21">
                  <c:v>96.85131718111532</c:v>
                </c:pt>
                <c:pt idx="22">
                  <c:v>98.473181950062241</c:v>
                </c:pt>
                <c:pt idx="23">
                  <c:v>101.58949058550503</c:v>
                </c:pt>
                <c:pt idx="24">
                  <c:v>102.66316291327409</c:v>
                </c:pt>
                <c:pt idx="25">
                  <c:v>101.26836771129479</c:v>
                </c:pt>
                <c:pt idx="26">
                  <c:v>100.57631095711157</c:v>
                </c:pt>
                <c:pt idx="27">
                  <c:v>101.70422307046235</c:v>
                </c:pt>
                <c:pt idx="28">
                  <c:v>104.42180818262605</c:v>
                </c:pt>
                <c:pt idx="29">
                  <c:v>105.12536798901004</c:v>
                </c:pt>
                <c:pt idx="30">
                  <c:v>103.70455855869574</c:v>
                </c:pt>
                <c:pt idx="31">
                  <c:v>102.51475361993477</c:v>
                </c:pt>
                <c:pt idx="32">
                  <c:v>102.83414407258718</c:v>
                </c:pt>
                <c:pt idx="33">
                  <c:v>106.96583073291652</c:v>
                </c:pt>
                <c:pt idx="34">
                  <c:v>103.24825570378113</c:v>
                </c:pt>
                <c:pt idx="35">
                  <c:v>103.39571974947373</c:v>
                </c:pt>
                <c:pt idx="36">
                  <c:v>107.15492547296812</c:v>
                </c:pt>
                <c:pt idx="37">
                  <c:v>104.48705560145022</c:v>
                </c:pt>
                <c:pt idx="38">
                  <c:v>107.92798158783796</c:v>
                </c:pt>
                <c:pt idx="39">
                  <c:v>108.06428225413552</c:v>
                </c:pt>
                <c:pt idx="40">
                  <c:v>107.48624768576995</c:v>
                </c:pt>
                <c:pt idx="41">
                  <c:v>106.98062226346686</c:v>
                </c:pt>
                <c:pt idx="42">
                  <c:v>109.07727005316832</c:v>
                </c:pt>
                <c:pt idx="43">
                  <c:v>111.50993108247194</c:v>
                </c:pt>
                <c:pt idx="44">
                  <c:v>112.62022161709058</c:v>
                </c:pt>
                <c:pt idx="45">
                  <c:v>107.77633198043468</c:v>
                </c:pt>
                <c:pt idx="46">
                  <c:v>113.32167251137332</c:v>
                </c:pt>
                <c:pt idx="47">
                  <c:v>113.24186805772689</c:v>
                </c:pt>
              </c:numCache>
            </c:numRef>
          </c:val>
          <c:smooth val="0"/>
          <c:extLst>
            <c:ext xmlns:c16="http://schemas.microsoft.com/office/drawing/2014/chart" uri="{C3380CC4-5D6E-409C-BE32-E72D297353CC}">
              <c16:uniqueId val="{00000002-66B9-477C-ABD9-FECBC0E19743}"/>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[1]SA_INDICES!$E$90</c:f>
              <c:strCache>
                <c:ptCount val="1"/>
                <c:pt idx="0">
                  <c:v>IJ maladie</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[1]SA_INDICES!$BZ$90:$DV$90</c:f>
              <c:numCache>
                <c:formatCode>General</c:formatCode>
                <c:ptCount val="49"/>
                <c:pt idx="0">
                  <c:v>193.84627571165706</c:v>
                </c:pt>
                <c:pt idx="1">
                  <c:v>153.94946885063169</c:v>
                </c:pt>
                <c:pt idx="2">
                  <c:v>136.71013801013129</c:v>
                </c:pt>
                <c:pt idx="3">
                  <c:v>130.1958513798119</c:v>
                </c:pt>
                <c:pt idx="4">
                  <c:v>126.69156627726679</c:v>
                </c:pt>
                <c:pt idx="5">
                  <c:v>129.65242068619295</c:v>
                </c:pt>
                <c:pt idx="6">
                  <c:v>138.15970541455647</c:v>
                </c:pt>
                <c:pt idx="7">
                  <c:v>127.40222893606992</c:v>
                </c:pt>
                <c:pt idx="8">
                  <c:v>130.47642897681897</c:v>
                </c:pt>
                <c:pt idx="9">
                  <c:v>129.99317511397587</c:v>
                </c:pt>
                <c:pt idx="10">
                  <c:v>131.28986212705635</c:v>
                </c:pt>
                <c:pt idx="11">
                  <c:v>131.55682266644686</c:v>
                </c:pt>
                <c:pt idx="12">
                  <c:v>134.05458315248569</c:v>
                </c:pt>
                <c:pt idx="13">
                  <c:v>131.23399722472675</c:v>
                </c:pt>
                <c:pt idx="14">
                  <c:v>133.6252802430362</c:v>
                </c:pt>
                <c:pt idx="15">
                  <c:v>129.19564794000624</c:v>
                </c:pt>
                <c:pt idx="16">
                  <c:v>133.0175401099429</c:v>
                </c:pt>
                <c:pt idx="17">
                  <c:v>136.59479920987448</c:v>
                </c:pt>
                <c:pt idx="18">
                  <c:v>136.83307528589955</c:v>
                </c:pt>
                <c:pt idx="19">
                  <c:v>136.61003157733921</c:v>
                </c:pt>
                <c:pt idx="20">
                  <c:v>141.17508625997596</c:v>
                </c:pt>
                <c:pt idx="21">
                  <c:v>163.94177097064988</c:v>
                </c:pt>
                <c:pt idx="22">
                  <c:v>153.63814133513299</c:v>
                </c:pt>
                <c:pt idx="23">
                  <c:v>153.10336135865052</c:v>
                </c:pt>
                <c:pt idx="24">
                  <c:v>145.30618591753225</c:v>
                </c:pt>
                <c:pt idx="25">
                  <c:v>148.08603279944975</c:v>
                </c:pt>
                <c:pt idx="26">
                  <c:v>146.00284768096031</c:v>
                </c:pt>
                <c:pt idx="27">
                  <c:v>148.13496344869165</c:v>
                </c:pt>
                <c:pt idx="28">
                  <c:v>153.31287556531038</c:v>
                </c:pt>
                <c:pt idx="29">
                  <c:v>149.76076320760345</c:v>
                </c:pt>
                <c:pt idx="30">
                  <c:v>146.54319992499038</c:v>
                </c:pt>
                <c:pt idx="31">
                  <c:v>145.48490455141979</c:v>
                </c:pt>
                <c:pt idx="32">
                  <c:v>140.68806692884286</c:v>
                </c:pt>
                <c:pt idx="33">
                  <c:v>141.5850077679159</c:v>
                </c:pt>
                <c:pt idx="34">
                  <c:v>142.37307882098202</c:v>
                </c:pt>
                <c:pt idx="35">
                  <c:v>135.21875400404474</c:v>
                </c:pt>
                <c:pt idx="36">
                  <c:v>143.63545876422268</c:v>
                </c:pt>
                <c:pt idx="37">
                  <c:v>140.74626896095421</c:v>
                </c:pt>
                <c:pt idx="38">
                  <c:v>141.06529077784694</c:v>
                </c:pt>
                <c:pt idx="39">
                  <c:v>147.24695518458043</c:v>
                </c:pt>
                <c:pt idx="40">
                  <c:v>141.73214683446793</c:v>
                </c:pt>
                <c:pt idx="41">
                  <c:v>140.27918300897679</c:v>
                </c:pt>
                <c:pt idx="42">
                  <c:v>138.35747023186991</c:v>
                </c:pt>
                <c:pt idx="43">
                  <c:v>148.11822385706617</c:v>
                </c:pt>
                <c:pt idx="44">
                  <c:v>144.84900518332594</c:v>
                </c:pt>
                <c:pt idx="45">
                  <c:v>145.21671897295437</c:v>
                </c:pt>
                <c:pt idx="46">
                  <c:v>142.56514191531366</c:v>
                </c:pt>
                <c:pt idx="47">
                  <c:v>147.30831015236879</c:v>
                </c:pt>
                <c:pt idx="48">
                  <c:v>147.35839532915855</c:v>
                </c:pt>
              </c:numCache>
            </c:numRef>
          </c:val>
          <c:smooth val="0"/>
          <c:extLst>
            <c:ext xmlns:c16="http://schemas.microsoft.com/office/drawing/2014/chart" uri="{C3380CC4-5D6E-409C-BE32-E72D297353CC}">
              <c16:uniqueId val="{00000001-AA4B-4E2A-981D-D185CAD988C8}"/>
            </c:ext>
          </c:extLst>
        </c:ser>
        <c:ser>
          <c:idx val="0"/>
          <c:order val="1"/>
          <c:tx>
            <c:v>HORS COVID</c:v>
          </c:tx>
          <c:spPr>
            <a:ln w="12700">
              <a:solidFill>
                <a:srgbClr val="FF00FF"/>
              </a:solidFill>
              <a:prstDash val="solid"/>
            </a:ln>
          </c:spPr>
          <c:cat>
            <c:numRef>
              <c:f>[2]SA_INDICES!$BZ$3:$DV$3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[2]SA_INDICES!$BZ$90:$DV$90</c:f>
              <c:numCache>
                <c:formatCode>General</c:formatCode>
                <c:ptCount val="49"/>
                <c:pt idx="0">
                  <c:v>131.5686507747769</c:v>
                </c:pt>
                <c:pt idx="1">
                  <c:v>133.2989981042806</c:v>
                </c:pt>
                <c:pt idx="2">
                  <c:v>125.94662819027793</c:v>
                </c:pt>
                <c:pt idx="3">
                  <c:v>122.04722825627525</c:v>
                </c:pt>
                <c:pt idx="4">
                  <c:v>118.88840446053032</c:v>
                </c:pt>
                <c:pt idx="5">
                  <c:v>125.30166931961233</c:v>
                </c:pt>
                <c:pt idx="6">
                  <c:v>132.6942713746335</c:v>
                </c:pt>
                <c:pt idx="7">
                  <c:v>123.96113627301035</c:v>
                </c:pt>
                <c:pt idx="8">
                  <c:v>126.30949986668223</c:v>
                </c:pt>
                <c:pt idx="9">
                  <c:v>125.18589054442731</c:v>
                </c:pt>
                <c:pt idx="10">
                  <c:v>128.85504188620206</c:v>
                </c:pt>
                <c:pt idx="11">
                  <c:v>124.77753834277721</c:v>
                </c:pt>
                <c:pt idx="12">
                  <c:v>123.03700438470979</c:v>
                </c:pt>
                <c:pt idx="13">
                  <c:v>123.83983483408323</c:v>
                </c:pt>
                <c:pt idx="14">
                  <c:v>128.094380631799</c:v>
                </c:pt>
                <c:pt idx="15">
                  <c:v>123.64645165561454</c:v>
                </c:pt>
                <c:pt idx="16">
                  <c:v>125.88456942243</c:v>
                </c:pt>
                <c:pt idx="17">
                  <c:v>131.41059433043472</c:v>
                </c:pt>
                <c:pt idx="18">
                  <c:v>133.17257383052231</c:v>
                </c:pt>
                <c:pt idx="19">
                  <c:v>131.12446658984456</c:v>
                </c:pt>
                <c:pt idx="20">
                  <c:v>131.09340201927819</c:v>
                </c:pt>
                <c:pt idx="21">
                  <c:v>127.37594163061645</c:v>
                </c:pt>
                <c:pt idx="22">
                  <c:v>126.92167185500639</c:v>
                </c:pt>
                <c:pt idx="23">
                  <c:v>130.92357601630877</c:v>
                </c:pt>
                <c:pt idx="24">
                  <c:v>131.37117998405816</c:v>
                </c:pt>
                <c:pt idx="25">
                  <c:v>134.00276299876901</c:v>
                </c:pt>
                <c:pt idx="26">
                  <c:v>126.6180680978139</c:v>
                </c:pt>
                <c:pt idx="27">
                  <c:v>131.94521283007043</c:v>
                </c:pt>
                <c:pt idx="28">
                  <c:v>140.27597552084674</c:v>
                </c:pt>
                <c:pt idx="29">
                  <c:v>137.67929117899621</c:v>
                </c:pt>
                <c:pt idx="30">
                  <c:v>134.48470522909611</c:v>
                </c:pt>
                <c:pt idx="31">
                  <c:v>134.11116548355636</c:v>
                </c:pt>
                <c:pt idx="32">
                  <c:v>132.42906022546154</c:v>
                </c:pt>
                <c:pt idx="33">
                  <c:v>136.81141811768796</c:v>
                </c:pt>
                <c:pt idx="34">
                  <c:v>142.87368755766281</c:v>
                </c:pt>
                <c:pt idx="35">
                  <c:v>135.13825229051187</c:v>
                </c:pt>
                <c:pt idx="36">
                  <c:v>140.86789571328916</c:v>
                </c:pt>
                <c:pt idx="37">
                  <c:v>139.50901327976257</c:v>
                </c:pt>
                <c:pt idx="38">
                  <c:v>138.66058191527551</c:v>
                </c:pt>
                <c:pt idx="39">
                  <c:v>142.3610256604411</c:v>
                </c:pt>
                <c:pt idx="40">
                  <c:v>138.45618899221813</c:v>
                </c:pt>
                <c:pt idx="41">
                  <c:v>139.5751851855396</c:v>
                </c:pt>
                <c:pt idx="42">
                  <c:v>136.50102565339145</c:v>
                </c:pt>
                <c:pt idx="43">
                  <c:v>143.8041944583608</c:v>
                </c:pt>
                <c:pt idx="44">
                  <c:v>145.4521920677841</c:v>
                </c:pt>
                <c:pt idx="45">
                  <c:v>143.70037121584633</c:v>
                </c:pt>
                <c:pt idx="46">
                  <c:v>142.58136802999232</c:v>
                </c:pt>
                <c:pt idx="47">
                  <c:v>151.86689356782338</c:v>
                </c:pt>
                <c:pt idx="48">
                  <c:v>144.46578816091994</c:v>
                </c:pt>
              </c:numCache>
            </c:numRef>
          </c:val>
          <c:smooth val="0"/>
          <c:extLst>
            <c:ext xmlns:c16="http://schemas.microsoft.com/office/drawing/2014/chart" uri="{C3380CC4-5D6E-409C-BE32-E72D297353CC}">
              <c16:uniqueId val="{00000002-AA4B-4E2A-981D-D185CAD988C8}"/>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[1]RA_INDICES!$E$107</c:f>
              <c:strCache>
                <c:ptCount val="1"/>
                <c:pt idx="0">
                  <c:v>Médicaments de ville</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[1]RA_INDICES!$BZ$107:$DV$107</c:f>
              <c:numCache>
                <c:formatCode>General</c:formatCode>
                <c:ptCount val="49"/>
                <c:pt idx="0">
                  <c:v>98.729908379529689</c:v>
                </c:pt>
                <c:pt idx="1">
                  <c:v>102.01449875582482</c:v>
                </c:pt>
                <c:pt idx="2">
                  <c:v>101.82542822654428</c:v>
                </c:pt>
                <c:pt idx="3">
                  <c:v>103.87893788439497</c:v>
                </c:pt>
                <c:pt idx="4">
                  <c:v>104.32963932044088</c:v>
                </c:pt>
                <c:pt idx="5">
                  <c:v>107.56318660843304</c:v>
                </c:pt>
                <c:pt idx="6">
                  <c:v>105.98748880676368</c:v>
                </c:pt>
                <c:pt idx="7">
                  <c:v>104.1464214074163</c:v>
                </c:pt>
                <c:pt idx="8">
                  <c:v>105.46638593721917</c:v>
                </c:pt>
                <c:pt idx="9">
                  <c:v>107.03460741434823</c:v>
                </c:pt>
                <c:pt idx="10">
                  <c:v>109.61688276179626</c:v>
                </c:pt>
                <c:pt idx="11">
                  <c:v>109.47428413608465</c:v>
                </c:pt>
                <c:pt idx="12">
                  <c:v>109.70927647243765</c:v>
                </c:pt>
                <c:pt idx="13">
                  <c:v>109.53859536328659</c:v>
                </c:pt>
                <c:pt idx="14">
                  <c:v>112.62167948978632</c:v>
                </c:pt>
                <c:pt idx="15">
                  <c:v>118.7632546502132</c:v>
                </c:pt>
                <c:pt idx="16">
                  <c:v>117.73293004526253</c:v>
                </c:pt>
                <c:pt idx="17">
                  <c:v>114.39768174429376</c:v>
                </c:pt>
                <c:pt idx="18">
                  <c:v>115.60300957991441</c:v>
                </c:pt>
                <c:pt idx="19">
                  <c:v>116.9179712134232</c:v>
                </c:pt>
                <c:pt idx="20">
                  <c:v>133.72931587930455</c:v>
                </c:pt>
                <c:pt idx="21">
                  <c:v>126.04442301686257</c:v>
                </c:pt>
                <c:pt idx="22">
                  <c:v>120.29583008043497</c:v>
                </c:pt>
                <c:pt idx="23">
                  <c:v>120.32809571080119</c:v>
                </c:pt>
                <c:pt idx="24">
                  <c:v>119.96413839173556</c:v>
                </c:pt>
                <c:pt idx="25">
                  <c:v>117.48928937011978</c:v>
                </c:pt>
                <c:pt idx="26">
                  <c:v>118.37566888197975</c:v>
                </c:pt>
                <c:pt idx="27">
                  <c:v>120.17638840962231</c:v>
                </c:pt>
                <c:pt idx="28">
                  <c:v>117.49344869606493</c:v>
                </c:pt>
                <c:pt idx="29">
                  <c:v>119.45975051842545</c:v>
                </c:pt>
                <c:pt idx="30">
                  <c:v>118.28381521795275</c:v>
                </c:pt>
                <c:pt idx="31">
                  <c:v>118.06757143327017</c:v>
                </c:pt>
                <c:pt idx="32">
                  <c:v>120.84254172342652</c:v>
                </c:pt>
                <c:pt idx="33">
                  <c:v>120.16169518305195</c:v>
                </c:pt>
                <c:pt idx="34">
                  <c:v>122.342779275806</c:v>
                </c:pt>
                <c:pt idx="35">
                  <c:v>120.61284812965592</c:v>
                </c:pt>
                <c:pt idx="36">
                  <c:v>121.60478611074454</c:v>
                </c:pt>
                <c:pt idx="37">
                  <c:v>126.68924894941669</c:v>
                </c:pt>
                <c:pt idx="38">
                  <c:v>123.65062740026862</c:v>
                </c:pt>
                <c:pt idx="39">
                  <c:v>122.98280945386561</c:v>
                </c:pt>
                <c:pt idx="40">
                  <c:v>124.11789796400411</c:v>
                </c:pt>
                <c:pt idx="41">
                  <c:v>123.77493163411081</c:v>
                </c:pt>
                <c:pt idx="42">
                  <c:v>124.47551033220461</c:v>
                </c:pt>
                <c:pt idx="43">
                  <c:v>127.74826404461747</c:v>
                </c:pt>
                <c:pt idx="44">
                  <c:v>124.13973121808621</c:v>
                </c:pt>
                <c:pt idx="45">
                  <c:v>127.31308601342812</c:v>
                </c:pt>
                <c:pt idx="46">
                  <c:v>125.90021711410773</c:v>
                </c:pt>
                <c:pt idx="47">
                  <c:v>128.33081925720228</c:v>
                </c:pt>
                <c:pt idx="48">
                  <c:v>127.23636872133571</c:v>
                </c:pt>
              </c:numCache>
            </c:numRef>
          </c:val>
          <c:smooth val="0"/>
          <c:extLst>
            <c:ext xmlns:c16="http://schemas.microsoft.com/office/drawing/2014/chart" uri="{C3380CC4-5D6E-409C-BE32-E72D297353CC}">
              <c16:uniqueId val="{00000001-6DCE-4AA4-A5D3-102223B6F017}"/>
            </c:ext>
          </c:extLst>
        </c:ser>
        <c:ser>
          <c:idx val="0"/>
          <c:order val="1"/>
          <c:tx>
            <c:v>"HORS COVID"</c:v>
          </c:tx>
          <c:spPr>
            <a:ln w="12700">
              <a:solidFill>
                <a:srgbClr val="FF00FF"/>
              </a:solidFill>
              <a:prstDash val="solid"/>
            </a:ln>
          </c:spPr>
          <c:cat>
            <c:numRef>
              <c:f>[2]RA_INDICES!$BZ$3:$DV$3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[2]RA_INDICES!$BZ$107:$DV$107</c:f>
              <c:numCache>
                <c:formatCode>General</c:formatCode>
                <c:ptCount val="49"/>
                <c:pt idx="0">
                  <c:v>98.722978939309272</c:v>
                </c:pt>
                <c:pt idx="1">
                  <c:v>101.51283035863612</c:v>
                </c:pt>
                <c:pt idx="2">
                  <c:v>102.07314502765092</c:v>
                </c:pt>
                <c:pt idx="3">
                  <c:v>104.14344887544182</c:v>
                </c:pt>
                <c:pt idx="4">
                  <c:v>104.29022389016653</c:v>
                </c:pt>
                <c:pt idx="5">
                  <c:v>106.08970774243387</c:v>
                </c:pt>
                <c:pt idx="6">
                  <c:v>104.20745422463817</c:v>
                </c:pt>
                <c:pt idx="7">
                  <c:v>102.9530577485716</c:v>
                </c:pt>
                <c:pt idx="8">
                  <c:v>103.79871105884482</c:v>
                </c:pt>
                <c:pt idx="9">
                  <c:v>104.24891577402937</c:v>
                </c:pt>
                <c:pt idx="10">
                  <c:v>105.47121082605877</c:v>
                </c:pt>
                <c:pt idx="11">
                  <c:v>105.81165107768913</c:v>
                </c:pt>
                <c:pt idx="12">
                  <c:v>108.26485769588767</c:v>
                </c:pt>
                <c:pt idx="13">
                  <c:v>107.67733066778607</c:v>
                </c:pt>
                <c:pt idx="14">
                  <c:v>108.42872421140012</c:v>
                </c:pt>
                <c:pt idx="15">
                  <c:v>109.34368412230123</c:v>
                </c:pt>
                <c:pt idx="16">
                  <c:v>110.32348277348932</c:v>
                </c:pt>
                <c:pt idx="17">
                  <c:v>111.16984979072055</c:v>
                </c:pt>
                <c:pt idx="18">
                  <c:v>111.73920734131011</c:v>
                </c:pt>
                <c:pt idx="19">
                  <c:v>111.07013831216226</c:v>
                </c:pt>
                <c:pt idx="20">
                  <c:v>112.35534453125018</c:v>
                </c:pt>
                <c:pt idx="21">
                  <c:v>114.0396550440788</c:v>
                </c:pt>
                <c:pt idx="22">
                  <c:v>114.66300528567508</c:v>
                </c:pt>
                <c:pt idx="23">
                  <c:v>115.80375124473785</c:v>
                </c:pt>
                <c:pt idx="24">
                  <c:v>116.60304523532596</c:v>
                </c:pt>
                <c:pt idx="25">
                  <c:v>115.46024464353148</c:v>
                </c:pt>
                <c:pt idx="26">
                  <c:v>116.72538469873257</c:v>
                </c:pt>
                <c:pt idx="27">
                  <c:v>117.83015383659338</c:v>
                </c:pt>
                <c:pt idx="28">
                  <c:v>116.61996158614785</c:v>
                </c:pt>
                <c:pt idx="29">
                  <c:v>117.13062772221845</c:v>
                </c:pt>
                <c:pt idx="30">
                  <c:v>116.98730674349949</c:v>
                </c:pt>
                <c:pt idx="31">
                  <c:v>116.04455869383712</c:v>
                </c:pt>
                <c:pt idx="32">
                  <c:v>120.35380269064828</c:v>
                </c:pt>
                <c:pt idx="33">
                  <c:v>118.92614071792573</c:v>
                </c:pt>
                <c:pt idx="34">
                  <c:v>121.63119152985126</c:v>
                </c:pt>
                <c:pt idx="35">
                  <c:v>120.54559732403855</c:v>
                </c:pt>
                <c:pt idx="36">
                  <c:v>118.66532954699942</c:v>
                </c:pt>
                <c:pt idx="37">
                  <c:v>126.7876737072299</c:v>
                </c:pt>
                <c:pt idx="38">
                  <c:v>122.69743226146245</c:v>
                </c:pt>
                <c:pt idx="39">
                  <c:v>122.57001633389093</c:v>
                </c:pt>
                <c:pt idx="40">
                  <c:v>123.26193999724696</c:v>
                </c:pt>
                <c:pt idx="41">
                  <c:v>124.16040797841023</c:v>
                </c:pt>
                <c:pt idx="42">
                  <c:v>125.29732602563845</c:v>
                </c:pt>
                <c:pt idx="43">
                  <c:v>129.07212137760925</c:v>
                </c:pt>
                <c:pt idx="44">
                  <c:v>123.41591972811665</c:v>
                </c:pt>
                <c:pt idx="45">
                  <c:v>127.44139316524002</c:v>
                </c:pt>
                <c:pt idx="46">
                  <c:v>125.86143203659455</c:v>
                </c:pt>
                <c:pt idx="47">
                  <c:v>127.34675780831725</c:v>
                </c:pt>
                <c:pt idx="48">
                  <c:v>127.35210344552708</c:v>
                </c:pt>
              </c:numCache>
            </c:numRef>
          </c:val>
          <c:smooth val="0"/>
          <c:extLst>
            <c:ext xmlns:c16="http://schemas.microsoft.com/office/drawing/2014/chart" uri="{C3380CC4-5D6E-409C-BE32-E72D297353CC}">
              <c16:uniqueId val="{00000002-6DCE-4AA4-A5D3-102223B6F017}"/>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[1]NSA_INDICES!$E$107</c:f>
              <c:strCache>
                <c:ptCount val="1"/>
                <c:pt idx="0">
                  <c:v>Médicaments de ville</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[1]NSA_INDICES!$BZ$107:$DV$107</c:f>
              <c:numCache>
                <c:formatCode>General</c:formatCode>
                <c:ptCount val="49"/>
                <c:pt idx="0">
                  <c:v>93.0211214992908</c:v>
                </c:pt>
                <c:pt idx="1">
                  <c:v>94.778187255735418</c:v>
                </c:pt>
                <c:pt idx="2">
                  <c:v>94.763389063720368</c:v>
                </c:pt>
                <c:pt idx="3">
                  <c:v>96.915343167576466</c:v>
                </c:pt>
                <c:pt idx="4">
                  <c:v>96.760285362471649</c:v>
                </c:pt>
                <c:pt idx="5">
                  <c:v>100.16834395129204</c:v>
                </c:pt>
                <c:pt idx="6">
                  <c:v>96.654505032147412</c:v>
                </c:pt>
                <c:pt idx="7">
                  <c:v>96.204413371459736</c:v>
                </c:pt>
                <c:pt idx="8">
                  <c:v>97.243914341972911</c:v>
                </c:pt>
                <c:pt idx="9">
                  <c:v>98.143452313515155</c:v>
                </c:pt>
                <c:pt idx="10">
                  <c:v>99.289903459001877</c:v>
                </c:pt>
                <c:pt idx="11">
                  <c:v>99.189650628625515</c:v>
                </c:pt>
                <c:pt idx="12">
                  <c:v>101.05553058275368</c:v>
                </c:pt>
                <c:pt idx="13">
                  <c:v>100.32542917065825</c:v>
                </c:pt>
                <c:pt idx="14">
                  <c:v>101.69284497190336</c:v>
                </c:pt>
                <c:pt idx="15">
                  <c:v>103.41113808208195</c:v>
                </c:pt>
                <c:pt idx="16">
                  <c:v>104.37287936424859</c:v>
                </c:pt>
                <c:pt idx="17">
                  <c:v>103.67761970447371</c:v>
                </c:pt>
                <c:pt idx="18">
                  <c:v>103.77276602824044</c:v>
                </c:pt>
                <c:pt idx="19">
                  <c:v>105.11107928137689</c:v>
                </c:pt>
                <c:pt idx="20">
                  <c:v>112.61772842973311</c:v>
                </c:pt>
                <c:pt idx="21">
                  <c:v>109.9846783143839</c:v>
                </c:pt>
                <c:pt idx="22">
                  <c:v>107.76301483190333</c:v>
                </c:pt>
                <c:pt idx="23">
                  <c:v>108.3282141577308</c:v>
                </c:pt>
                <c:pt idx="24">
                  <c:v>108.84437189976472</c:v>
                </c:pt>
                <c:pt idx="25">
                  <c:v>105.39264856410992</c:v>
                </c:pt>
                <c:pt idx="26">
                  <c:v>106.31325479284315</c:v>
                </c:pt>
                <c:pt idx="27">
                  <c:v>106.96922120756665</c:v>
                </c:pt>
                <c:pt idx="28">
                  <c:v>104.88481191599199</c:v>
                </c:pt>
                <c:pt idx="29">
                  <c:v>106.62904094033023</c:v>
                </c:pt>
                <c:pt idx="30">
                  <c:v>105.76061827791989</c:v>
                </c:pt>
                <c:pt idx="31">
                  <c:v>106.4343254543046</c:v>
                </c:pt>
                <c:pt idx="32">
                  <c:v>108.30772637904138</c:v>
                </c:pt>
                <c:pt idx="33">
                  <c:v>107.28951083385847</c:v>
                </c:pt>
                <c:pt idx="34">
                  <c:v>108.81590237900353</c:v>
                </c:pt>
                <c:pt idx="35">
                  <c:v>108.24429690814175</c:v>
                </c:pt>
                <c:pt idx="36">
                  <c:v>107.05376703307152</c:v>
                </c:pt>
                <c:pt idx="37">
                  <c:v>112.23745388532058</c:v>
                </c:pt>
                <c:pt idx="38">
                  <c:v>110.12370490259404</c:v>
                </c:pt>
                <c:pt idx="39">
                  <c:v>109.36999777040688</c:v>
                </c:pt>
                <c:pt idx="40">
                  <c:v>110.17289679351224</c:v>
                </c:pt>
                <c:pt idx="41">
                  <c:v>109.66420013276522</c:v>
                </c:pt>
                <c:pt idx="42">
                  <c:v>110.76575659536184</c:v>
                </c:pt>
                <c:pt idx="43">
                  <c:v>113.20226601217041</c:v>
                </c:pt>
                <c:pt idx="44">
                  <c:v>109.97056287957969</c:v>
                </c:pt>
                <c:pt idx="45">
                  <c:v>112.32248145505142</c:v>
                </c:pt>
                <c:pt idx="46">
                  <c:v>111.66736841707652</c:v>
                </c:pt>
                <c:pt idx="47">
                  <c:v>112.69284038752491</c:v>
                </c:pt>
                <c:pt idx="48">
                  <c:v>110.84105135464782</c:v>
                </c:pt>
              </c:numCache>
            </c:numRef>
          </c:val>
          <c:smooth val="0"/>
          <c:extLst>
            <c:ext xmlns:c16="http://schemas.microsoft.com/office/drawing/2014/chart" uri="{C3380CC4-5D6E-409C-BE32-E72D297353CC}">
              <c16:uniqueId val="{00000001-60C9-4C9B-BCDF-A3D59FA03BED}"/>
            </c:ext>
          </c:extLst>
        </c:ser>
        <c:ser>
          <c:idx val="0"/>
          <c:order val="1"/>
          <c:tx>
            <c:v>"HORS COVID"</c:v>
          </c:tx>
          <c:spPr>
            <a:ln w="12700">
              <a:solidFill>
                <a:srgbClr val="FF00FF"/>
              </a:solidFill>
              <a:prstDash val="solid"/>
            </a:ln>
          </c:spPr>
          <c:cat>
            <c:numRef>
              <c:f>[2]NSA_INDICES!$BZ$3:$DV$3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numCache>
            </c:numRef>
          </c:cat>
          <c:val>
            <c:numRef>
              <c:f>[2]NSA_INDICES!$BZ$107:$DV$107</c:f>
              <c:numCache>
                <c:formatCode>General</c:formatCode>
                <c:ptCount val="49"/>
                <c:pt idx="0">
                  <c:v>93.760856374474471</c:v>
                </c:pt>
                <c:pt idx="1">
                  <c:v>94.663627736279835</c:v>
                </c:pt>
                <c:pt idx="2">
                  <c:v>94.77784502190147</c:v>
                </c:pt>
                <c:pt idx="3">
                  <c:v>96.690474609182147</c:v>
                </c:pt>
                <c:pt idx="4">
                  <c:v>96.723985676463386</c:v>
                </c:pt>
                <c:pt idx="5">
                  <c:v>98.855660748147429</c:v>
                </c:pt>
                <c:pt idx="6">
                  <c:v>95.886036285874439</c:v>
                </c:pt>
                <c:pt idx="7">
                  <c:v>95.684389563826613</c:v>
                </c:pt>
                <c:pt idx="8">
                  <c:v>96.318851643324308</c:v>
                </c:pt>
                <c:pt idx="9">
                  <c:v>96.45738024462139</c:v>
                </c:pt>
                <c:pt idx="10">
                  <c:v>97.065582504458575</c:v>
                </c:pt>
                <c:pt idx="11">
                  <c:v>97.441125898025021</c:v>
                </c:pt>
                <c:pt idx="12">
                  <c:v>99.789920170569417</c:v>
                </c:pt>
                <c:pt idx="13">
                  <c:v>98.607241924655227</c:v>
                </c:pt>
                <c:pt idx="14">
                  <c:v>99.820696451829676</c:v>
                </c:pt>
                <c:pt idx="15">
                  <c:v>100.05353631261751</c:v>
                </c:pt>
                <c:pt idx="16">
                  <c:v>101.55472518105788</c:v>
                </c:pt>
                <c:pt idx="17">
                  <c:v>102.20625527727825</c:v>
                </c:pt>
                <c:pt idx="18">
                  <c:v>102.56863665644835</c:v>
                </c:pt>
                <c:pt idx="19">
                  <c:v>102.01392559301409</c:v>
                </c:pt>
                <c:pt idx="20">
                  <c:v>102.99564050609465</c:v>
                </c:pt>
                <c:pt idx="21">
                  <c:v>104.63750507180491</c:v>
                </c:pt>
                <c:pt idx="22">
                  <c:v>104.77636834306733</c:v>
                </c:pt>
                <c:pt idx="23">
                  <c:v>105.56885170334891</c:v>
                </c:pt>
                <c:pt idx="24">
                  <c:v>106.36303770116697</c:v>
                </c:pt>
                <c:pt idx="25">
                  <c:v>104.29023840791984</c:v>
                </c:pt>
                <c:pt idx="26">
                  <c:v>105.92351278497306</c:v>
                </c:pt>
                <c:pt idx="27">
                  <c:v>106.2746824549136</c:v>
                </c:pt>
                <c:pt idx="28">
                  <c:v>104.94881169287511</c:v>
                </c:pt>
                <c:pt idx="29">
                  <c:v>105.61976082358197</c:v>
                </c:pt>
                <c:pt idx="30">
                  <c:v>105.16255296570584</c:v>
                </c:pt>
                <c:pt idx="31">
                  <c:v>104.64576210093306</c:v>
                </c:pt>
                <c:pt idx="32">
                  <c:v>107.85895731212101</c:v>
                </c:pt>
                <c:pt idx="33">
                  <c:v>106.47547722747579</c:v>
                </c:pt>
                <c:pt idx="34">
                  <c:v>108.5207592893167</c:v>
                </c:pt>
                <c:pt idx="35">
                  <c:v>107.94701564625839</c:v>
                </c:pt>
                <c:pt idx="36">
                  <c:v>106.29696086984704</c:v>
                </c:pt>
                <c:pt idx="37">
                  <c:v>111.40925497992681</c:v>
                </c:pt>
                <c:pt idx="38">
                  <c:v>109.44790913584583</c:v>
                </c:pt>
                <c:pt idx="39">
                  <c:v>109.29330849836354</c:v>
                </c:pt>
                <c:pt idx="40">
                  <c:v>109.74555513333482</c:v>
                </c:pt>
                <c:pt idx="41">
                  <c:v>110.29674749523399</c:v>
                </c:pt>
                <c:pt idx="42">
                  <c:v>111.01487301814072</c:v>
                </c:pt>
                <c:pt idx="43">
                  <c:v>114.06381263486884</c:v>
                </c:pt>
                <c:pt idx="44">
                  <c:v>109.94698285431268</c:v>
                </c:pt>
                <c:pt idx="45">
                  <c:v>112.59474380940991</c:v>
                </c:pt>
                <c:pt idx="46">
                  <c:v>111.44268178057357</c:v>
                </c:pt>
                <c:pt idx="47">
                  <c:v>112.56330249485632</c:v>
                </c:pt>
              </c:numCache>
            </c:numRef>
          </c:val>
          <c:smooth val="0"/>
          <c:extLst>
            <c:ext xmlns:c16="http://schemas.microsoft.com/office/drawing/2014/chart" uri="{C3380CC4-5D6E-409C-BE32-E72D297353CC}">
              <c16:uniqueId val="{00000002-60C9-4C9B-BCDF-A3D59FA03BED}"/>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[1]SA_INDICES!$E$107</c:f>
              <c:strCache>
                <c:ptCount val="1"/>
                <c:pt idx="0">
                  <c:v>Médicaments de ville</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[1]SA_INDICES!$BZ$107:$DV$107</c:f>
              <c:numCache>
                <c:formatCode>General</c:formatCode>
                <c:ptCount val="49"/>
                <c:pt idx="0">
                  <c:v>106.63268403966846</c:v>
                </c:pt>
                <c:pt idx="1">
                  <c:v>112.03185403493725</c:v>
                </c:pt>
                <c:pt idx="2">
                  <c:v>111.60153519597735</c:v>
                </c:pt>
                <c:pt idx="3">
                  <c:v>113.51876644861024</c:v>
                </c:pt>
                <c:pt idx="4">
                  <c:v>114.80803122347008</c:v>
                </c:pt>
                <c:pt idx="5">
                  <c:v>117.79999940025417</c:v>
                </c:pt>
                <c:pt idx="6">
                  <c:v>118.90730497047741</c:v>
                </c:pt>
                <c:pt idx="7">
                  <c:v>115.14068500769939</c:v>
                </c:pt>
                <c:pt idx="8">
                  <c:v>116.84890025283072</c:v>
                </c:pt>
                <c:pt idx="9">
                  <c:v>119.34279225211219</c:v>
                </c:pt>
                <c:pt idx="10">
                  <c:v>123.91270469191271</c:v>
                </c:pt>
                <c:pt idx="11">
                  <c:v>123.7114860252528</c:v>
                </c:pt>
                <c:pt idx="12">
                  <c:v>121.68881149812751</c:v>
                </c:pt>
                <c:pt idx="13">
                  <c:v>122.29254590783198</c:v>
                </c:pt>
                <c:pt idx="14">
                  <c:v>127.75066034569727</c:v>
                </c:pt>
                <c:pt idx="15">
                  <c:v>140.01546386583613</c:v>
                </c:pt>
                <c:pt idx="16">
                  <c:v>136.22748686706473</c:v>
                </c:pt>
                <c:pt idx="17">
                  <c:v>129.23765512930865</c:v>
                </c:pt>
                <c:pt idx="18">
                  <c:v>131.97982706408197</c:v>
                </c:pt>
                <c:pt idx="19">
                  <c:v>133.2624626333866</c:v>
                </c:pt>
                <c:pt idx="20">
                  <c:v>162.95446352334869</c:v>
                </c:pt>
                <c:pt idx="21">
                  <c:v>148.27621449993848</c:v>
                </c:pt>
                <c:pt idx="22">
                  <c:v>137.64523011531017</c:v>
                </c:pt>
                <c:pt idx="23">
                  <c:v>136.9397461107167</c:v>
                </c:pt>
                <c:pt idx="24">
                  <c:v>135.35742979018707</c:v>
                </c:pt>
                <c:pt idx="25">
                  <c:v>134.23488533238765</c:v>
                </c:pt>
                <c:pt idx="26">
                  <c:v>135.07388418865355</c:v>
                </c:pt>
                <c:pt idx="27">
                  <c:v>138.4593059003906</c:v>
                </c:pt>
                <c:pt idx="28">
                  <c:v>134.94780983152936</c:v>
                </c:pt>
                <c:pt idx="29">
                  <c:v>137.22153099530271</c:v>
                </c:pt>
                <c:pt idx="30">
                  <c:v>135.61990045655151</c:v>
                </c:pt>
                <c:pt idx="31">
                  <c:v>134.17168165837094</c:v>
                </c:pt>
                <c:pt idx="32">
                  <c:v>138.19471052672145</c:v>
                </c:pt>
                <c:pt idx="33">
                  <c:v>137.98088992646626</c:v>
                </c:pt>
                <c:pt idx="34">
                  <c:v>141.06827660830945</c:v>
                </c:pt>
                <c:pt idx="35">
                  <c:v>137.7348545375167</c:v>
                </c:pt>
                <c:pt idx="36">
                  <c:v>141.74802175951288</c:v>
                </c:pt>
                <c:pt idx="37">
                  <c:v>146.69512702365176</c:v>
                </c:pt>
                <c:pt idx="38">
                  <c:v>142.37618785887389</c:v>
                </c:pt>
                <c:pt idx="39">
                  <c:v>141.82726784667713</c:v>
                </c:pt>
                <c:pt idx="40">
                  <c:v>143.42221219795184</c:v>
                </c:pt>
                <c:pt idx="41">
                  <c:v>143.30866932566758</c:v>
                </c:pt>
                <c:pt idx="42">
                  <c:v>143.45416734128949</c:v>
                </c:pt>
                <c:pt idx="43">
                  <c:v>147.88454897078356</c:v>
                </c:pt>
                <c:pt idx="44">
                  <c:v>143.75436406724106</c:v>
                </c:pt>
                <c:pt idx="45">
                  <c:v>148.06484769589383</c:v>
                </c:pt>
                <c:pt idx="46">
                  <c:v>145.60300382115486</c:v>
                </c:pt>
                <c:pt idx="47">
                  <c:v>149.97875276350246</c:v>
                </c:pt>
                <c:pt idx="48">
                  <c:v>149.93269943814985</c:v>
                </c:pt>
              </c:numCache>
            </c:numRef>
          </c:val>
          <c:smooth val="0"/>
          <c:extLst>
            <c:ext xmlns:c16="http://schemas.microsoft.com/office/drawing/2014/chart" uri="{C3380CC4-5D6E-409C-BE32-E72D297353CC}">
              <c16:uniqueId val="{00000001-6A56-447E-890C-42FF5735A292}"/>
            </c:ext>
          </c:extLst>
        </c:ser>
        <c:ser>
          <c:idx val="0"/>
          <c:order val="1"/>
          <c:tx>
            <c:v>"HORS COVID"</c:v>
          </c:tx>
          <c:spPr>
            <a:ln w="12700">
              <a:solidFill>
                <a:srgbClr val="FF00FF"/>
              </a:solidFill>
              <a:prstDash val="solid"/>
            </a:ln>
          </c:spPr>
          <c:cat>
            <c:numRef>
              <c:f>[2]SA_INDICES!$BZ$3:$DV$3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[2]SA_INDICES!$BZ$107:$DV$107</c:f>
              <c:numCache>
                <c:formatCode>General</c:formatCode>
                <c:ptCount val="49"/>
                <c:pt idx="0">
                  <c:v>105.59469149492644</c:v>
                </c:pt>
                <c:pt idx="1">
                  <c:v>110.99783421354974</c:v>
                </c:pt>
                <c:pt idx="2">
                  <c:v>112.17591939315508</c:v>
                </c:pt>
                <c:pt idx="3">
                  <c:v>114.46457580710873</c:v>
                </c:pt>
                <c:pt idx="4">
                  <c:v>114.76820250769502</c:v>
                </c:pt>
                <c:pt idx="5">
                  <c:v>116.10765689807269</c:v>
                </c:pt>
                <c:pt idx="6">
                  <c:v>115.73123087126449</c:v>
                </c:pt>
                <c:pt idx="7">
                  <c:v>113.01895148156733</c:v>
                </c:pt>
                <c:pt idx="8">
                  <c:v>114.15706944042481</c:v>
                </c:pt>
                <c:pt idx="9">
                  <c:v>115.03889361625399</c:v>
                </c:pt>
                <c:pt idx="10">
                  <c:v>117.11160481485874</c:v>
                </c:pt>
                <c:pt idx="11">
                  <c:v>117.40343306667809</c:v>
                </c:pt>
                <c:pt idx="12">
                  <c:v>120.00123337784134</c:v>
                </c:pt>
                <c:pt idx="13">
                  <c:v>120.23789157340113</c:v>
                </c:pt>
                <c:pt idx="14">
                  <c:v>120.34940768136015</c:v>
                </c:pt>
                <c:pt idx="15">
                  <c:v>122.20899015076456</c:v>
                </c:pt>
                <c:pt idx="16">
                  <c:v>122.46675026794726</c:v>
                </c:pt>
                <c:pt idx="17">
                  <c:v>123.58293394103788</c:v>
                </c:pt>
                <c:pt idx="18">
                  <c:v>124.43891898566322</c:v>
                </c:pt>
                <c:pt idx="19">
                  <c:v>123.61148323772491</c:v>
                </c:pt>
                <c:pt idx="20">
                  <c:v>125.31697432296882</c:v>
                </c:pt>
                <c:pt idx="21">
                  <c:v>127.06006539672423</c:v>
                </c:pt>
                <c:pt idx="22">
                  <c:v>128.35434932719579</c:v>
                </c:pt>
                <c:pt idx="23">
                  <c:v>129.97738092943402</c:v>
                </c:pt>
                <c:pt idx="24">
                  <c:v>130.7837486384951</c:v>
                </c:pt>
                <c:pt idx="25">
                  <c:v>130.92884121539598</c:v>
                </c:pt>
                <c:pt idx="26">
                  <c:v>131.68417660362809</c:v>
                </c:pt>
                <c:pt idx="27">
                  <c:v>133.83255537787977</c:v>
                </c:pt>
                <c:pt idx="28">
                  <c:v>132.7825585821297</c:v>
                </c:pt>
                <c:pt idx="29">
                  <c:v>133.07125949015469</c:v>
                </c:pt>
                <c:pt idx="30">
                  <c:v>133.36261951343943</c:v>
                </c:pt>
                <c:pt idx="31">
                  <c:v>131.82999177069888</c:v>
                </c:pt>
                <c:pt idx="32">
                  <c:v>137.65708062186962</c:v>
                </c:pt>
                <c:pt idx="33">
                  <c:v>136.16823409937729</c:v>
                </c:pt>
                <c:pt idx="34">
                  <c:v>139.78695464527709</c:v>
                </c:pt>
                <c:pt idx="35">
                  <c:v>137.99253273665727</c:v>
                </c:pt>
                <c:pt idx="36">
                  <c:v>135.79345833075917</c:v>
                </c:pt>
                <c:pt idx="37">
                  <c:v>148.0842200285249</c:v>
                </c:pt>
                <c:pt idx="38">
                  <c:v>141.04581306597234</c:v>
                </c:pt>
                <c:pt idx="39">
                  <c:v>140.95604342987664</c:v>
                </c:pt>
                <c:pt idx="40">
                  <c:v>141.97987982286094</c:v>
                </c:pt>
                <c:pt idx="41">
                  <c:v>143.35926664510012</c:v>
                </c:pt>
                <c:pt idx="42">
                  <c:v>145.07614252488435</c:v>
                </c:pt>
                <c:pt idx="43">
                  <c:v>149.85612706842838</c:v>
                </c:pt>
                <c:pt idx="44">
                  <c:v>142.06815199711457</c:v>
                </c:pt>
                <c:pt idx="45">
                  <c:v>148.00152755416158</c:v>
                </c:pt>
                <c:pt idx="46">
                  <c:v>145.82899750399579</c:v>
                </c:pt>
                <c:pt idx="47">
                  <c:v>147.81937898314257</c:v>
                </c:pt>
                <c:pt idx="48">
                  <c:v>147.15934270082806</c:v>
                </c:pt>
              </c:numCache>
            </c:numRef>
          </c:val>
          <c:smooth val="0"/>
          <c:extLst>
            <c:ext xmlns:c16="http://schemas.microsoft.com/office/drawing/2014/chart" uri="{C3380CC4-5D6E-409C-BE32-E72D297353CC}">
              <c16:uniqueId val="{00000002-6A56-447E-890C-42FF5735A292}"/>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[1]RA_INDICES!$E$118</c:f>
              <c:strCache>
                <c:ptCount val="1"/>
                <c:pt idx="0">
                  <c:v>TOTAL médicaments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[1]RA_INDICES!$BZ$118:$DV$118</c:f>
              <c:numCache>
                <c:formatCode>General</c:formatCode>
                <c:ptCount val="49"/>
                <c:pt idx="0">
                  <c:v>98.082233808367903</c:v>
                </c:pt>
                <c:pt idx="1">
                  <c:v>100.91309351756794</c:v>
                </c:pt>
                <c:pt idx="2">
                  <c:v>100.9326435606631</c:v>
                </c:pt>
                <c:pt idx="3">
                  <c:v>103.33952670735007</c:v>
                </c:pt>
                <c:pt idx="4">
                  <c:v>103.66777452844333</c:v>
                </c:pt>
                <c:pt idx="5">
                  <c:v>106.48257294843127</c:v>
                </c:pt>
                <c:pt idx="6">
                  <c:v>105.49045889218299</c:v>
                </c:pt>
                <c:pt idx="7">
                  <c:v>103.68943784398562</c:v>
                </c:pt>
                <c:pt idx="8">
                  <c:v>105.33507084408156</c:v>
                </c:pt>
                <c:pt idx="9">
                  <c:v>106.34718669586512</c:v>
                </c:pt>
                <c:pt idx="10">
                  <c:v>108.77218106781592</c:v>
                </c:pt>
                <c:pt idx="11">
                  <c:v>109.04181865166764</c:v>
                </c:pt>
                <c:pt idx="12">
                  <c:v>109.83096730742072</c:v>
                </c:pt>
                <c:pt idx="13">
                  <c:v>109.11109507567973</c:v>
                </c:pt>
                <c:pt idx="14">
                  <c:v>111.76210721596023</c:v>
                </c:pt>
                <c:pt idx="15">
                  <c:v>116.72140608525254</c:v>
                </c:pt>
                <c:pt idx="16">
                  <c:v>115.41413552818443</c:v>
                </c:pt>
                <c:pt idx="17">
                  <c:v>113.21949213733488</c:v>
                </c:pt>
                <c:pt idx="18">
                  <c:v>113.14988658693117</c:v>
                </c:pt>
                <c:pt idx="19">
                  <c:v>115.56487736128982</c:v>
                </c:pt>
                <c:pt idx="20">
                  <c:v>129.71620085538055</c:v>
                </c:pt>
                <c:pt idx="21">
                  <c:v>121.32186975905479</c:v>
                </c:pt>
                <c:pt idx="22">
                  <c:v>118.02930356599659</c:v>
                </c:pt>
                <c:pt idx="23">
                  <c:v>118.35893400184287</c:v>
                </c:pt>
                <c:pt idx="24">
                  <c:v>116.60440970609733</c:v>
                </c:pt>
                <c:pt idx="25">
                  <c:v>114.65218212701214</c:v>
                </c:pt>
                <c:pt idx="26">
                  <c:v>115.03396082879256</c:v>
                </c:pt>
                <c:pt idx="27">
                  <c:v>116.59688065930116</c:v>
                </c:pt>
                <c:pt idx="28">
                  <c:v>114.46551445540938</c:v>
                </c:pt>
                <c:pt idx="29">
                  <c:v>116.01550412066601</c:v>
                </c:pt>
                <c:pt idx="30">
                  <c:v>115.45086910383388</c:v>
                </c:pt>
                <c:pt idx="31">
                  <c:v>114.23047771822037</c:v>
                </c:pt>
                <c:pt idx="32">
                  <c:v>117.45877061280336</c:v>
                </c:pt>
                <c:pt idx="33">
                  <c:v>116.63101024254823</c:v>
                </c:pt>
                <c:pt idx="34">
                  <c:v>118.73985658823192</c:v>
                </c:pt>
                <c:pt idx="35">
                  <c:v>116.16227177674932</c:v>
                </c:pt>
                <c:pt idx="36">
                  <c:v>117.16038820702192</c:v>
                </c:pt>
                <c:pt idx="37">
                  <c:v>122.52913041473926</c:v>
                </c:pt>
                <c:pt idx="38">
                  <c:v>119.6965980201193</c:v>
                </c:pt>
                <c:pt idx="39">
                  <c:v>119.33631345519456</c:v>
                </c:pt>
                <c:pt idx="40">
                  <c:v>120.24980690986533</c:v>
                </c:pt>
                <c:pt idx="41">
                  <c:v>119.10242257562554</c:v>
                </c:pt>
                <c:pt idx="42">
                  <c:v>120.49088244814901</c:v>
                </c:pt>
                <c:pt idx="43">
                  <c:v>122.78501645432567</c:v>
                </c:pt>
                <c:pt idx="44">
                  <c:v>119.56471816056499</c:v>
                </c:pt>
                <c:pt idx="45">
                  <c:v>123.41912372739259</c:v>
                </c:pt>
                <c:pt idx="46">
                  <c:v>121.02001796475605</c:v>
                </c:pt>
                <c:pt idx="47">
                  <c:v>123.45805958504749</c:v>
                </c:pt>
                <c:pt idx="48">
                  <c:v>122.8195555470728</c:v>
                </c:pt>
              </c:numCache>
            </c:numRef>
          </c:val>
          <c:smooth val="0"/>
          <c:extLst>
            <c:ext xmlns:c16="http://schemas.microsoft.com/office/drawing/2014/chart" uri="{C3380CC4-5D6E-409C-BE32-E72D297353CC}">
              <c16:uniqueId val="{00000001-0C60-4A28-A393-5E3D9762508A}"/>
            </c:ext>
          </c:extLst>
        </c:ser>
        <c:ser>
          <c:idx val="0"/>
          <c:order val="1"/>
          <c:tx>
            <c:v>"HORS COVID"</c:v>
          </c:tx>
          <c:spPr>
            <a:ln w="12700">
              <a:solidFill>
                <a:srgbClr val="FF00FF"/>
              </a:solidFill>
              <a:prstDash val="solid"/>
            </a:ln>
          </c:spPr>
          <c:cat>
            <c:numRef>
              <c:f>[2]RA_INDICES!$BZ$3:$DV$3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[2]RA_INDICES!$BZ$118:$DV$118</c:f>
              <c:numCache>
                <c:formatCode>General</c:formatCode>
                <c:ptCount val="49"/>
                <c:pt idx="0">
                  <c:v>98.074910842291814</c:v>
                </c:pt>
                <c:pt idx="1">
                  <c:v>100.4566237759291</c:v>
                </c:pt>
                <c:pt idx="2">
                  <c:v>101.15572985292036</c:v>
                </c:pt>
                <c:pt idx="3">
                  <c:v>103.57840344856599</c:v>
                </c:pt>
                <c:pt idx="4">
                  <c:v>103.63098439735545</c:v>
                </c:pt>
                <c:pt idx="5">
                  <c:v>105.1453167738327</c:v>
                </c:pt>
                <c:pt idx="6">
                  <c:v>103.87628898592082</c:v>
                </c:pt>
                <c:pt idx="7">
                  <c:v>102.60707333427203</c:v>
                </c:pt>
                <c:pt idx="8">
                  <c:v>103.82332896678284</c:v>
                </c:pt>
                <c:pt idx="9">
                  <c:v>103.82121295765494</c:v>
                </c:pt>
                <c:pt idx="10">
                  <c:v>105.0133088158814</c:v>
                </c:pt>
                <c:pt idx="11">
                  <c:v>105.72142179493409</c:v>
                </c:pt>
                <c:pt idx="12">
                  <c:v>108.52198524485412</c:v>
                </c:pt>
                <c:pt idx="13">
                  <c:v>107.42341252515189</c:v>
                </c:pt>
                <c:pt idx="14">
                  <c:v>107.96035482701814</c:v>
                </c:pt>
                <c:pt idx="15">
                  <c:v>108.18050353704425</c:v>
                </c:pt>
                <c:pt idx="16">
                  <c:v>108.69470277607221</c:v>
                </c:pt>
                <c:pt idx="17">
                  <c:v>110.2919858512619</c:v>
                </c:pt>
                <c:pt idx="18">
                  <c:v>109.64390408581978</c:v>
                </c:pt>
                <c:pt idx="19">
                  <c:v>110.26239923038281</c:v>
                </c:pt>
                <c:pt idx="20">
                  <c:v>110.33701511572427</c:v>
                </c:pt>
                <c:pt idx="21">
                  <c:v>110.43350753154644</c:v>
                </c:pt>
                <c:pt idx="22">
                  <c:v>112.92023231684031</c:v>
                </c:pt>
                <c:pt idx="23">
                  <c:v>114.2550346740727</c:v>
                </c:pt>
                <c:pt idx="24">
                  <c:v>113.55260861856524</c:v>
                </c:pt>
                <c:pt idx="25">
                  <c:v>112.8085509043524</c:v>
                </c:pt>
                <c:pt idx="26">
                  <c:v>113.53281474039704</c:v>
                </c:pt>
                <c:pt idx="27">
                  <c:v>114.46456328739684</c:v>
                </c:pt>
                <c:pt idx="28">
                  <c:v>113.66893893057937</c:v>
                </c:pt>
                <c:pt idx="29">
                  <c:v>113.89891403221124</c:v>
                </c:pt>
                <c:pt idx="30">
                  <c:v>114.27119349015224</c:v>
                </c:pt>
                <c:pt idx="31">
                  <c:v>112.39070438904587</c:v>
                </c:pt>
                <c:pt idx="32">
                  <c:v>117.01034655535405</c:v>
                </c:pt>
                <c:pt idx="33">
                  <c:v>115.50545861724162</c:v>
                </c:pt>
                <c:pt idx="34">
                  <c:v>118.08909644410176</c:v>
                </c:pt>
                <c:pt idx="35">
                  <c:v>116.09415516757669</c:v>
                </c:pt>
                <c:pt idx="36">
                  <c:v>114.48900029259023</c:v>
                </c:pt>
                <c:pt idx="37">
                  <c:v>122.61164461825143</c:v>
                </c:pt>
                <c:pt idx="38">
                  <c:v>118.82628712331538</c:v>
                </c:pt>
                <c:pt idx="39">
                  <c:v>118.95630168392466</c:v>
                </c:pt>
                <c:pt idx="40">
                  <c:v>119.46776717664949</c:v>
                </c:pt>
                <c:pt idx="41">
                  <c:v>119.44428712618607</c:v>
                </c:pt>
                <c:pt idx="42">
                  <c:v>121.22933894731919</c:v>
                </c:pt>
                <c:pt idx="43">
                  <c:v>123.9769335219807</c:v>
                </c:pt>
                <c:pt idx="44">
                  <c:v>118.90131435645843</c:v>
                </c:pt>
                <c:pt idx="45">
                  <c:v>123.5291507736455</c:v>
                </c:pt>
                <c:pt idx="46">
                  <c:v>120.97701042924653</c:v>
                </c:pt>
                <c:pt idx="47">
                  <c:v>122.55829383946066</c:v>
                </c:pt>
                <c:pt idx="48">
                  <c:v>122.91734587636942</c:v>
                </c:pt>
              </c:numCache>
            </c:numRef>
          </c:val>
          <c:smooth val="0"/>
          <c:extLst>
            <c:ext xmlns:c16="http://schemas.microsoft.com/office/drawing/2014/chart" uri="{C3380CC4-5D6E-409C-BE32-E72D297353CC}">
              <c16:uniqueId val="{00000002-0C60-4A28-A393-5E3D9762508A}"/>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[1]SA_INDICES!$E$134</c:f>
              <c:strCache>
                <c:ptCount val="1"/>
                <c:pt idx="0">
                  <c:v>TOTAL SOINS DE VILLE </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[1]SA_INDICES!$BZ$134:$DV$134</c:f>
              <c:numCache>
                <c:formatCode>General</c:formatCode>
                <c:ptCount val="49"/>
                <c:pt idx="0">
                  <c:v>106.51452517073533</c:v>
                </c:pt>
                <c:pt idx="1">
                  <c:v>113.89102089978313</c:v>
                </c:pt>
                <c:pt idx="2">
                  <c:v>114.10351779524979</c:v>
                </c:pt>
                <c:pt idx="3">
                  <c:v>114.95293915636442</c:v>
                </c:pt>
                <c:pt idx="4">
                  <c:v>116.87698754023363</c:v>
                </c:pt>
                <c:pt idx="5">
                  <c:v>118.1905573222386</c:v>
                </c:pt>
                <c:pt idx="6">
                  <c:v>124.65026188250927</c:v>
                </c:pt>
                <c:pt idx="7">
                  <c:v>118.36334588162811</c:v>
                </c:pt>
                <c:pt idx="8">
                  <c:v>120.01738022017602</c:v>
                </c:pt>
                <c:pt idx="9">
                  <c:v>120.77457761456994</c:v>
                </c:pt>
                <c:pt idx="10">
                  <c:v>122.9697025422922</c:v>
                </c:pt>
                <c:pt idx="11">
                  <c:v>124.25331374219364</c:v>
                </c:pt>
                <c:pt idx="12">
                  <c:v>122.62923712003169</c:v>
                </c:pt>
                <c:pt idx="13">
                  <c:v>120.79778515892039</c:v>
                </c:pt>
                <c:pt idx="14">
                  <c:v>123.32390275784752</c:v>
                </c:pt>
                <c:pt idx="15">
                  <c:v>125.57300003388438</c:v>
                </c:pt>
                <c:pt idx="16">
                  <c:v>124.65172377111276</c:v>
                </c:pt>
                <c:pt idx="17">
                  <c:v>124.65702582091625</c:v>
                </c:pt>
                <c:pt idx="18">
                  <c:v>124.12279337946983</c:v>
                </c:pt>
                <c:pt idx="19">
                  <c:v>125.06692217841</c:v>
                </c:pt>
                <c:pt idx="20">
                  <c:v>135.84858431652222</c:v>
                </c:pt>
                <c:pt idx="21">
                  <c:v>132.2421065188565</c:v>
                </c:pt>
                <c:pt idx="22">
                  <c:v>128.81503851548206</c:v>
                </c:pt>
                <c:pt idx="23">
                  <c:v>128.32807368884309</c:v>
                </c:pt>
                <c:pt idx="24">
                  <c:v>127.19665816434012</c:v>
                </c:pt>
                <c:pt idx="25">
                  <c:v>127.04578500693515</c:v>
                </c:pt>
                <c:pt idx="26">
                  <c:v>127.04202998883571</c:v>
                </c:pt>
                <c:pt idx="27">
                  <c:v>129.92469399837358</c:v>
                </c:pt>
                <c:pt idx="28">
                  <c:v>128.92878529954842</c:v>
                </c:pt>
                <c:pt idx="29">
                  <c:v>128.59605787456502</c:v>
                </c:pt>
                <c:pt idx="30">
                  <c:v>127.74934736679604</c:v>
                </c:pt>
                <c:pt idx="31">
                  <c:v>126.77440985989361</c:v>
                </c:pt>
                <c:pt idx="32">
                  <c:v>128.00809648578462</c:v>
                </c:pt>
                <c:pt idx="33">
                  <c:v>126.87323109846373</c:v>
                </c:pt>
                <c:pt idx="34">
                  <c:v>129.05539041939255</c:v>
                </c:pt>
                <c:pt idx="35">
                  <c:v>125.56567349328662</c:v>
                </c:pt>
                <c:pt idx="36">
                  <c:v>128.93667656030837</c:v>
                </c:pt>
                <c:pt idx="37">
                  <c:v>132.19758744132807</c:v>
                </c:pt>
                <c:pt idx="38">
                  <c:v>130.99377153219663</c:v>
                </c:pt>
                <c:pt idx="39">
                  <c:v>129.59244658936387</c:v>
                </c:pt>
                <c:pt idx="40">
                  <c:v>130.03591143750504</c:v>
                </c:pt>
                <c:pt idx="41">
                  <c:v>129.25550692921209</c:v>
                </c:pt>
                <c:pt idx="42">
                  <c:v>128.88912909717263</c:v>
                </c:pt>
                <c:pt idx="43">
                  <c:v>135.35755467509097</c:v>
                </c:pt>
                <c:pt idx="44">
                  <c:v>130.17076960984039</c:v>
                </c:pt>
                <c:pt idx="45">
                  <c:v>134.15989071109416</c:v>
                </c:pt>
                <c:pt idx="46">
                  <c:v>130.74561518012754</c:v>
                </c:pt>
                <c:pt idx="47">
                  <c:v>132.12937597973922</c:v>
                </c:pt>
                <c:pt idx="48">
                  <c:v>136.50996009669009</c:v>
                </c:pt>
              </c:numCache>
            </c:numRef>
          </c:val>
          <c:smooth val="0"/>
          <c:extLst>
            <c:ext xmlns:c16="http://schemas.microsoft.com/office/drawing/2014/chart" uri="{C3380CC4-5D6E-409C-BE32-E72D297353CC}">
              <c16:uniqueId val="{00000001-F628-4D3B-9ABA-865CFAE2900E}"/>
            </c:ext>
          </c:extLst>
        </c:ser>
        <c:ser>
          <c:idx val="0"/>
          <c:order val="1"/>
          <c:tx>
            <c:v>HORS COVID</c:v>
          </c:tx>
          <c:spPr>
            <a:ln w="12700">
              <a:solidFill>
                <a:srgbClr val="FF00FF"/>
              </a:solidFill>
              <a:prstDash val="solid"/>
            </a:ln>
          </c:spPr>
          <c:cat>
            <c:numRef>
              <c:f>[2]SA_INDICES!$BZ$3:$DV$3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[2]SA_INDICES!$BZ$134:$DV$134</c:f>
              <c:numCache>
                <c:formatCode>General</c:formatCode>
                <c:ptCount val="49"/>
                <c:pt idx="0">
                  <c:v>98.446119078371709</c:v>
                </c:pt>
                <c:pt idx="1">
                  <c:v>109.79048822332093</c:v>
                </c:pt>
                <c:pt idx="2">
                  <c:v>111.51099340262137</c:v>
                </c:pt>
                <c:pt idx="3">
                  <c:v>112.6853999777403</c:v>
                </c:pt>
                <c:pt idx="4">
                  <c:v>113.08862880303168</c:v>
                </c:pt>
                <c:pt idx="5">
                  <c:v>113.7863408706163</c:v>
                </c:pt>
                <c:pt idx="6">
                  <c:v>117.38972258504762</c:v>
                </c:pt>
                <c:pt idx="7">
                  <c:v>114.04878990874565</c:v>
                </c:pt>
                <c:pt idx="8">
                  <c:v>114.80571668603304</c:v>
                </c:pt>
                <c:pt idx="9">
                  <c:v>114.94773956020099</c:v>
                </c:pt>
                <c:pt idx="10">
                  <c:v>115.97583510855982</c:v>
                </c:pt>
                <c:pt idx="11">
                  <c:v>117.22998995697371</c:v>
                </c:pt>
                <c:pt idx="12">
                  <c:v>117.43284596389516</c:v>
                </c:pt>
                <c:pt idx="13">
                  <c:v>116.3359548974978</c:v>
                </c:pt>
                <c:pt idx="14">
                  <c:v>117.87814641918919</c:v>
                </c:pt>
                <c:pt idx="15">
                  <c:v>116.41277186998784</c:v>
                </c:pt>
                <c:pt idx="16">
                  <c:v>117.77395169097673</c:v>
                </c:pt>
                <c:pt idx="17">
                  <c:v>120.63683620246593</c:v>
                </c:pt>
                <c:pt idx="18">
                  <c:v>119.60463934889273</c:v>
                </c:pt>
                <c:pt idx="19">
                  <c:v>118.3042724943997</c:v>
                </c:pt>
                <c:pt idx="20">
                  <c:v>119.45205745306291</c:v>
                </c:pt>
                <c:pt idx="21">
                  <c:v>118.10674472330558</c:v>
                </c:pt>
                <c:pt idx="22">
                  <c:v>120.37110896316629</c:v>
                </c:pt>
                <c:pt idx="23">
                  <c:v>121.19517018337993</c:v>
                </c:pt>
                <c:pt idx="24">
                  <c:v>122.06962121928751</c:v>
                </c:pt>
                <c:pt idx="25">
                  <c:v>122.62387499587824</c:v>
                </c:pt>
                <c:pt idx="26">
                  <c:v>122.04094410574366</c:v>
                </c:pt>
                <c:pt idx="27">
                  <c:v>124.94413591827941</c:v>
                </c:pt>
                <c:pt idx="28">
                  <c:v>125.66335015397357</c:v>
                </c:pt>
                <c:pt idx="29">
                  <c:v>124.66507648899874</c:v>
                </c:pt>
                <c:pt idx="30">
                  <c:v>124.70883527783066</c:v>
                </c:pt>
                <c:pt idx="31">
                  <c:v>123.44880423534718</c:v>
                </c:pt>
                <c:pt idx="32">
                  <c:v>126.12578671602954</c:v>
                </c:pt>
                <c:pt idx="33">
                  <c:v>125.62682188020725</c:v>
                </c:pt>
                <c:pt idx="34">
                  <c:v>128.47353858752794</c:v>
                </c:pt>
                <c:pt idx="35">
                  <c:v>126.24838495603024</c:v>
                </c:pt>
                <c:pt idx="36">
                  <c:v>126.49458504509856</c:v>
                </c:pt>
                <c:pt idx="37">
                  <c:v>131.86067474463135</c:v>
                </c:pt>
                <c:pt idx="38">
                  <c:v>129.97675414305624</c:v>
                </c:pt>
                <c:pt idx="39">
                  <c:v>128.8716470989603</c:v>
                </c:pt>
                <c:pt idx="40">
                  <c:v>128.96971306109893</c:v>
                </c:pt>
                <c:pt idx="41">
                  <c:v>129.23022766276307</c:v>
                </c:pt>
                <c:pt idx="42">
                  <c:v>129.52736020278277</c:v>
                </c:pt>
                <c:pt idx="43">
                  <c:v>134.65740741203038</c:v>
                </c:pt>
                <c:pt idx="44">
                  <c:v>130.10425810303698</c:v>
                </c:pt>
                <c:pt idx="45">
                  <c:v>133.69762724733621</c:v>
                </c:pt>
                <c:pt idx="46">
                  <c:v>131.14713792467441</c:v>
                </c:pt>
                <c:pt idx="47">
                  <c:v>132.22599687210246</c:v>
                </c:pt>
                <c:pt idx="48">
                  <c:v>136.27013635868045</c:v>
                </c:pt>
              </c:numCache>
            </c:numRef>
          </c:val>
          <c:smooth val="0"/>
          <c:extLst>
            <c:ext xmlns:c16="http://schemas.microsoft.com/office/drawing/2014/chart" uri="{C3380CC4-5D6E-409C-BE32-E72D297353CC}">
              <c16:uniqueId val="{00000002-F628-4D3B-9ABA-865CFAE2900E}"/>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[1]NSA_INDICES!$E$118</c:f>
              <c:strCache>
                <c:ptCount val="1"/>
                <c:pt idx="0">
                  <c:v>TOTAL médicaments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[1]NSA_INDICES!$BZ$118:$DV$118</c:f>
              <c:numCache>
                <c:formatCode>General</c:formatCode>
                <c:ptCount val="49"/>
                <c:pt idx="0">
                  <c:v>93.416352387356937</c:v>
                </c:pt>
                <c:pt idx="1">
                  <c:v>94.724571288802267</c:v>
                </c:pt>
                <c:pt idx="2">
                  <c:v>94.76662352963109</c:v>
                </c:pt>
                <c:pt idx="3">
                  <c:v>97.360378620825301</c:v>
                </c:pt>
                <c:pt idx="4">
                  <c:v>96.850480023648828</c:v>
                </c:pt>
                <c:pt idx="5">
                  <c:v>100.40782641952252</c:v>
                </c:pt>
                <c:pt idx="6">
                  <c:v>97.107288436952899</c:v>
                </c:pt>
                <c:pt idx="7">
                  <c:v>96.772895805623378</c:v>
                </c:pt>
                <c:pt idx="8">
                  <c:v>98.040618855811942</c:v>
                </c:pt>
                <c:pt idx="9">
                  <c:v>98.760910439219828</c:v>
                </c:pt>
                <c:pt idx="10">
                  <c:v>99.62603197533781</c:v>
                </c:pt>
                <c:pt idx="11">
                  <c:v>100.11030273884711</c:v>
                </c:pt>
                <c:pt idx="12">
                  <c:v>102.05924018853976</c:v>
                </c:pt>
                <c:pt idx="13">
                  <c:v>101.36438110728439</c:v>
                </c:pt>
                <c:pt idx="14">
                  <c:v>102.32399314871175</c:v>
                </c:pt>
                <c:pt idx="15">
                  <c:v>102.82559850581607</c:v>
                </c:pt>
                <c:pt idx="16">
                  <c:v>103.20640364304347</c:v>
                </c:pt>
                <c:pt idx="17">
                  <c:v>103.09770771894982</c:v>
                </c:pt>
                <c:pt idx="18">
                  <c:v>102.04454253532582</c:v>
                </c:pt>
                <c:pt idx="19">
                  <c:v>104.48321504290101</c:v>
                </c:pt>
                <c:pt idx="20">
                  <c:v>110.39592510429262</c:v>
                </c:pt>
                <c:pt idx="21">
                  <c:v>107.11631474240335</c:v>
                </c:pt>
                <c:pt idx="22">
                  <c:v>105.97421644985268</c:v>
                </c:pt>
                <c:pt idx="23">
                  <c:v>106.59976506203537</c:v>
                </c:pt>
                <c:pt idx="24">
                  <c:v>106.09390409805994</c:v>
                </c:pt>
                <c:pt idx="25">
                  <c:v>103.27404487233487</c:v>
                </c:pt>
                <c:pt idx="26">
                  <c:v>104.00937998407834</c:v>
                </c:pt>
                <c:pt idx="27">
                  <c:v>104.55572529700183</c:v>
                </c:pt>
                <c:pt idx="28">
                  <c:v>102.57552430124399</c:v>
                </c:pt>
                <c:pt idx="29">
                  <c:v>103.95365676252453</c:v>
                </c:pt>
                <c:pt idx="30">
                  <c:v>103.68770953360954</c:v>
                </c:pt>
                <c:pt idx="31">
                  <c:v>103.46341693804291</c:v>
                </c:pt>
                <c:pt idx="32">
                  <c:v>106.02023429343812</c:v>
                </c:pt>
                <c:pt idx="33">
                  <c:v>104.94229211907083</c:v>
                </c:pt>
                <c:pt idx="34">
                  <c:v>105.96160776571367</c:v>
                </c:pt>
                <c:pt idx="35">
                  <c:v>104.9521280482841</c:v>
                </c:pt>
                <c:pt idx="36">
                  <c:v>103.89516030583339</c:v>
                </c:pt>
                <c:pt idx="37">
                  <c:v>108.80057786722756</c:v>
                </c:pt>
                <c:pt idx="38">
                  <c:v>107.15554477328529</c:v>
                </c:pt>
                <c:pt idx="39">
                  <c:v>106.53334109154322</c:v>
                </c:pt>
                <c:pt idx="40">
                  <c:v>107.15478773885884</c:v>
                </c:pt>
                <c:pt idx="41">
                  <c:v>106.3945637008499</c:v>
                </c:pt>
                <c:pt idx="42">
                  <c:v>107.66675420822772</c:v>
                </c:pt>
                <c:pt idx="43">
                  <c:v>108.75604630955384</c:v>
                </c:pt>
                <c:pt idx="44">
                  <c:v>106.03691386946295</c:v>
                </c:pt>
                <c:pt idx="45">
                  <c:v>109.04576876360832</c:v>
                </c:pt>
                <c:pt idx="46">
                  <c:v>107.84339671698721</c:v>
                </c:pt>
                <c:pt idx="47">
                  <c:v>108.50339737947795</c:v>
                </c:pt>
                <c:pt idx="48">
                  <c:v>107.27187283876536</c:v>
                </c:pt>
              </c:numCache>
            </c:numRef>
          </c:val>
          <c:smooth val="0"/>
          <c:extLst>
            <c:ext xmlns:c16="http://schemas.microsoft.com/office/drawing/2014/chart" uri="{C3380CC4-5D6E-409C-BE32-E72D297353CC}">
              <c16:uniqueId val="{00000001-CEC3-46C6-98EC-11CCBFB357B6}"/>
            </c:ext>
          </c:extLst>
        </c:ser>
        <c:ser>
          <c:idx val="0"/>
          <c:order val="1"/>
          <c:tx>
            <c:v>"HORS COVID"</c:v>
          </c:tx>
          <c:spPr>
            <a:ln w="12700">
              <a:solidFill>
                <a:srgbClr val="FF00FF"/>
              </a:solidFill>
              <a:prstDash val="solid"/>
            </a:ln>
          </c:spPr>
          <c:cat>
            <c:numRef>
              <c:f>[2]NSA_INDICES!$BZ$3:$DV$3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numCache>
            </c:numRef>
          </c:cat>
          <c:val>
            <c:numRef>
              <c:f>[2]NSA_INDICES!$BZ$118:$DV$118</c:f>
              <c:numCache>
                <c:formatCode>General</c:formatCode>
                <c:ptCount val="49"/>
                <c:pt idx="0">
                  <c:v>94.09801667441144</c:v>
                </c:pt>
                <c:pt idx="1">
                  <c:v>94.619016226300332</c:v>
                </c:pt>
                <c:pt idx="2">
                  <c:v>94.77993797523969</c:v>
                </c:pt>
                <c:pt idx="3">
                  <c:v>97.154005244722768</c:v>
                </c:pt>
                <c:pt idx="4">
                  <c:v>96.817193308069633</c:v>
                </c:pt>
                <c:pt idx="5">
                  <c:v>99.199593933461898</c:v>
                </c:pt>
                <c:pt idx="6">
                  <c:v>96.400433055836061</c:v>
                </c:pt>
                <c:pt idx="7">
                  <c:v>96.294956558877985</c:v>
                </c:pt>
                <c:pt idx="8">
                  <c:v>97.190099894619649</c:v>
                </c:pt>
                <c:pt idx="9">
                  <c:v>97.209461721066731</c:v>
                </c:pt>
                <c:pt idx="10">
                  <c:v>97.578597245430458</c:v>
                </c:pt>
                <c:pt idx="11">
                  <c:v>98.501805760017618</c:v>
                </c:pt>
                <c:pt idx="12">
                  <c:v>100.89548701190067</c:v>
                </c:pt>
                <c:pt idx="13">
                  <c:v>99.783992261022235</c:v>
                </c:pt>
                <c:pt idx="14">
                  <c:v>100.60124395587695</c:v>
                </c:pt>
                <c:pt idx="15">
                  <c:v>99.733376300648075</c:v>
                </c:pt>
                <c:pt idx="16">
                  <c:v>100.60998562234865</c:v>
                </c:pt>
                <c:pt idx="17">
                  <c:v>101.74215561810142</c:v>
                </c:pt>
                <c:pt idx="18">
                  <c:v>100.93332226191465</c:v>
                </c:pt>
                <c:pt idx="19">
                  <c:v>101.63072470140561</c:v>
                </c:pt>
                <c:pt idx="20">
                  <c:v>101.53354119925642</c:v>
                </c:pt>
                <c:pt idx="21">
                  <c:v>102.18888767159528</c:v>
                </c:pt>
                <c:pt idx="22">
                  <c:v>103.22173953221785</c:v>
                </c:pt>
                <c:pt idx="23">
                  <c:v>104.0566388848537</c:v>
                </c:pt>
                <c:pt idx="24">
                  <c:v>103.80523534337848</c:v>
                </c:pt>
                <c:pt idx="25">
                  <c:v>102.25589566016879</c:v>
                </c:pt>
                <c:pt idx="26">
                  <c:v>103.64710926344259</c:v>
                </c:pt>
                <c:pt idx="27">
                  <c:v>103.91266430566731</c:v>
                </c:pt>
                <c:pt idx="28">
                  <c:v>102.63100629250546</c:v>
                </c:pt>
                <c:pt idx="29">
                  <c:v>103.02042247257013</c:v>
                </c:pt>
                <c:pt idx="30">
                  <c:v>103.13397954213626</c:v>
                </c:pt>
                <c:pt idx="31">
                  <c:v>101.81225476523042</c:v>
                </c:pt>
                <c:pt idx="32">
                  <c:v>105.60364168935119</c:v>
                </c:pt>
                <c:pt idx="33">
                  <c:v>104.18931083284421</c:v>
                </c:pt>
                <c:pt idx="34">
                  <c:v>105.68561384883417</c:v>
                </c:pt>
                <c:pt idx="35">
                  <c:v>104.67351272635692</c:v>
                </c:pt>
                <c:pt idx="36">
                  <c:v>103.19365879345381</c:v>
                </c:pt>
                <c:pt idx="37">
                  <c:v>108.03293009768807</c:v>
                </c:pt>
                <c:pt idx="38">
                  <c:v>106.52891358086035</c:v>
                </c:pt>
                <c:pt idx="39">
                  <c:v>106.45850424605172</c:v>
                </c:pt>
                <c:pt idx="40">
                  <c:v>106.75683417240647</c:v>
                </c:pt>
                <c:pt idx="41">
                  <c:v>106.97207666061641</c:v>
                </c:pt>
                <c:pt idx="42">
                  <c:v>107.89149607591256</c:v>
                </c:pt>
                <c:pt idx="43">
                  <c:v>109.5426451916811</c:v>
                </c:pt>
                <c:pt idx="44">
                  <c:v>106.00933938661623</c:v>
                </c:pt>
                <c:pt idx="45">
                  <c:v>109.29155619525621</c:v>
                </c:pt>
                <c:pt idx="46">
                  <c:v>107.63082656583269</c:v>
                </c:pt>
                <c:pt idx="47">
                  <c:v>108.37788598016263</c:v>
                </c:pt>
              </c:numCache>
            </c:numRef>
          </c:val>
          <c:smooth val="0"/>
          <c:extLst>
            <c:ext xmlns:c16="http://schemas.microsoft.com/office/drawing/2014/chart" uri="{C3380CC4-5D6E-409C-BE32-E72D297353CC}">
              <c16:uniqueId val="{00000002-CEC3-46C6-98EC-11CCBFB357B6}"/>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[1]SA_INDICES!$E$118</c:f>
              <c:strCache>
                <c:ptCount val="1"/>
                <c:pt idx="0">
                  <c:v>TOTAL médicaments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[1]SA_INDICES!$BZ$118:$DV$118</c:f>
              <c:numCache>
                <c:formatCode>General</c:formatCode>
                <c:ptCount val="49"/>
                <c:pt idx="0">
                  <c:v>104.30718013864021</c:v>
                </c:pt>
                <c:pt idx="1">
                  <c:v>109.1694582344871</c:v>
                </c:pt>
                <c:pt idx="2">
                  <c:v>109.15898716033429</c:v>
                </c:pt>
                <c:pt idx="3">
                  <c:v>111.3165566789567</c:v>
                </c:pt>
                <c:pt idx="4">
                  <c:v>112.76301047226876</c:v>
                </c:pt>
                <c:pt idx="5">
                  <c:v>114.58714477534913</c:v>
                </c:pt>
                <c:pt idx="6">
                  <c:v>116.67479502347386</c:v>
                </c:pt>
                <c:pt idx="7">
                  <c:v>112.91708404733649</c:v>
                </c:pt>
                <c:pt idx="8">
                  <c:v>115.06690241855134</c:v>
                </c:pt>
                <c:pt idx="9">
                  <c:v>116.4683531557714</c:v>
                </c:pt>
                <c:pt idx="10">
                  <c:v>120.9744387104906</c:v>
                </c:pt>
                <c:pt idx="11">
                  <c:v>120.9577252486326</c:v>
                </c:pt>
                <c:pt idx="12">
                  <c:v>120.19955147046907</c:v>
                </c:pt>
                <c:pt idx="13">
                  <c:v>119.44630815505184</c:v>
                </c:pt>
                <c:pt idx="14">
                  <c:v>124.35388746632077</c:v>
                </c:pt>
                <c:pt idx="15">
                  <c:v>135.26038052387875</c:v>
                </c:pt>
                <c:pt idx="16">
                  <c:v>131.7009780221137</c:v>
                </c:pt>
                <c:pt idx="17">
                  <c:v>126.7233854183137</c:v>
                </c:pt>
                <c:pt idx="18">
                  <c:v>127.96598765395606</c:v>
                </c:pt>
                <c:pt idx="19">
                  <c:v>130.34938364375438</c:v>
                </c:pt>
                <c:pt idx="20">
                  <c:v>155.49218373720123</c:v>
                </c:pt>
                <c:pt idx="21">
                  <c:v>140.2740911276008</c:v>
                </c:pt>
                <c:pt idx="22">
                  <c:v>134.11249632928232</c:v>
                </c:pt>
                <c:pt idx="23">
                  <c:v>134.04733002692799</c:v>
                </c:pt>
                <c:pt idx="24">
                  <c:v>130.62691208248276</c:v>
                </c:pt>
                <c:pt idx="25">
                  <c:v>129.83222794426985</c:v>
                </c:pt>
                <c:pt idx="26">
                  <c:v>129.74231234476929</c:v>
                </c:pt>
                <c:pt idx="27">
                  <c:v>132.66148649074191</c:v>
                </c:pt>
                <c:pt idx="28">
                  <c:v>130.32844449984862</c:v>
                </c:pt>
                <c:pt idx="29">
                  <c:v>132.10771600377441</c:v>
                </c:pt>
                <c:pt idx="30">
                  <c:v>131.14458919481936</c:v>
                </c:pt>
                <c:pt idx="31">
                  <c:v>128.59526101287645</c:v>
                </c:pt>
                <c:pt idx="32">
                  <c:v>132.71939733260785</c:v>
                </c:pt>
                <c:pt idx="33">
                  <c:v>132.22541490544313</c:v>
                </c:pt>
                <c:pt idx="34">
                  <c:v>135.78784944052492</c:v>
                </c:pt>
                <c:pt idx="35">
                  <c:v>131.11819044842758</c:v>
                </c:pt>
                <c:pt idx="36">
                  <c:v>134.85808008832089</c:v>
                </c:pt>
                <c:pt idx="37">
                  <c:v>140.84496296370847</c:v>
                </c:pt>
                <c:pt idx="38">
                  <c:v>136.42813839640991</c:v>
                </c:pt>
                <c:pt idx="39">
                  <c:v>136.41729101128959</c:v>
                </c:pt>
                <c:pt idx="40">
                  <c:v>137.7204162498987</c:v>
                </c:pt>
                <c:pt idx="41">
                  <c:v>136.05650527304073</c:v>
                </c:pt>
                <c:pt idx="42">
                  <c:v>137.60008493807058</c:v>
                </c:pt>
                <c:pt idx="43">
                  <c:v>141.50164860595788</c:v>
                </c:pt>
                <c:pt idx="44">
                  <c:v>137.6127241170241</c:v>
                </c:pt>
                <c:pt idx="45">
                  <c:v>142.59521397962277</c:v>
                </c:pt>
                <c:pt idx="46">
                  <c:v>138.59949602699848</c:v>
                </c:pt>
                <c:pt idx="47">
                  <c:v>143.4096959892259</c:v>
                </c:pt>
                <c:pt idx="48">
                  <c:v>143.56236525147082</c:v>
                </c:pt>
              </c:numCache>
            </c:numRef>
          </c:val>
          <c:smooth val="0"/>
          <c:extLst>
            <c:ext xmlns:c16="http://schemas.microsoft.com/office/drawing/2014/chart" uri="{C3380CC4-5D6E-409C-BE32-E72D297353CC}">
              <c16:uniqueId val="{00000001-EEDE-44ED-B44A-976BF7EB419A}"/>
            </c:ext>
          </c:extLst>
        </c:ser>
        <c:ser>
          <c:idx val="0"/>
          <c:order val="1"/>
          <c:tx>
            <c:v>"HORS COVID"</c:v>
          </c:tx>
          <c:spPr>
            <a:ln w="12700">
              <a:solidFill>
                <a:srgbClr val="FF00FF"/>
              </a:solidFill>
              <a:prstDash val="solid"/>
            </a:ln>
          </c:spPr>
          <c:cat>
            <c:numRef>
              <c:f>[2]SA_INDICES!$BZ$3:$DV$3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[2]SA_INDICES!$BZ$118:$DV$118</c:f>
              <c:numCache>
                <c:formatCode>General</c:formatCode>
                <c:ptCount val="49"/>
                <c:pt idx="0">
                  <c:v>103.38211663648487</c:v>
                </c:pt>
                <c:pt idx="1">
                  <c:v>108.24697053995361</c:v>
                </c:pt>
                <c:pt idx="2">
                  <c:v>109.66428908718098</c:v>
                </c:pt>
                <c:pt idx="3">
                  <c:v>112.15182832042079</c:v>
                </c:pt>
                <c:pt idx="4">
                  <c:v>112.72405804300205</c:v>
                </c:pt>
                <c:pt idx="5">
                  <c:v>113.07994449511808</c:v>
                </c:pt>
                <c:pt idx="6">
                  <c:v>113.852894908488</c:v>
                </c:pt>
                <c:pt idx="7">
                  <c:v>111.03065749564016</c:v>
                </c:pt>
                <c:pt idx="8">
                  <c:v>112.67544076053404</c:v>
                </c:pt>
                <c:pt idx="9">
                  <c:v>112.64466236095814</c:v>
                </c:pt>
                <c:pt idx="10">
                  <c:v>114.93500717122929</c:v>
                </c:pt>
                <c:pt idx="11">
                  <c:v>115.35607296614681</c:v>
                </c:pt>
                <c:pt idx="12">
                  <c:v>118.69962485574332</c:v>
                </c:pt>
                <c:pt idx="13">
                  <c:v>117.61829671832966</c:v>
                </c:pt>
                <c:pt idx="14">
                  <c:v>117.78116327871651</c:v>
                </c:pt>
                <c:pt idx="15">
                  <c:v>119.45328091577483</c:v>
                </c:pt>
                <c:pt idx="16">
                  <c:v>119.48384020628009</c:v>
                </c:pt>
                <c:pt idx="17">
                  <c:v>121.7018214257853</c:v>
                </c:pt>
                <c:pt idx="18">
                  <c:v>121.26826429635598</c:v>
                </c:pt>
                <c:pt idx="19">
                  <c:v>121.78145685172063</c:v>
                </c:pt>
                <c:pt idx="20">
                  <c:v>122.08534077041666</c:v>
                </c:pt>
                <c:pt idx="21">
                  <c:v>121.43603675272836</c:v>
                </c:pt>
                <c:pt idx="22">
                  <c:v>125.8629697719136</c:v>
                </c:pt>
                <c:pt idx="23">
                  <c:v>127.86489778311912</c:v>
                </c:pt>
                <c:pt idx="24">
                  <c:v>126.56057758642075</c:v>
                </c:pt>
                <c:pt idx="25">
                  <c:v>126.89117686618501</c:v>
                </c:pt>
                <c:pt idx="26">
                  <c:v>126.72538944120733</c:v>
                </c:pt>
                <c:pt idx="27">
                  <c:v>128.54618000927772</c:v>
                </c:pt>
                <c:pt idx="28">
                  <c:v>128.3991725198531</c:v>
                </c:pt>
                <c:pt idx="29">
                  <c:v>128.4163718775074</c:v>
                </c:pt>
                <c:pt idx="30">
                  <c:v>129.13391899928527</c:v>
                </c:pt>
                <c:pt idx="31">
                  <c:v>126.50775321335878</c:v>
                </c:pt>
                <c:pt idx="32">
                  <c:v>132.23271044082955</c:v>
                </c:pt>
                <c:pt idx="33">
                  <c:v>130.60697315447865</c:v>
                </c:pt>
                <c:pt idx="34">
                  <c:v>134.64167036709904</c:v>
                </c:pt>
                <c:pt idx="35">
                  <c:v>131.33511888921217</c:v>
                </c:pt>
                <c:pt idx="36">
                  <c:v>129.5627486301168</c:v>
                </c:pt>
                <c:pt idx="37">
                  <c:v>142.06708771259417</c:v>
                </c:pt>
                <c:pt idx="38">
                  <c:v>135.23725743401357</c:v>
                </c:pt>
                <c:pt idx="39">
                  <c:v>135.63473972550887</c:v>
                </c:pt>
                <c:pt idx="40">
                  <c:v>136.43063680354555</c:v>
                </c:pt>
                <c:pt idx="41">
                  <c:v>136.08857909248349</c:v>
                </c:pt>
                <c:pt idx="42">
                  <c:v>139.02882618056736</c:v>
                </c:pt>
                <c:pt idx="43">
                  <c:v>143.23963839361895</c:v>
                </c:pt>
                <c:pt idx="44">
                  <c:v>136.10578633138283</c:v>
                </c:pt>
                <c:pt idx="45">
                  <c:v>142.5293658289213</c:v>
                </c:pt>
                <c:pt idx="46">
                  <c:v>138.78762880132845</c:v>
                </c:pt>
                <c:pt idx="47">
                  <c:v>141.48219263533906</c:v>
                </c:pt>
                <c:pt idx="48">
                  <c:v>141.09046017665167</c:v>
                </c:pt>
              </c:numCache>
            </c:numRef>
          </c:val>
          <c:smooth val="0"/>
          <c:extLst>
            <c:ext xmlns:c16="http://schemas.microsoft.com/office/drawing/2014/chart" uri="{C3380CC4-5D6E-409C-BE32-E72D297353CC}">
              <c16:uniqueId val="{00000002-EEDE-44ED-B44A-976BF7EB419A}"/>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[1]NSA_INDICES!$E$51</c:f>
              <c:strCache>
                <c:ptCount val="1"/>
                <c:pt idx="0">
                  <c:v>TOTAL spécialistes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[1]NSA_INDICES!$BZ$51:$DV$51</c:f>
              <c:numCache>
                <c:formatCode>General</c:formatCode>
                <c:ptCount val="49"/>
                <c:pt idx="0">
                  <c:v>67.987132425444074</c:v>
                </c:pt>
                <c:pt idx="1">
                  <c:v>83.258357928752758</c:v>
                </c:pt>
                <c:pt idx="2">
                  <c:v>89.961642920786716</c:v>
                </c:pt>
                <c:pt idx="3">
                  <c:v>92.14320714476608</c:v>
                </c:pt>
                <c:pt idx="4">
                  <c:v>92.439426061323132</c:v>
                </c:pt>
                <c:pt idx="5">
                  <c:v>90.412779500850888</c:v>
                </c:pt>
                <c:pt idx="6">
                  <c:v>89.644738272579943</c:v>
                </c:pt>
                <c:pt idx="7">
                  <c:v>88.738020358839009</c:v>
                </c:pt>
                <c:pt idx="8">
                  <c:v>93.574004550141922</c:v>
                </c:pt>
                <c:pt idx="9">
                  <c:v>90.221333083419211</c:v>
                </c:pt>
                <c:pt idx="10">
                  <c:v>87.73553722538135</c:v>
                </c:pt>
                <c:pt idx="11">
                  <c:v>92.358321063871742</c:v>
                </c:pt>
                <c:pt idx="12">
                  <c:v>89.246316798546999</c:v>
                </c:pt>
                <c:pt idx="13">
                  <c:v>89.908877425015575</c:v>
                </c:pt>
                <c:pt idx="14">
                  <c:v>89.363860411869183</c:v>
                </c:pt>
                <c:pt idx="15">
                  <c:v>89.52765720470191</c:v>
                </c:pt>
                <c:pt idx="16">
                  <c:v>90.451501176156043</c:v>
                </c:pt>
                <c:pt idx="17">
                  <c:v>90.032483776336306</c:v>
                </c:pt>
                <c:pt idx="18">
                  <c:v>89.424684846671198</c:v>
                </c:pt>
                <c:pt idx="19">
                  <c:v>90.903038418792931</c:v>
                </c:pt>
                <c:pt idx="20">
                  <c:v>90.736453320212206</c:v>
                </c:pt>
                <c:pt idx="21">
                  <c:v>88.03210615912279</c:v>
                </c:pt>
                <c:pt idx="22">
                  <c:v>87.498076757885386</c:v>
                </c:pt>
                <c:pt idx="23">
                  <c:v>85.516927079830111</c:v>
                </c:pt>
                <c:pt idx="24">
                  <c:v>95.555554394977861</c:v>
                </c:pt>
                <c:pt idx="25">
                  <c:v>90.596961683477645</c:v>
                </c:pt>
                <c:pt idx="26">
                  <c:v>91.960490086676145</c:v>
                </c:pt>
                <c:pt idx="27">
                  <c:v>92.346716600388561</c:v>
                </c:pt>
                <c:pt idx="28">
                  <c:v>92.912337234194922</c:v>
                </c:pt>
                <c:pt idx="29">
                  <c:v>88.703888542368972</c:v>
                </c:pt>
                <c:pt idx="30">
                  <c:v>92.80944706048561</c:v>
                </c:pt>
                <c:pt idx="31">
                  <c:v>90.713700739592213</c:v>
                </c:pt>
                <c:pt idx="32">
                  <c:v>92.425039726988828</c:v>
                </c:pt>
                <c:pt idx="33">
                  <c:v>91.930900553329607</c:v>
                </c:pt>
                <c:pt idx="34">
                  <c:v>92.390653341878931</c:v>
                </c:pt>
                <c:pt idx="35">
                  <c:v>91.740875476473676</c:v>
                </c:pt>
                <c:pt idx="36">
                  <c:v>93.147475771052129</c:v>
                </c:pt>
                <c:pt idx="37">
                  <c:v>96.289723705114227</c:v>
                </c:pt>
                <c:pt idx="38">
                  <c:v>93.114578346635639</c:v>
                </c:pt>
                <c:pt idx="39">
                  <c:v>92.73568152847011</c:v>
                </c:pt>
                <c:pt idx="40">
                  <c:v>91.319650826839464</c:v>
                </c:pt>
                <c:pt idx="41">
                  <c:v>93.771258313784273</c:v>
                </c:pt>
                <c:pt idx="42">
                  <c:v>92.802729493394935</c:v>
                </c:pt>
                <c:pt idx="43">
                  <c:v>95.821637373935914</c:v>
                </c:pt>
                <c:pt idx="44">
                  <c:v>92.556625187679231</c:v>
                </c:pt>
                <c:pt idx="45">
                  <c:v>94.14732363523882</c:v>
                </c:pt>
                <c:pt idx="46">
                  <c:v>92.261986794107301</c:v>
                </c:pt>
                <c:pt idx="47">
                  <c:v>66.290931653552946</c:v>
                </c:pt>
                <c:pt idx="48">
                  <c:v>105.48416524323139</c:v>
                </c:pt>
              </c:numCache>
            </c:numRef>
          </c:val>
          <c:smooth val="0"/>
          <c:extLst>
            <c:ext xmlns:c16="http://schemas.microsoft.com/office/drawing/2014/chart" uri="{C3380CC4-5D6E-409C-BE32-E72D297353CC}">
              <c16:uniqueId val="{00000001-E6DE-4CBF-BF00-9559DCDF2371}"/>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[1]SA_INDICES!$E$51</c:f>
              <c:strCache>
                <c:ptCount val="1"/>
                <c:pt idx="0">
                  <c:v>TOTAL spécialistes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[1]SA_INDICES!$BZ$51:$DV$51</c:f>
              <c:numCache>
                <c:formatCode>General</c:formatCode>
                <c:ptCount val="49"/>
                <c:pt idx="0">
                  <c:v>84.875334775335133</c:v>
                </c:pt>
                <c:pt idx="1">
                  <c:v>104.1152188064367</c:v>
                </c:pt>
                <c:pt idx="2">
                  <c:v>114.14455801653689</c:v>
                </c:pt>
                <c:pt idx="3">
                  <c:v>113.83282374632839</c:v>
                </c:pt>
                <c:pt idx="4">
                  <c:v>114.05552262667112</c:v>
                </c:pt>
                <c:pt idx="5">
                  <c:v>112.6812430281674</c:v>
                </c:pt>
                <c:pt idx="6">
                  <c:v>116.16807267300821</c:v>
                </c:pt>
                <c:pt idx="7">
                  <c:v>114.30887820657544</c:v>
                </c:pt>
                <c:pt idx="8">
                  <c:v>118.84979633173964</c:v>
                </c:pt>
                <c:pt idx="9">
                  <c:v>114.92105107997692</c:v>
                </c:pt>
                <c:pt idx="10">
                  <c:v>113.32511646243822</c:v>
                </c:pt>
                <c:pt idx="11">
                  <c:v>118.58206586508078</c:v>
                </c:pt>
                <c:pt idx="12">
                  <c:v>114.82064606520173</c:v>
                </c:pt>
                <c:pt idx="13">
                  <c:v>117.04796045734311</c:v>
                </c:pt>
                <c:pt idx="14">
                  <c:v>114.48541361793909</c:v>
                </c:pt>
                <c:pt idx="15">
                  <c:v>115.89570764963932</c:v>
                </c:pt>
                <c:pt idx="16">
                  <c:v>117.12467879271522</c:v>
                </c:pt>
                <c:pt idx="17">
                  <c:v>119.07707275024751</c:v>
                </c:pt>
                <c:pt idx="18">
                  <c:v>113.41382303881741</c:v>
                </c:pt>
                <c:pt idx="19">
                  <c:v>118.11147736508588</c:v>
                </c:pt>
                <c:pt idx="20">
                  <c:v>119.18182031060059</c:v>
                </c:pt>
                <c:pt idx="21">
                  <c:v>114.74857360536217</c:v>
                </c:pt>
                <c:pt idx="22">
                  <c:v>117.11589230452853</c:v>
                </c:pt>
                <c:pt idx="23">
                  <c:v>113.62697962483877</c:v>
                </c:pt>
                <c:pt idx="24">
                  <c:v>125.09335632839682</c:v>
                </c:pt>
                <c:pt idx="25">
                  <c:v>119.21440029397144</c:v>
                </c:pt>
                <c:pt idx="26">
                  <c:v>120.99941239457983</c:v>
                </c:pt>
                <c:pt idx="27">
                  <c:v>123.19033737857043</c:v>
                </c:pt>
                <c:pt idx="28">
                  <c:v>122.2215456519495</c:v>
                </c:pt>
                <c:pt idx="29">
                  <c:v>118.87556232870556</c:v>
                </c:pt>
                <c:pt idx="30">
                  <c:v>124.11528623141275</c:v>
                </c:pt>
                <c:pt idx="31">
                  <c:v>121.15094184367162</c:v>
                </c:pt>
                <c:pt idx="32">
                  <c:v>125.24547977207317</c:v>
                </c:pt>
                <c:pt idx="33">
                  <c:v>123.98080813260681</c:v>
                </c:pt>
                <c:pt idx="34">
                  <c:v>124.44699887109059</c:v>
                </c:pt>
                <c:pt idx="35">
                  <c:v>124.19545830887432</c:v>
                </c:pt>
                <c:pt idx="36">
                  <c:v>126.337445867524</c:v>
                </c:pt>
                <c:pt idx="37">
                  <c:v>133.42842401648238</c:v>
                </c:pt>
                <c:pt idx="38">
                  <c:v>128.49370955914836</c:v>
                </c:pt>
                <c:pt idx="39">
                  <c:v>126.59705072743421</c:v>
                </c:pt>
                <c:pt idx="40">
                  <c:v>127.3738912072188</c:v>
                </c:pt>
                <c:pt idx="41">
                  <c:v>129.30918616515271</c:v>
                </c:pt>
                <c:pt idx="42">
                  <c:v>129.45503441588161</c:v>
                </c:pt>
                <c:pt idx="43">
                  <c:v>133.26477217527199</c:v>
                </c:pt>
                <c:pt idx="44">
                  <c:v>128.55012541879069</c:v>
                </c:pt>
                <c:pt idx="45">
                  <c:v>132.74753757693802</c:v>
                </c:pt>
                <c:pt idx="46">
                  <c:v>130.88271364370419</c:v>
                </c:pt>
                <c:pt idx="47">
                  <c:v>100.52634335579647</c:v>
                </c:pt>
                <c:pt idx="48">
                  <c:v>148.76311860908652</c:v>
                </c:pt>
              </c:numCache>
            </c:numRef>
          </c:val>
          <c:smooth val="0"/>
          <c:extLst>
            <c:ext xmlns:c16="http://schemas.microsoft.com/office/drawing/2014/chart" uri="{C3380CC4-5D6E-409C-BE32-E72D297353CC}">
              <c16:uniqueId val="{00000001-D618-4F50-B98E-E5F95E861B50}"/>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[1]RA_INDICES!$E$51</c:f>
              <c:strCache>
                <c:ptCount val="1"/>
                <c:pt idx="0">
                  <c:v>TOTAL spécialistes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[1]RA_INDICES!$BZ$51:$DV$51</c:f>
              <c:numCache>
                <c:formatCode>General</c:formatCode>
                <c:ptCount val="49"/>
                <c:pt idx="0">
                  <c:v>75.975645839316556</c:v>
                </c:pt>
                <c:pt idx="1">
                  <c:v>93.124139344720064</c:v>
                </c:pt>
                <c:pt idx="2">
                  <c:v>101.40072551978139</c:v>
                </c:pt>
                <c:pt idx="3">
                  <c:v>102.40290143155617</c:v>
                </c:pt>
                <c:pt idx="4">
                  <c:v>102.66434365706472</c:v>
                </c:pt>
                <c:pt idx="5">
                  <c:v>100.94628187775992</c:v>
                </c:pt>
                <c:pt idx="6">
                  <c:v>102.1908937631798</c:v>
                </c:pt>
                <c:pt idx="7">
                  <c:v>100.83363223562272</c:v>
                </c:pt>
                <c:pt idx="8">
                  <c:v>105.5300432989815</c:v>
                </c:pt>
                <c:pt idx="9">
                  <c:v>101.90487550234586</c:v>
                </c:pt>
                <c:pt idx="10">
                  <c:v>99.840004755751778</c:v>
                </c:pt>
                <c:pt idx="11">
                  <c:v>104.76276368992652</c:v>
                </c:pt>
                <c:pt idx="12">
                  <c:v>101.34357073740574</c:v>
                </c:pt>
                <c:pt idx="13">
                  <c:v>102.74629637300359</c:v>
                </c:pt>
                <c:pt idx="14">
                  <c:v>101.24694071883242</c:v>
                </c:pt>
                <c:pt idx="15">
                  <c:v>102.00035976433269</c:v>
                </c:pt>
                <c:pt idx="16">
                  <c:v>103.06853600117168</c:v>
                </c:pt>
                <c:pt idx="17">
                  <c:v>103.77125145636705</c:v>
                </c:pt>
                <c:pt idx="18">
                  <c:v>100.77210645288123</c:v>
                </c:pt>
                <c:pt idx="19">
                  <c:v>103.77326433093057</c:v>
                </c:pt>
                <c:pt idx="20">
                  <c:v>104.19177503281051</c:v>
                </c:pt>
                <c:pt idx="21">
                  <c:v>100.66961808276149</c:v>
                </c:pt>
                <c:pt idx="22">
                  <c:v>101.50799397003236</c:v>
                </c:pt>
                <c:pt idx="23">
                  <c:v>98.813637242822111</c:v>
                </c:pt>
                <c:pt idx="24">
                  <c:v>109.52762330277066</c:v>
                </c:pt>
                <c:pt idx="25">
                  <c:v>104.13367728376632</c:v>
                </c:pt>
                <c:pt idx="26">
                  <c:v>105.69657730158247</c:v>
                </c:pt>
                <c:pt idx="27">
                  <c:v>106.93646826335885</c:v>
                </c:pt>
                <c:pt idx="28">
                  <c:v>106.77627608004414</c:v>
                </c:pt>
                <c:pt idx="29">
                  <c:v>102.97579361358511</c:v>
                </c:pt>
                <c:pt idx="30">
                  <c:v>107.61783879858551</c:v>
                </c:pt>
                <c:pt idx="31">
                  <c:v>105.11122534307837</c:v>
                </c:pt>
                <c:pt idx="32">
                  <c:v>107.94987298735327</c:v>
                </c:pt>
                <c:pt idx="33">
                  <c:v>107.09125399450453</c:v>
                </c:pt>
                <c:pt idx="34">
                  <c:v>107.5540520834561</c:v>
                </c:pt>
                <c:pt idx="35">
                  <c:v>107.09264974627573</c:v>
                </c:pt>
                <c:pt idx="36">
                  <c:v>108.84710536030812</c:v>
                </c:pt>
                <c:pt idx="37">
                  <c:v>113.85719473989067</c:v>
                </c:pt>
                <c:pt idx="38">
                  <c:v>109.84973217809927</c:v>
                </c:pt>
                <c:pt idx="39">
                  <c:v>108.75289854504371</c:v>
                </c:pt>
                <c:pt idx="40">
                  <c:v>108.37414703303281</c:v>
                </c:pt>
                <c:pt idx="41">
                  <c:v>110.58152665733718</c:v>
                </c:pt>
                <c:pt idx="42">
                  <c:v>110.14012417024863</c:v>
                </c:pt>
                <c:pt idx="43">
                  <c:v>113.53311301952694</c:v>
                </c:pt>
                <c:pt idx="44">
                  <c:v>109.58238988727803</c:v>
                </c:pt>
                <c:pt idx="45">
                  <c:v>112.40612468836575</c:v>
                </c:pt>
                <c:pt idx="46">
                  <c:v>110.53049093087235</c:v>
                </c:pt>
                <c:pt idx="47">
                  <c:v>82.485079493958423</c:v>
                </c:pt>
                <c:pt idx="48">
                  <c:v>125.95611911603216</c:v>
                </c:pt>
              </c:numCache>
            </c:numRef>
          </c:val>
          <c:smooth val="0"/>
          <c:extLst>
            <c:ext xmlns:c16="http://schemas.microsoft.com/office/drawing/2014/chart" uri="{C3380CC4-5D6E-409C-BE32-E72D297353CC}">
              <c16:uniqueId val="{00000001-1A2E-4B28-9018-C78D6044EBE7}"/>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[1]NSA_INDICES!$E$55</c:f>
              <c:strCache>
                <c:ptCount val="1"/>
                <c:pt idx="0">
                  <c:v>Honoraires de dentistes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[1]NSA_INDICES!$BZ$55:$DV$55</c:f>
              <c:numCache>
                <c:formatCode>General</c:formatCode>
                <c:ptCount val="49"/>
                <c:pt idx="0">
                  <c:v>64.925829480377658</c:v>
                </c:pt>
                <c:pt idx="1">
                  <c:v>100.59917343902475</c:v>
                </c:pt>
                <c:pt idx="2">
                  <c:v>104.64934768728395</c:v>
                </c:pt>
                <c:pt idx="3">
                  <c:v>104.79627849009105</c:v>
                </c:pt>
                <c:pt idx="4">
                  <c:v>99.808242418173592</c:v>
                </c:pt>
                <c:pt idx="5">
                  <c:v>95.979799067985638</c:v>
                </c:pt>
                <c:pt idx="6">
                  <c:v>100.33902331100666</c:v>
                </c:pt>
                <c:pt idx="7">
                  <c:v>98.87840037543036</c:v>
                </c:pt>
                <c:pt idx="8">
                  <c:v>100.35577723967235</c:v>
                </c:pt>
                <c:pt idx="9">
                  <c:v>99.984677642569082</c:v>
                </c:pt>
                <c:pt idx="10">
                  <c:v>96.075689629110656</c:v>
                </c:pt>
                <c:pt idx="11">
                  <c:v>100.44436646306991</c:v>
                </c:pt>
                <c:pt idx="12">
                  <c:v>96.67874740219527</c:v>
                </c:pt>
                <c:pt idx="13">
                  <c:v>100.42776158510993</c:v>
                </c:pt>
                <c:pt idx="14">
                  <c:v>100.54502677090002</c:v>
                </c:pt>
                <c:pt idx="15">
                  <c:v>95.179367806375069</c:v>
                </c:pt>
                <c:pt idx="16">
                  <c:v>100.95805326971904</c:v>
                </c:pt>
                <c:pt idx="17">
                  <c:v>99.785890169894017</c:v>
                </c:pt>
                <c:pt idx="18">
                  <c:v>97.761605530422713</c:v>
                </c:pt>
                <c:pt idx="19">
                  <c:v>94.326908975589561</c:v>
                </c:pt>
                <c:pt idx="20">
                  <c:v>100.33885451532821</c:v>
                </c:pt>
                <c:pt idx="21">
                  <c:v>99.418369752318441</c:v>
                </c:pt>
                <c:pt idx="22">
                  <c:v>101.67681331568031</c:v>
                </c:pt>
                <c:pt idx="23">
                  <c:v>98.584286419994967</c:v>
                </c:pt>
                <c:pt idx="24">
                  <c:v>104.33358241230425</c:v>
                </c:pt>
                <c:pt idx="25">
                  <c:v>100.22000971804836</c:v>
                </c:pt>
                <c:pt idx="26">
                  <c:v>99.938649079397806</c:v>
                </c:pt>
                <c:pt idx="27">
                  <c:v>100.03440026943589</c:v>
                </c:pt>
                <c:pt idx="28">
                  <c:v>101.41830227817694</c:v>
                </c:pt>
                <c:pt idx="29">
                  <c:v>103.11320709347451</c:v>
                </c:pt>
                <c:pt idx="30">
                  <c:v>102.91933588168631</c:v>
                </c:pt>
                <c:pt idx="31">
                  <c:v>98.806777406213413</c:v>
                </c:pt>
                <c:pt idx="32">
                  <c:v>104.48243677400724</c:v>
                </c:pt>
                <c:pt idx="33">
                  <c:v>100.48437547096228</c:v>
                </c:pt>
                <c:pt idx="34">
                  <c:v>107.07014666015039</c:v>
                </c:pt>
                <c:pt idx="35">
                  <c:v>101.901046698721</c:v>
                </c:pt>
                <c:pt idx="36">
                  <c:v>102.51482673176628</c:v>
                </c:pt>
                <c:pt idx="37">
                  <c:v>104.91485999595002</c:v>
                </c:pt>
                <c:pt idx="38">
                  <c:v>103.18678026238082</c:v>
                </c:pt>
                <c:pt idx="39">
                  <c:v>101.4358132893382</c:v>
                </c:pt>
                <c:pt idx="40">
                  <c:v>103.68113304980378</c:v>
                </c:pt>
                <c:pt idx="41">
                  <c:v>94.686799722606082</c:v>
                </c:pt>
                <c:pt idx="42">
                  <c:v>90.934604474886342</c:v>
                </c:pt>
                <c:pt idx="43">
                  <c:v>94.852961714145096</c:v>
                </c:pt>
                <c:pt idx="44">
                  <c:v>87.437463026394795</c:v>
                </c:pt>
                <c:pt idx="45">
                  <c:v>89.988029964466904</c:v>
                </c:pt>
                <c:pt idx="46">
                  <c:v>86.461170183045581</c:v>
                </c:pt>
                <c:pt idx="47">
                  <c:v>91.79080328954916</c:v>
                </c:pt>
                <c:pt idx="48">
                  <c:v>92.054674971906579</c:v>
                </c:pt>
              </c:numCache>
            </c:numRef>
          </c:val>
          <c:smooth val="0"/>
          <c:extLst>
            <c:ext xmlns:c16="http://schemas.microsoft.com/office/drawing/2014/chart" uri="{C3380CC4-5D6E-409C-BE32-E72D297353CC}">
              <c16:uniqueId val="{00000001-6F5B-4825-B75F-63B8604D4E40}"/>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[1]SA_INDICES!$E$55</c:f>
              <c:strCache>
                <c:ptCount val="1"/>
                <c:pt idx="0">
                  <c:v>Honoraires de dentistes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[1]SA_INDICES!$BZ$55:$DV$55</c:f>
              <c:numCache>
                <c:formatCode>General</c:formatCode>
                <c:ptCount val="49"/>
                <c:pt idx="0">
                  <c:v>67.801196754414491</c:v>
                </c:pt>
                <c:pt idx="1">
                  <c:v>120.30022225820294</c:v>
                </c:pt>
                <c:pt idx="2">
                  <c:v>120.68889047837277</c:v>
                </c:pt>
                <c:pt idx="3">
                  <c:v>124.92750472792491</c:v>
                </c:pt>
                <c:pt idx="4">
                  <c:v>116.60401934119378</c:v>
                </c:pt>
                <c:pt idx="5">
                  <c:v>112.45312031783519</c:v>
                </c:pt>
                <c:pt idx="6">
                  <c:v>118.73059913113508</c:v>
                </c:pt>
                <c:pt idx="7">
                  <c:v>118.12892852786592</c:v>
                </c:pt>
                <c:pt idx="8">
                  <c:v>121.36538006146857</c:v>
                </c:pt>
                <c:pt idx="9">
                  <c:v>120.12233701331429</c:v>
                </c:pt>
                <c:pt idx="10">
                  <c:v>117.71289398155653</c:v>
                </c:pt>
                <c:pt idx="11">
                  <c:v>119.29501083589579</c:v>
                </c:pt>
                <c:pt idx="12">
                  <c:v>118.01068043654091</c:v>
                </c:pt>
                <c:pt idx="13">
                  <c:v>118.94999276290399</c:v>
                </c:pt>
                <c:pt idx="14">
                  <c:v>120.14160739322561</c:v>
                </c:pt>
                <c:pt idx="15">
                  <c:v>111.8774753418371</c:v>
                </c:pt>
                <c:pt idx="16">
                  <c:v>118.0092245220288</c:v>
                </c:pt>
                <c:pt idx="17">
                  <c:v>122.3955154208235</c:v>
                </c:pt>
                <c:pt idx="18">
                  <c:v>118.81968636048148</c:v>
                </c:pt>
                <c:pt idx="19">
                  <c:v>112.40127317831676</c:v>
                </c:pt>
                <c:pt idx="20">
                  <c:v>120.43648121911636</c:v>
                </c:pt>
                <c:pt idx="21">
                  <c:v>116.7893885159756</c:v>
                </c:pt>
                <c:pt idx="22">
                  <c:v>121.78717011825488</c:v>
                </c:pt>
                <c:pt idx="23">
                  <c:v>115.96536565756854</c:v>
                </c:pt>
                <c:pt idx="24">
                  <c:v>120.10506021395769</c:v>
                </c:pt>
                <c:pt idx="25">
                  <c:v>118.99277948401159</c:v>
                </c:pt>
                <c:pt idx="26">
                  <c:v>118.32362808990308</c:v>
                </c:pt>
                <c:pt idx="27">
                  <c:v>120.05009217562861</c:v>
                </c:pt>
                <c:pt idx="28">
                  <c:v>126.12521163832091</c:v>
                </c:pt>
                <c:pt idx="29">
                  <c:v>125.49345787270589</c:v>
                </c:pt>
                <c:pt idx="30">
                  <c:v>121.84577690425103</c:v>
                </c:pt>
                <c:pt idx="31">
                  <c:v>116.7258606857233</c:v>
                </c:pt>
                <c:pt idx="32">
                  <c:v>127.44060301338713</c:v>
                </c:pt>
                <c:pt idx="33">
                  <c:v>123.07240095572602</c:v>
                </c:pt>
                <c:pt idx="34">
                  <c:v>126.92308554924441</c:v>
                </c:pt>
                <c:pt idx="35">
                  <c:v>123.1727915428427</c:v>
                </c:pt>
                <c:pt idx="36">
                  <c:v>123.68793364946843</c:v>
                </c:pt>
                <c:pt idx="37">
                  <c:v>129.64707183698346</c:v>
                </c:pt>
                <c:pt idx="38">
                  <c:v>125.70203882446636</c:v>
                </c:pt>
                <c:pt idx="39">
                  <c:v>125.34689414277862</c:v>
                </c:pt>
                <c:pt idx="40">
                  <c:v>129.90302159494345</c:v>
                </c:pt>
                <c:pt idx="41">
                  <c:v>123.52873800521596</c:v>
                </c:pt>
                <c:pt idx="42">
                  <c:v>114.51403359538639</c:v>
                </c:pt>
                <c:pt idx="43">
                  <c:v>117.99055082976729</c:v>
                </c:pt>
                <c:pt idx="44">
                  <c:v>111.19865515954395</c:v>
                </c:pt>
                <c:pt idx="45">
                  <c:v>116.36038923901762</c:v>
                </c:pt>
                <c:pt idx="46">
                  <c:v>112.72725417250615</c:v>
                </c:pt>
                <c:pt idx="47">
                  <c:v>118.51249896255938</c:v>
                </c:pt>
                <c:pt idx="48">
                  <c:v>116.0544364973821</c:v>
                </c:pt>
              </c:numCache>
            </c:numRef>
          </c:val>
          <c:smooth val="0"/>
          <c:extLst>
            <c:ext xmlns:c16="http://schemas.microsoft.com/office/drawing/2014/chart" uri="{C3380CC4-5D6E-409C-BE32-E72D297353CC}">
              <c16:uniqueId val="{00000001-1089-45E6-8287-4030DBF86762}"/>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[1]RA_INDICES!$E$55</c:f>
              <c:strCache>
                <c:ptCount val="1"/>
                <c:pt idx="0">
                  <c:v>Honoraires de dentistes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[1]RA_INDICES!$BZ$55:$DV$55</c:f>
              <c:numCache>
                <c:formatCode>General</c:formatCode>
                <c:ptCount val="49"/>
                <c:pt idx="0">
                  <c:v>66.475769505399327</c:v>
                </c:pt>
                <c:pt idx="1">
                  <c:v>111.21884083785415</c:v>
                </c:pt>
                <c:pt idx="2">
                  <c:v>113.29531426673027</c:v>
                </c:pt>
                <c:pt idx="3">
                  <c:v>115.64782903131248</c:v>
                </c:pt>
                <c:pt idx="4">
                  <c:v>108.86184998315646</c:v>
                </c:pt>
                <c:pt idx="5">
                  <c:v>104.85958989704913</c:v>
                </c:pt>
                <c:pt idx="6">
                  <c:v>110.2528314510072</c:v>
                </c:pt>
                <c:pt idx="7">
                  <c:v>109.25521879291777</c:v>
                </c:pt>
                <c:pt idx="8">
                  <c:v>111.68080852083895</c:v>
                </c:pt>
                <c:pt idx="9">
                  <c:v>110.83969590434073</c:v>
                </c:pt>
                <c:pt idx="10">
                  <c:v>107.73902368672677</c:v>
                </c:pt>
                <c:pt idx="11">
                  <c:v>110.60563124295062</c:v>
                </c:pt>
                <c:pt idx="12">
                  <c:v>108.17752779089854</c:v>
                </c:pt>
                <c:pt idx="13">
                  <c:v>110.41199828224055</c:v>
                </c:pt>
                <c:pt idx="14">
                  <c:v>111.10838155843075</c:v>
                </c:pt>
                <c:pt idx="15">
                  <c:v>104.18032759506772</c:v>
                </c:pt>
                <c:pt idx="16">
                  <c:v>110.14932877601285</c:v>
                </c:pt>
                <c:pt idx="17">
                  <c:v>111.97339868179166</c:v>
                </c:pt>
                <c:pt idx="18">
                  <c:v>109.11276843171933</c:v>
                </c:pt>
                <c:pt idx="19">
                  <c:v>104.06972713923075</c:v>
                </c:pt>
                <c:pt idx="20">
                  <c:v>111.17229353976714</c:v>
                </c:pt>
                <c:pt idx="21">
                  <c:v>108.78205608912326</c:v>
                </c:pt>
                <c:pt idx="22">
                  <c:v>112.51711438164338</c:v>
                </c:pt>
                <c:pt idx="23">
                  <c:v>107.95339576183103</c:v>
                </c:pt>
                <c:pt idx="24">
                  <c:v>112.83505104876271</c:v>
                </c:pt>
                <c:pt idx="25">
                  <c:v>110.33929691433508</c:v>
                </c:pt>
                <c:pt idx="26">
                  <c:v>109.84890127043671</c:v>
                </c:pt>
                <c:pt idx="27">
                  <c:v>110.82367310217407</c:v>
                </c:pt>
                <c:pt idx="28">
                  <c:v>114.73633231129567</c:v>
                </c:pt>
                <c:pt idx="29">
                  <c:v>115.17707342664487</c:v>
                </c:pt>
                <c:pt idx="30">
                  <c:v>113.12145814167174</c:v>
                </c:pt>
                <c:pt idx="31">
                  <c:v>108.46589283031589</c:v>
                </c:pt>
                <c:pt idx="32">
                  <c:v>116.85782306876686</c:v>
                </c:pt>
                <c:pt idx="33">
                  <c:v>112.66024082950916</c:v>
                </c:pt>
                <c:pt idx="34">
                  <c:v>117.77168899053775</c:v>
                </c:pt>
                <c:pt idx="35">
                  <c:v>113.36738320246252</c:v>
                </c:pt>
                <c:pt idx="36">
                  <c:v>113.92799337733932</c:v>
                </c:pt>
                <c:pt idx="37">
                  <c:v>118.24652909640356</c:v>
                </c:pt>
                <c:pt idx="38">
                  <c:v>115.32342128705739</c:v>
                </c:pt>
                <c:pt idx="39">
                  <c:v>114.32485935691943</c:v>
                </c:pt>
                <c:pt idx="40">
                  <c:v>117.81579854271298</c:v>
                </c:pt>
                <c:pt idx="41">
                  <c:v>110.23377869363011</c:v>
                </c:pt>
                <c:pt idx="42">
                  <c:v>103.64487675593477</c:v>
                </c:pt>
                <c:pt idx="43">
                  <c:v>107.32506424401092</c:v>
                </c:pt>
                <c:pt idx="44">
                  <c:v>100.24571297134624</c:v>
                </c:pt>
                <c:pt idx="45">
                  <c:v>104.20380530661666</c:v>
                </c:pt>
                <c:pt idx="46">
                  <c:v>100.61965881976498</c:v>
                </c:pt>
                <c:pt idx="47">
                  <c:v>106.19488517293915</c:v>
                </c:pt>
                <c:pt idx="48">
                  <c:v>104.99152353215513</c:v>
                </c:pt>
              </c:numCache>
            </c:numRef>
          </c:val>
          <c:smooth val="0"/>
          <c:extLst>
            <c:ext xmlns:c16="http://schemas.microsoft.com/office/drawing/2014/chart" uri="{C3380CC4-5D6E-409C-BE32-E72D297353CC}">
              <c16:uniqueId val="{00000001-A988-4161-AF5B-F1BE26C2E3B9}"/>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[1]NSA_INDICES!$E$74</c:f>
              <c:strCache>
                <c:ptCount val="1"/>
                <c:pt idx="0">
                  <c:v>Montants masseurs-kiné</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[1]NSA_INDICES!$BZ$74:$DV$74</c:f>
              <c:numCache>
                <c:formatCode>General</c:formatCode>
                <c:ptCount val="49"/>
                <c:pt idx="0">
                  <c:v>49.365698396442994</c:v>
                </c:pt>
                <c:pt idx="1">
                  <c:v>85.378400780981295</c:v>
                </c:pt>
                <c:pt idx="2">
                  <c:v>90.013520472939319</c:v>
                </c:pt>
                <c:pt idx="3">
                  <c:v>92.600253792583558</c:v>
                </c:pt>
                <c:pt idx="4">
                  <c:v>91.585542470919322</c:v>
                </c:pt>
                <c:pt idx="5">
                  <c:v>91.442943407692852</c:v>
                </c:pt>
                <c:pt idx="6">
                  <c:v>92.190755114318364</c:v>
                </c:pt>
                <c:pt idx="7">
                  <c:v>93.476098806200369</c:v>
                </c:pt>
                <c:pt idx="8">
                  <c:v>88.085066262097783</c:v>
                </c:pt>
                <c:pt idx="9">
                  <c:v>90.816944645772864</c:v>
                </c:pt>
                <c:pt idx="10">
                  <c:v>89.874580176446955</c:v>
                </c:pt>
                <c:pt idx="11">
                  <c:v>91.953952502186951</c:v>
                </c:pt>
                <c:pt idx="12">
                  <c:v>91.680468198716213</c:v>
                </c:pt>
                <c:pt idx="13">
                  <c:v>91.01551833257993</c:v>
                </c:pt>
                <c:pt idx="14">
                  <c:v>90.139525113222433</c:v>
                </c:pt>
                <c:pt idx="15">
                  <c:v>87.965149641480565</c:v>
                </c:pt>
                <c:pt idx="16">
                  <c:v>88.830830640213321</c:v>
                </c:pt>
                <c:pt idx="17">
                  <c:v>89.980544008844774</c:v>
                </c:pt>
                <c:pt idx="18">
                  <c:v>88.277439986847071</c:v>
                </c:pt>
                <c:pt idx="19">
                  <c:v>86.903843883907214</c:v>
                </c:pt>
                <c:pt idx="20">
                  <c:v>90.136201927731932</c:v>
                </c:pt>
                <c:pt idx="21">
                  <c:v>86.934197459721361</c:v>
                </c:pt>
                <c:pt idx="22">
                  <c:v>88.095910567616116</c:v>
                </c:pt>
                <c:pt idx="23">
                  <c:v>85.215226511939875</c:v>
                </c:pt>
                <c:pt idx="24">
                  <c:v>88.289801299608513</c:v>
                </c:pt>
                <c:pt idx="25">
                  <c:v>88.999786911547531</c:v>
                </c:pt>
                <c:pt idx="26">
                  <c:v>90.227543197664929</c:v>
                </c:pt>
                <c:pt idx="27">
                  <c:v>90.520807890816045</c:v>
                </c:pt>
                <c:pt idx="28">
                  <c:v>89.327396065818775</c:v>
                </c:pt>
                <c:pt idx="29">
                  <c:v>88.883994540366274</c:v>
                </c:pt>
                <c:pt idx="30">
                  <c:v>89.612306204694463</c:v>
                </c:pt>
                <c:pt idx="31">
                  <c:v>86.983364026053977</c:v>
                </c:pt>
                <c:pt idx="32">
                  <c:v>90.798326018710696</c:v>
                </c:pt>
                <c:pt idx="33">
                  <c:v>90.06516554254631</c:v>
                </c:pt>
                <c:pt idx="34">
                  <c:v>92.204384552452922</c:v>
                </c:pt>
                <c:pt idx="35">
                  <c:v>90.077026063420362</c:v>
                </c:pt>
                <c:pt idx="36">
                  <c:v>87.559264881312146</c:v>
                </c:pt>
                <c:pt idx="37">
                  <c:v>91.582621916805024</c:v>
                </c:pt>
                <c:pt idx="38">
                  <c:v>89.115325186835378</c:v>
                </c:pt>
                <c:pt idx="39">
                  <c:v>88.122335277749258</c:v>
                </c:pt>
                <c:pt idx="40">
                  <c:v>88.971293673366276</c:v>
                </c:pt>
                <c:pt idx="41">
                  <c:v>88.718325290354798</c:v>
                </c:pt>
                <c:pt idx="42">
                  <c:v>88.442515506157477</c:v>
                </c:pt>
                <c:pt idx="43">
                  <c:v>92.971043073492609</c:v>
                </c:pt>
                <c:pt idx="44">
                  <c:v>86.601576896717276</c:v>
                </c:pt>
                <c:pt idx="45">
                  <c:v>89.024253503484658</c:v>
                </c:pt>
                <c:pt idx="46">
                  <c:v>87.211861111550945</c:v>
                </c:pt>
                <c:pt idx="47">
                  <c:v>89.823123672957593</c:v>
                </c:pt>
                <c:pt idx="48">
                  <c:v>90.372410082953706</c:v>
                </c:pt>
              </c:numCache>
            </c:numRef>
          </c:val>
          <c:smooth val="0"/>
          <c:extLst>
            <c:ext xmlns:c16="http://schemas.microsoft.com/office/drawing/2014/chart" uri="{C3380CC4-5D6E-409C-BE32-E72D297353CC}">
              <c16:uniqueId val="{00000001-C929-4F43-BD9A-599ED87AA2DC}"/>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[1]SA_INDICES!$E$74</c:f>
              <c:strCache>
                <c:ptCount val="1"/>
                <c:pt idx="0">
                  <c:v>Montants masseurs-kiné</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[1]SA_INDICES!$BZ$74:$DV$74</c:f>
              <c:numCache>
                <c:formatCode>General</c:formatCode>
                <c:ptCount val="49"/>
                <c:pt idx="0">
                  <c:v>53.912934400039205</c:v>
                </c:pt>
                <c:pt idx="1">
                  <c:v>89.59965425937574</c:v>
                </c:pt>
                <c:pt idx="2">
                  <c:v>104.40195658069685</c:v>
                </c:pt>
                <c:pt idx="3">
                  <c:v>112.0573325377501</c:v>
                </c:pt>
                <c:pt idx="4">
                  <c:v>112.43123566616156</c:v>
                </c:pt>
                <c:pt idx="5">
                  <c:v>110.48054639399206</c:v>
                </c:pt>
                <c:pt idx="6">
                  <c:v>114.09806066296824</c:v>
                </c:pt>
                <c:pt idx="7">
                  <c:v>115.78946750796078</c:v>
                </c:pt>
                <c:pt idx="8">
                  <c:v>107.89047745231358</c:v>
                </c:pt>
                <c:pt idx="9">
                  <c:v>109.9735610714343</c:v>
                </c:pt>
                <c:pt idx="10">
                  <c:v>111.34667098280325</c:v>
                </c:pt>
                <c:pt idx="11">
                  <c:v>112.19673281002136</c:v>
                </c:pt>
                <c:pt idx="12">
                  <c:v>114.64723235747097</c:v>
                </c:pt>
                <c:pt idx="13">
                  <c:v>113.36396830655353</c:v>
                </c:pt>
                <c:pt idx="14">
                  <c:v>114.38688103406389</c:v>
                </c:pt>
                <c:pt idx="15">
                  <c:v>110.21916160903069</c:v>
                </c:pt>
                <c:pt idx="16">
                  <c:v>110.91294305147909</c:v>
                </c:pt>
                <c:pt idx="17">
                  <c:v>115.19510489363168</c:v>
                </c:pt>
                <c:pt idx="18">
                  <c:v>106.63559724443463</c:v>
                </c:pt>
                <c:pt idx="19">
                  <c:v>110.66356295832659</c:v>
                </c:pt>
                <c:pt idx="20">
                  <c:v>113.23396086620521</c:v>
                </c:pt>
                <c:pt idx="21">
                  <c:v>109.00265450623996</c:v>
                </c:pt>
                <c:pt idx="22">
                  <c:v>112.46061757719616</c:v>
                </c:pt>
                <c:pt idx="23">
                  <c:v>110.4916516117098</c:v>
                </c:pt>
                <c:pt idx="24">
                  <c:v>118.82559132664817</c:v>
                </c:pt>
                <c:pt idx="25">
                  <c:v>113.29283873288722</c:v>
                </c:pt>
                <c:pt idx="26">
                  <c:v>115.15771182905632</c:v>
                </c:pt>
                <c:pt idx="27">
                  <c:v>115.80658325172759</c:v>
                </c:pt>
                <c:pt idx="28">
                  <c:v>115.9873677153499</c:v>
                </c:pt>
                <c:pt idx="29">
                  <c:v>116.03316669813228</c:v>
                </c:pt>
                <c:pt idx="30">
                  <c:v>116.85329982148063</c:v>
                </c:pt>
                <c:pt idx="31">
                  <c:v>115.94798010853027</c:v>
                </c:pt>
                <c:pt idx="32">
                  <c:v>121.43061988889671</c:v>
                </c:pt>
                <c:pt idx="33">
                  <c:v>117.21020054998799</c:v>
                </c:pt>
                <c:pt idx="34">
                  <c:v>121.27345689999716</c:v>
                </c:pt>
                <c:pt idx="35">
                  <c:v>119.58253663082456</c:v>
                </c:pt>
                <c:pt idx="36">
                  <c:v>111.97472472678164</c:v>
                </c:pt>
                <c:pt idx="37">
                  <c:v>122.26086464975081</c:v>
                </c:pt>
                <c:pt idx="38">
                  <c:v>120.38658265767658</c:v>
                </c:pt>
                <c:pt idx="39">
                  <c:v>120.27702420416966</c:v>
                </c:pt>
                <c:pt idx="40">
                  <c:v>121.97020335254814</c:v>
                </c:pt>
                <c:pt idx="41">
                  <c:v>119.94761881194964</c:v>
                </c:pt>
                <c:pt idx="42">
                  <c:v>123.61862907995469</c:v>
                </c:pt>
                <c:pt idx="43">
                  <c:v>127.18102556589419</c:v>
                </c:pt>
                <c:pt idx="44">
                  <c:v>116.69357123166284</c:v>
                </c:pt>
                <c:pt idx="45">
                  <c:v>125.69285508334158</c:v>
                </c:pt>
                <c:pt idx="46">
                  <c:v>121.7643875527326</c:v>
                </c:pt>
                <c:pt idx="47">
                  <c:v>125.52255091901536</c:v>
                </c:pt>
                <c:pt idx="48">
                  <c:v>125.21325783253339</c:v>
                </c:pt>
              </c:numCache>
            </c:numRef>
          </c:val>
          <c:smooth val="0"/>
          <c:extLst>
            <c:ext xmlns:c16="http://schemas.microsoft.com/office/drawing/2014/chart" uri="{C3380CC4-5D6E-409C-BE32-E72D297353CC}">
              <c16:uniqueId val="{00000001-4F94-47F6-BF6D-B8C465D2434B}"/>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[1]RA_INDICES!$E$134</c:f>
              <c:strCache>
                <c:ptCount val="1"/>
                <c:pt idx="0">
                  <c:v>TOTAL SOINS DE VILLE </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[1]RA_INDICES!$BZ$134:$DV$134</c:f>
              <c:numCache>
                <c:formatCode>General</c:formatCode>
                <c:ptCount val="49"/>
                <c:pt idx="0">
                  <c:v>94.392556380896835</c:v>
                </c:pt>
                <c:pt idx="1">
                  <c:v>101.75721631681265</c:v>
                </c:pt>
                <c:pt idx="2">
                  <c:v>102.04306564941569</c:v>
                </c:pt>
                <c:pt idx="3">
                  <c:v>103.27196479252009</c:v>
                </c:pt>
                <c:pt idx="4">
                  <c:v>104.35686256898408</c:v>
                </c:pt>
                <c:pt idx="5">
                  <c:v>105.07341327961622</c:v>
                </c:pt>
                <c:pt idx="6">
                  <c:v>109.65121651104477</c:v>
                </c:pt>
                <c:pt idx="7">
                  <c:v>105.39600627888576</c:v>
                </c:pt>
                <c:pt idx="8">
                  <c:v>106.74983556898256</c:v>
                </c:pt>
                <c:pt idx="9">
                  <c:v>107.14318510134308</c:v>
                </c:pt>
                <c:pt idx="10">
                  <c:v>107.77313806224372</c:v>
                </c:pt>
                <c:pt idx="11">
                  <c:v>109.27870427340017</c:v>
                </c:pt>
                <c:pt idx="12">
                  <c:v>108.18029907237722</c:v>
                </c:pt>
                <c:pt idx="13">
                  <c:v>106.23142966394752</c:v>
                </c:pt>
                <c:pt idx="14">
                  <c:v>107.3380763334337</c:v>
                </c:pt>
                <c:pt idx="15">
                  <c:v>108.20883965793917</c:v>
                </c:pt>
                <c:pt idx="16">
                  <c:v>108.29414271810754</c:v>
                </c:pt>
                <c:pt idx="17">
                  <c:v>108.18923711378159</c:v>
                </c:pt>
                <c:pt idx="18">
                  <c:v>107.5340521807294</c:v>
                </c:pt>
                <c:pt idx="19">
                  <c:v>107.94158059656964</c:v>
                </c:pt>
                <c:pt idx="20">
                  <c:v>114.46622650739289</c:v>
                </c:pt>
                <c:pt idx="21">
                  <c:v>112.10470785323861</c:v>
                </c:pt>
                <c:pt idx="22">
                  <c:v>110.03625948346185</c:v>
                </c:pt>
                <c:pt idx="23">
                  <c:v>109.28794866266669</c:v>
                </c:pt>
                <c:pt idx="24">
                  <c:v>109.9426071713709</c:v>
                </c:pt>
                <c:pt idx="25">
                  <c:v>108.88927089097706</c:v>
                </c:pt>
                <c:pt idx="26">
                  <c:v>109.32863343049294</c:v>
                </c:pt>
                <c:pt idx="27">
                  <c:v>110.91513578163215</c:v>
                </c:pt>
                <c:pt idx="28">
                  <c:v>109.77649388838992</c:v>
                </c:pt>
                <c:pt idx="29">
                  <c:v>109.70724207694371</c:v>
                </c:pt>
                <c:pt idx="30">
                  <c:v>109.05490112851393</c:v>
                </c:pt>
                <c:pt idx="31">
                  <c:v>108.1806271031441</c:v>
                </c:pt>
                <c:pt idx="32">
                  <c:v>109.4810424031225</c:v>
                </c:pt>
                <c:pt idx="33">
                  <c:v>108.12173887138432</c:v>
                </c:pt>
                <c:pt idx="34">
                  <c:v>109.69982728784431</c:v>
                </c:pt>
                <c:pt idx="35">
                  <c:v>107.39723950260883</c:v>
                </c:pt>
                <c:pt idx="36">
                  <c:v>108.68648531482978</c:v>
                </c:pt>
                <c:pt idx="37">
                  <c:v>111.84496668970316</c:v>
                </c:pt>
                <c:pt idx="38">
                  <c:v>110.68471838876874</c:v>
                </c:pt>
                <c:pt idx="39">
                  <c:v>109.25010146173651</c:v>
                </c:pt>
                <c:pt idx="40">
                  <c:v>109.57947146797781</c:v>
                </c:pt>
                <c:pt idx="41">
                  <c:v>109.43237086554063</c:v>
                </c:pt>
                <c:pt idx="42">
                  <c:v>109.16689157581206</c:v>
                </c:pt>
                <c:pt idx="43">
                  <c:v>113.87867170107432</c:v>
                </c:pt>
                <c:pt idx="44">
                  <c:v>108.35226185683946</c:v>
                </c:pt>
                <c:pt idx="45">
                  <c:v>112.30600231101684</c:v>
                </c:pt>
                <c:pt idx="46">
                  <c:v>109.49372932140655</c:v>
                </c:pt>
                <c:pt idx="47">
                  <c:v>109.57159827994016</c:v>
                </c:pt>
                <c:pt idx="48">
                  <c:v>113.6366746852618</c:v>
                </c:pt>
              </c:numCache>
            </c:numRef>
          </c:val>
          <c:smooth val="0"/>
          <c:extLst>
            <c:ext xmlns:c16="http://schemas.microsoft.com/office/drawing/2014/chart" uri="{C3380CC4-5D6E-409C-BE32-E72D297353CC}">
              <c16:uniqueId val="{00000001-9DBE-4144-8285-2057023CF2BC}"/>
            </c:ext>
          </c:extLst>
        </c:ser>
        <c:ser>
          <c:idx val="0"/>
          <c:order val="1"/>
          <c:tx>
            <c:v>SDV HORS COVID</c:v>
          </c:tx>
          <c:spPr>
            <a:ln w="12700">
              <a:solidFill>
                <a:srgbClr val="FF00FF"/>
              </a:solidFill>
              <a:prstDash val="solid"/>
            </a:ln>
          </c:spPr>
          <c:cat>
            <c:numRef>
              <c:f>[2]RA_INDICES!$BZ$3:$DV$3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[2]RA_INDICES!$BZ$134:$DV$134</c:f>
              <c:numCache>
                <c:formatCode>General</c:formatCode>
                <c:ptCount val="49"/>
                <c:pt idx="0">
                  <c:v>90.229389510375341</c:v>
                </c:pt>
                <c:pt idx="1">
                  <c:v>99.008632494490726</c:v>
                </c:pt>
                <c:pt idx="2">
                  <c:v>100.14673926756879</c:v>
                </c:pt>
                <c:pt idx="3">
                  <c:v>101.59951047895662</c:v>
                </c:pt>
                <c:pt idx="4">
                  <c:v>101.96940023502856</c:v>
                </c:pt>
                <c:pt idx="5">
                  <c:v>101.73307396299532</c:v>
                </c:pt>
                <c:pt idx="6">
                  <c:v>104.38933232254131</c:v>
                </c:pt>
                <c:pt idx="7">
                  <c:v>102.17406228763623</c:v>
                </c:pt>
                <c:pt idx="8">
                  <c:v>102.80446656538309</c:v>
                </c:pt>
                <c:pt idx="9">
                  <c:v>102.7592717224521</c:v>
                </c:pt>
                <c:pt idx="10">
                  <c:v>102.82770957925842</c:v>
                </c:pt>
                <c:pt idx="11">
                  <c:v>104.34539026923393</c:v>
                </c:pt>
                <c:pt idx="12">
                  <c:v>104.54817062865868</c:v>
                </c:pt>
                <c:pt idx="13">
                  <c:v>103.17363985389343</c:v>
                </c:pt>
                <c:pt idx="14">
                  <c:v>103.64085954653601</c:v>
                </c:pt>
                <c:pt idx="15">
                  <c:v>102.67895303032992</c:v>
                </c:pt>
                <c:pt idx="16">
                  <c:v>103.86581971607825</c:v>
                </c:pt>
                <c:pt idx="17">
                  <c:v>105.46356492239283</c:v>
                </c:pt>
                <c:pt idx="18">
                  <c:v>104.48750239333179</c:v>
                </c:pt>
                <c:pt idx="19">
                  <c:v>103.44884944325172</c:v>
                </c:pt>
                <c:pt idx="20">
                  <c:v>104.17251703881159</c:v>
                </c:pt>
                <c:pt idx="21">
                  <c:v>103.72187994673516</c:v>
                </c:pt>
                <c:pt idx="22">
                  <c:v>104.97839441904075</c:v>
                </c:pt>
                <c:pt idx="23">
                  <c:v>104.96512363112065</c:v>
                </c:pt>
                <c:pt idx="24">
                  <c:v>106.73366468238805</c:v>
                </c:pt>
                <c:pt idx="25">
                  <c:v>106.08420889227187</c:v>
                </c:pt>
                <c:pt idx="26">
                  <c:v>106.22067800726644</c:v>
                </c:pt>
                <c:pt idx="27">
                  <c:v>107.97755270580221</c:v>
                </c:pt>
                <c:pt idx="28">
                  <c:v>107.81668160170545</c:v>
                </c:pt>
                <c:pt idx="29">
                  <c:v>107.0684678529468</c:v>
                </c:pt>
                <c:pt idx="30">
                  <c:v>107.35639827906493</c:v>
                </c:pt>
                <c:pt idx="31">
                  <c:v>106.04555255527181</c:v>
                </c:pt>
                <c:pt idx="32">
                  <c:v>108.52361743129212</c:v>
                </c:pt>
                <c:pt idx="33">
                  <c:v>107.38280378992738</c:v>
                </c:pt>
                <c:pt idx="34">
                  <c:v>109.29597559486331</c:v>
                </c:pt>
                <c:pt idx="35">
                  <c:v>107.68117849205778</c:v>
                </c:pt>
                <c:pt idx="36">
                  <c:v>107.29443527728193</c:v>
                </c:pt>
                <c:pt idx="37">
                  <c:v>111.5100000191069</c:v>
                </c:pt>
                <c:pt idx="38">
                  <c:v>109.92644578785151</c:v>
                </c:pt>
                <c:pt idx="39">
                  <c:v>108.78805653259343</c:v>
                </c:pt>
                <c:pt idx="40">
                  <c:v>108.87410832406626</c:v>
                </c:pt>
                <c:pt idx="41">
                  <c:v>109.31900616270278</c:v>
                </c:pt>
                <c:pt idx="42">
                  <c:v>109.26268652961004</c:v>
                </c:pt>
                <c:pt idx="43">
                  <c:v>113.73430431190528</c:v>
                </c:pt>
                <c:pt idx="44">
                  <c:v>108.47739434437702</c:v>
                </c:pt>
                <c:pt idx="45">
                  <c:v>112.11692541490881</c:v>
                </c:pt>
                <c:pt idx="46">
                  <c:v>109.67921627422356</c:v>
                </c:pt>
                <c:pt idx="47">
                  <c:v>109.69926851430513</c:v>
                </c:pt>
                <c:pt idx="48">
                  <c:v>113.62604017002822</c:v>
                </c:pt>
              </c:numCache>
            </c:numRef>
          </c:val>
          <c:smooth val="0"/>
          <c:extLst>
            <c:ext xmlns:c16="http://schemas.microsoft.com/office/drawing/2014/chart" uri="{C3380CC4-5D6E-409C-BE32-E72D297353CC}">
              <c16:uniqueId val="{00000002-9DBE-4144-8285-2057023CF2BC}"/>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[1]RA_INDICES!$E$74</c:f>
              <c:strCache>
                <c:ptCount val="1"/>
                <c:pt idx="0">
                  <c:v>Montants masseurs-kiné</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[1]RA_INDICES!$BZ$74:$DV$74</c:f>
              <c:numCache>
                <c:formatCode>General</c:formatCode>
                <c:ptCount val="49"/>
                <c:pt idx="0">
                  <c:v>51.115125887436164</c:v>
                </c:pt>
                <c:pt idx="1">
                  <c:v>87.00241520990329</c:v>
                </c:pt>
                <c:pt idx="2">
                  <c:v>95.549086618924022</c:v>
                </c:pt>
                <c:pt idx="3">
                  <c:v>100.08584469314241</c:v>
                </c:pt>
                <c:pt idx="4">
                  <c:v>99.605365659274895</c:v>
                </c:pt>
                <c:pt idx="5">
                  <c:v>98.767152223884978</c:v>
                </c:pt>
                <c:pt idx="6">
                  <c:v>100.61900527553402</c:v>
                </c:pt>
                <c:pt idx="7">
                  <c:v>102.06057091027741</c:v>
                </c:pt>
                <c:pt idx="8">
                  <c:v>95.704668758908085</c:v>
                </c:pt>
                <c:pt idx="9">
                  <c:v>98.186940701169917</c:v>
                </c:pt>
                <c:pt idx="10">
                  <c:v>98.135393100173346</c:v>
                </c:pt>
                <c:pt idx="11">
                  <c:v>99.741821074799859</c:v>
                </c:pt>
                <c:pt idx="12">
                  <c:v>100.51631673763235</c:v>
                </c:pt>
                <c:pt idx="13">
                  <c:v>99.613487018312341</c:v>
                </c:pt>
                <c:pt idx="14">
                  <c:v>99.468047098505124</c:v>
                </c:pt>
                <c:pt idx="15">
                  <c:v>96.526785828855466</c:v>
                </c:pt>
                <c:pt idx="16">
                  <c:v>97.32633306870359</c:v>
                </c:pt>
                <c:pt idx="17">
                  <c:v>99.681172247687456</c:v>
                </c:pt>
                <c:pt idx="18">
                  <c:v>95.340250222559547</c:v>
                </c:pt>
                <c:pt idx="19">
                  <c:v>96.04476062853881</c:v>
                </c:pt>
                <c:pt idx="20">
                  <c:v>99.022447206257553</c:v>
                </c:pt>
                <c:pt idx="21">
                  <c:v>95.424446351674405</c:v>
                </c:pt>
                <c:pt idx="22">
                  <c:v>97.469580247140968</c:v>
                </c:pt>
                <c:pt idx="23">
                  <c:v>94.939655353679427</c:v>
                </c:pt>
                <c:pt idx="24">
                  <c:v>100.0376301983617</c:v>
                </c:pt>
                <c:pt idx="25">
                  <c:v>98.345889172957101</c:v>
                </c:pt>
                <c:pt idx="26">
                  <c:v>99.818759119679939</c:v>
                </c:pt>
                <c:pt idx="27">
                  <c:v>100.24883399556903</c:v>
                </c:pt>
                <c:pt idx="28">
                  <c:v>99.584107456189358</c:v>
                </c:pt>
                <c:pt idx="29">
                  <c:v>99.328912748469023</c:v>
                </c:pt>
                <c:pt idx="30">
                  <c:v>100.09255026448953</c:v>
                </c:pt>
                <c:pt idx="31">
                  <c:v>98.126725751874517</c:v>
                </c:pt>
                <c:pt idx="32">
                  <c:v>102.58328219127444</c:v>
                </c:pt>
                <c:pt idx="33">
                  <c:v>100.50849209266033</c:v>
                </c:pt>
                <c:pt idx="34">
                  <c:v>103.38793303382603</c:v>
                </c:pt>
                <c:pt idx="35">
                  <c:v>101.42848248256915</c:v>
                </c:pt>
                <c:pt idx="36">
                  <c:v>96.952460357668429</c:v>
                </c:pt>
                <c:pt idx="37">
                  <c:v>103.38525568596333</c:v>
                </c:pt>
                <c:pt idx="38">
                  <c:v>101.14610552331895</c:v>
                </c:pt>
                <c:pt idx="39">
                  <c:v>100.49299224996851</c:v>
                </c:pt>
                <c:pt idx="40">
                  <c:v>101.66674201163288</c:v>
                </c:pt>
                <c:pt idx="41">
                  <c:v>100.7329611191893</c:v>
                </c:pt>
                <c:pt idx="42">
                  <c:v>101.97558483962321</c:v>
                </c:pt>
                <c:pt idx="43">
                  <c:v>106.13241930100128</c:v>
                </c:pt>
                <c:pt idx="44">
                  <c:v>98.178667266940238</c:v>
                </c:pt>
                <c:pt idx="45">
                  <c:v>103.13151769855719</c:v>
                </c:pt>
                <c:pt idx="46">
                  <c:v>100.50502196611552</c:v>
                </c:pt>
                <c:pt idx="47">
                  <c:v>103.55752395206616</c:v>
                </c:pt>
                <c:pt idx="48">
                  <c:v>103.77649485322263</c:v>
                </c:pt>
              </c:numCache>
            </c:numRef>
          </c:val>
          <c:smooth val="0"/>
          <c:extLst>
            <c:ext xmlns:c16="http://schemas.microsoft.com/office/drawing/2014/chart" uri="{C3380CC4-5D6E-409C-BE32-E72D297353CC}">
              <c16:uniqueId val="{00000001-1BD4-4287-AD18-C3B821A7FCBA}"/>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[1]NSA_INDICES!$E$89</c:f>
              <c:strCache>
                <c:ptCount val="1"/>
                <c:pt idx="0">
                  <c:v>TOTAL transports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[1]NSA_INDICES!$BZ$89:$DV$89</c:f>
              <c:numCache>
                <c:formatCode>General</c:formatCode>
                <c:ptCount val="49"/>
                <c:pt idx="0">
                  <c:v>66.082881645600324</c:v>
                </c:pt>
                <c:pt idx="1">
                  <c:v>67.518264211218295</c:v>
                </c:pt>
                <c:pt idx="2">
                  <c:v>73.214634721402021</c:v>
                </c:pt>
                <c:pt idx="3">
                  <c:v>76.842534460924313</c:v>
                </c:pt>
                <c:pt idx="4">
                  <c:v>82.998958773317767</c:v>
                </c:pt>
                <c:pt idx="5">
                  <c:v>78.357742420905979</c:v>
                </c:pt>
                <c:pt idx="6">
                  <c:v>84.86999855765572</c:v>
                </c:pt>
                <c:pt idx="7">
                  <c:v>80.872730130421672</c:v>
                </c:pt>
                <c:pt idx="8">
                  <c:v>81.636182560067695</c:v>
                </c:pt>
                <c:pt idx="9">
                  <c:v>83.284608219697589</c:v>
                </c:pt>
                <c:pt idx="10">
                  <c:v>86.229256275759326</c:v>
                </c:pt>
                <c:pt idx="11">
                  <c:v>86.856795535877083</c:v>
                </c:pt>
                <c:pt idx="12">
                  <c:v>89.261886640914781</c:v>
                </c:pt>
                <c:pt idx="13">
                  <c:v>85.442857533705592</c:v>
                </c:pt>
                <c:pt idx="14">
                  <c:v>88.14393885244948</c:v>
                </c:pt>
                <c:pt idx="15">
                  <c:v>87.433768569999529</c:v>
                </c:pt>
                <c:pt idx="16">
                  <c:v>86.649649036310407</c:v>
                </c:pt>
                <c:pt idx="17">
                  <c:v>89.962655559546818</c:v>
                </c:pt>
                <c:pt idx="18">
                  <c:v>87.341460397719459</c:v>
                </c:pt>
                <c:pt idx="19">
                  <c:v>86.32362068870701</c:v>
                </c:pt>
                <c:pt idx="20">
                  <c:v>87.468570373940949</c:v>
                </c:pt>
                <c:pt idx="21">
                  <c:v>86.738572529134515</c:v>
                </c:pt>
                <c:pt idx="22">
                  <c:v>87.314879113467512</c:v>
                </c:pt>
                <c:pt idx="23">
                  <c:v>86.680858676258751</c:v>
                </c:pt>
                <c:pt idx="24">
                  <c:v>88.105996330352895</c:v>
                </c:pt>
                <c:pt idx="25">
                  <c:v>86.897675065787496</c:v>
                </c:pt>
                <c:pt idx="26">
                  <c:v>87.093806458784073</c:v>
                </c:pt>
                <c:pt idx="27">
                  <c:v>90.186053170130847</c:v>
                </c:pt>
                <c:pt idx="28">
                  <c:v>91.541184058705724</c:v>
                </c:pt>
                <c:pt idx="29">
                  <c:v>90.35453790518234</c:v>
                </c:pt>
                <c:pt idx="30">
                  <c:v>90.860573874785928</c:v>
                </c:pt>
                <c:pt idx="31">
                  <c:v>93.658455027215169</c:v>
                </c:pt>
                <c:pt idx="32">
                  <c:v>89.213956363164996</c:v>
                </c:pt>
                <c:pt idx="33">
                  <c:v>90.263368194793131</c:v>
                </c:pt>
                <c:pt idx="34">
                  <c:v>91.443727978423183</c:v>
                </c:pt>
                <c:pt idx="35">
                  <c:v>92.085103586532028</c:v>
                </c:pt>
                <c:pt idx="36">
                  <c:v>89.41861456557713</c:v>
                </c:pt>
                <c:pt idx="37">
                  <c:v>90.571418814388451</c:v>
                </c:pt>
                <c:pt idx="38">
                  <c:v>91.673843750467071</c:v>
                </c:pt>
                <c:pt idx="39">
                  <c:v>89.252584219101294</c:v>
                </c:pt>
                <c:pt idx="40">
                  <c:v>89.670590441143332</c:v>
                </c:pt>
                <c:pt idx="41">
                  <c:v>91.608405504709594</c:v>
                </c:pt>
                <c:pt idx="42">
                  <c:v>90.03923297438088</c:v>
                </c:pt>
                <c:pt idx="43">
                  <c:v>92.362306325351597</c:v>
                </c:pt>
                <c:pt idx="44">
                  <c:v>89.11185517941945</c:v>
                </c:pt>
                <c:pt idx="45">
                  <c:v>91.170840136413815</c:v>
                </c:pt>
                <c:pt idx="46">
                  <c:v>89.49970271752828</c:v>
                </c:pt>
                <c:pt idx="47">
                  <c:v>91.670319147432195</c:v>
                </c:pt>
                <c:pt idx="48">
                  <c:v>91.102201320327239</c:v>
                </c:pt>
              </c:numCache>
            </c:numRef>
          </c:val>
          <c:smooth val="0"/>
          <c:extLst>
            <c:ext xmlns:c16="http://schemas.microsoft.com/office/drawing/2014/chart" uri="{C3380CC4-5D6E-409C-BE32-E72D297353CC}">
              <c16:uniqueId val="{00000001-85C7-49EE-BF4F-D08083FC29DB}"/>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[1]SA_INDICES!$E$89</c:f>
              <c:strCache>
                <c:ptCount val="1"/>
                <c:pt idx="0">
                  <c:v>TOTAL transports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[1]SA_INDICES!$BZ$89:$DV$89</c:f>
              <c:numCache>
                <c:formatCode>General</c:formatCode>
                <c:ptCount val="49"/>
                <c:pt idx="0">
                  <c:v>74.507253197723131</c:v>
                </c:pt>
                <c:pt idx="1">
                  <c:v>83.099457528601306</c:v>
                </c:pt>
                <c:pt idx="2">
                  <c:v>89.889653480144403</c:v>
                </c:pt>
                <c:pt idx="3">
                  <c:v>94.307349073618013</c:v>
                </c:pt>
                <c:pt idx="4">
                  <c:v>101.87712442608372</c:v>
                </c:pt>
                <c:pt idx="5">
                  <c:v>100.37734207840035</c:v>
                </c:pt>
                <c:pt idx="6">
                  <c:v>107.20373596374775</c:v>
                </c:pt>
                <c:pt idx="7">
                  <c:v>105.1241632400242</c:v>
                </c:pt>
                <c:pt idx="8">
                  <c:v>105.71157231018643</c:v>
                </c:pt>
                <c:pt idx="9">
                  <c:v>106.22501205508689</c:v>
                </c:pt>
                <c:pt idx="10">
                  <c:v>110.50811045169688</c:v>
                </c:pt>
                <c:pt idx="11">
                  <c:v>111.8111577969253</c:v>
                </c:pt>
                <c:pt idx="12">
                  <c:v>116.39068253899907</c:v>
                </c:pt>
                <c:pt idx="13">
                  <c:v>115.29834603747359</c:v>
                </c:pt>
                <c:pt idx="14">
                  <c:v>118.10920238612097</c:v>
                </c:pt>
                <c:pt idx="15">
                  <c:v>116.58052144291402</c:v>
                </c:pt>
                <c:pt idx="16">
                  <c:v>117.70264483188274</c:v>
                </c:pt>
                <c:pt idx="17">
                  <c:v>119.7010142677249</c:v>
                </c:pt>
                <c:pt idx="18">
                  <c:v>116.56191759648004</c:v>
                </c:pt>
                <c:pt idx="19">
                  <c:v>119.49762894817128</c:v>
                </c:pt>
                <c:pt idx="20">
                  <c:v>121.38110648480456</c:v>
                </c:pt>
                <c:pt idx="21">
                  <c:v>119.67339965587252</c:v>
                </c:pt>
                <c:pt idx="22">
                  <c:v>121.79438045992536</c:v>
                </c:pt>
                <c:pt idx="23">
                  <c:v>120.54299760743146</c:v>
                </c:pt>
                <c:pt idx="24">
                  <c:v>127.15515618193822</c:v>
                </c:pt>
                <c:pt idx="25">
                  <c:v>121.92006785189278</c:v>
                </c:pt>
                <c:pt idx="26">
                  <c:v>122.97162669302344</c:v>
                </c:pt>
                <c:pt idx="27">
                  <c:v>125.51170458760323</c:v>
                </c:pt>
                <c:pt idx="28">
                  <c:v>128.30604174418264</c:v>
                </c:pt>
                <c:pt idx="29">
                  <c:v>130.14371004020379</c:v>
                </c:pt>
                <c:pt idx="30">
                  <c:v>131.24681347330818</c:v>
                </c:pt>
                <c:pt idx="31">
                  <c:v>134.00177323881556</c:v>
                </c:pt>
                <c:pt idx="32">
                  <c:v>133.23187546449782</c:v>
                </c:pt>
                <c:pt idx="33">
                  <c:v>132.2913396701685</c:v>
                </c:pt>
                <c:pt idx="34">
                  <c:v>133.71700923323735</c:v>
                </c:pt>
                <c:pt idx="35">
                  <c:v>136.47245581807516</c:v>
                </c:pt>
                <c:pt idx="36">
                  <c:v>130.49808793145522</c:v>
                </c:pt>
                <c:pt idx="37">
                  <c:v>136.34181570814445</c:v>
                </c:pt>
                <c:pt idx="38">
                  <c:v>136.35984523269684</c:v>
                </c:pt>
                <c:pt idx="39">
                  <c:v>134.98115105913806</c:v>
                </c:pt>
                <c:pt idx="40">
                  <c:v>137.73600777831032</c:v>
                </c:pt>
                <c:pt idx="41">
                  <c:v>136.46111042065056</c:v>
                </c:pt>
                <c:pt idx="42">
                  <c:v>137.9920060385686</c:v>
                </c:pt>
                <c:pt idx="43">
                  <c:v>140.03844939488116</c:v>
                </c:pt>
                <c:pt idx="44">
                  <c:v>135.58528962748139</c:v>
                </c:pt>
                <c:pt idx="45">
                  <c:v>140.82814582462788</c:v>
                </c:pt>
                <c:pt idx="46">
                  <c:v>140.2398870768688</c:v>
                </c:pt>
                <c:pt idx="47">
                  <c:v>142.25938023746122</c:v>
                </c:pt>
                <c:pt idx="48">
                  <c:v>140.45478927651999</c:v>
                </c:pt>
              </c:numCache>
            </c:numRef>
          </c:val>
          <c:smooth val="0"/>
          <c:extLst>
            <c:ext xmlns:c16="http://schemas.microsoft.com/office/drawing/2014/chart" uri="{C3380CC4-5D6E-409C-BE32-E72D297353CC}">
              <c16:uniqueId val="{00000001-D4BD-406E-BC72-D669029CB154}"/>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[1]RA_INDICES!$E$89</c:f>
              <c:strCache>
                <c:ptCount val="1"/>
                <c:pt idx="0">
                  <c:v>TOTAL transports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[1]RA_INDICES!$BZ$89:$DV$89</c:f>
              <c:numCache>
                <c:formatCode>General</c:formatCode>
                <c:ptCount val="49"/>
                <c:pt idx="0">
                  <c:v>69.286436792195587</c:v>
                </c:pt>
                <c:pt idx="1">
                  <c:v>73.443360431531644</c:v>
                </c:pt>
                <c:pt idx="2">
                  <c:v>79.555682458153498</c:v>
                </c:pt>
                <c:pt idx="3">
                  <c:v>83.483919683627221</c:v>
                </c:pt>
                <c:pt idx="4">
                  <c:v>90.177802246805967</c:v>
                </c:pt>
                <c:pt idx="5">
                  <c:v>86.731186228825194</c:v>
                </c:pt>
                <c:pt idx="6">
                  <c:v>93.362900249766469</c:v>
                </c:pt>
                <c:pt idx="7">
                  <c:v>90.094878378500937</c:v>
                </c:pt>
                <c:pt idx="8">
                  <c:v>90.791386394927656</c:v>
                </c:pt>
                <c:pt idx="9">
                  <c:v>92.008208350239883</c:v>
                </c:pt>
                <c:pt idx="10">
                  <c:v>95.461831995803607</c:v>
                </c:pt>
                <c:pt idx="11">
                  <c:v>96.346248269148276</c:v>
                </c:pt>
                <c:pt idx="12">
                  <c:v>99.578216254646151</c:v>
                </c:pt>
                <c:pt idx="13">
                  <c:v>96.796072816127605</c:v>
                </c:pt>
                <c:pt idx="14">
                  <c:v>99.53889853798087</c:v>
                </c:pt>
                <c:pt idx="15">
                  <c:v>98.517471323950019</c:v>
                </c:pt>
                <c:pt idx="16">
                  <c:v>98.458243170912624</c:v>
                </c:pt>
                <c:pt idx="17">
                  <c:v>101.27132962519556</c:v>
                </c:pt>
                <c:pt idx="18">
                  <c:v>98.453190865183032</c:v>
                </c:pt>
                <c:pt idx="19">
                  <c:v>98.938777111386543</c:v>
                </c:pt>
                <c:pt idx="20">
                  <c:v>100.36456848132256</c:v>
                </c:pt>
                <c:pt idx="21">
                  <c:v>99.262774992343836</c:v>
                </c:pt>
                <c:pt idx="22">
                  <c:v>100.42647839503648</c:v>
                </c:pt>
                <c:pt idx="23">
                  <c:v>99.557692132203286</c:v>
                </c:pt>
                <c:pt idx="24">
                  <c:v>102.95531016210637</c:v>
                </c:pt>
                <c:pt idx="25">
                  <c:v>100.21572092378825</c:v>
                </c:pt>
                <c:pt idx="26">
                  <c:v>100.73714768001207</c:v>
                </c:pt>
                <c:pt idx="27">
                  <c:v>103.61941988539138</c:v>
                </c:pt>
                <c:pt idx="28">
                  <c:v>105.52184105174564</c:v>
                </c:pt>
                <c:pt idx="29">
                  <c:v>105.48525791002277</c:v>
                </c:pt>
                <c:pt idx="30">
                  <c:v>106.21834209725638</c:v>
                </c:pt>
                <c:pt idx="31">
                  <c:v>108.99990143515954</c:v>
                </c:pt>
                <c:pt idx="32">
                  <c:v>105.95275170321096</c:v>
                </c:pt>
                <c:pt idx="33">
                  <c:v>106.24544157413871</c:v>
                </c:pt>
                <c:pt idx="34">
                  <c:v>107.51908587182054</c:v>
                </c:pt>
                <c:pt idx="35">
                  <c:v>108.96438411271747</c:v>
                </c:pt>
                <c:pt idx="36">
                  <c:v>105.0400003872318</c:v>
                </c:pt>
                <c:pt idx="37">
                  <c:v>107.97663291534442</c:v>
                </c:pt>
                <c:pt idx="38">
                  <c:v>108.66669231411909</c:v>
                </c:pt>
                <c:pt idx="39">
                  <c:v>106.64189150931827</c:v>
                </c:pt>
                <c:pt idx="40">
                  <c:v>107.94853724477527</c:v>
                </c:pt>
                <c:pt idx="41">
                  <c:v>108.6646467665251</c:v>
                </c:pt>
                <c:pt idx="42">
                  <c:v>108.27434428123964</c:v>
                </c:pt>
                <c:pt idx="43">
                  <c:v>110.49222290787905</c:v>
                </c:pt>
                <c:pt idx="44">
                  <c:v>106.78441498817234</c:v>
                </c:pt>
                <c:pt idx="45">
                  <c:v>110.05413798472003</c:v>
                </c:pt>
                <c:pt idx="46">
                  <c:v>108.79478932877807</c:v>
                </c:pt>
                <c:pt idx="47">
                  <c:v>110.90793776546992</c:v>
                </c:pt>
                <c:pt idx="48">
                  <c:v>109.86962345581193</c:v>
                </c:pt>
              </c:numCache>
            </c:numRef>
          </c:val>
          <c:smooth val="0"/>
          <c:extLst>
            <c:ext xmlns:c16="http://schemas.microsoft.com/office/drawing/2014/chart" uri="{C3380CC4-5D6E-409C-BE32-E72D297353CC}">
              <c16:uniqueId val="{00000001-3A37-4DD3-ADD9-28F04892E8BE}"/>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[1]NSA_INDICES!$E$91</c:f>
              <c:strCache>
                <c:ptCount val="1"/>
                <c:pt idx="0">
                  <c:v>IJ AT</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[1]NSA_INDICES!$BZ$91:$DV$91</c:f>
              <c:numCache>
                <c:formatCode>General</c:formatCode>
                <c:ptCount val="49"/>
                <c:pt idx="0">
                  <c:v>99.524385952070432</c:v>
                </c:pt>
                <c:pt idx="1">
                  <c:v>98.718681955706273</c:v>
                </c:pt>
                <c:pt idx="2">
                  <c:v>98.002042680268588</c:v>
                </c:pt>
                <c:pt idx="3">
                  <c:v>98.602106673788015</c:v>
                </c:pt>
                <c:pt idx="4">
                  <c:v>98.040499854000572</c:v>
                </c:pt>
                <c:pt idx="5">
                  <c:v>94.091754224985365</c:v>
                </c:pt>
                <c:pt idx="6">
                  <c:v>102.99450799516036</c:v>
                </c:pt>
                <c:pt idx="7">
                  <c:v>100.44874909737447</c:v>
                </c:pt>
                <c:pt idx="8">
                  <c:v>102.50722507905228</c:v>
                </c:pt>
                <c:pt idx="9">
                  <c:v>99.209432956777761</c:v>
                </c:pt>
                <c:pt idx="10">
                  <c:v>98.195844171377431</c:v>
                </c:pt>
                <c:pt idx="11">
                  <c:v>99.701455590919778</c:v>
                </c:pt>
                <c:pt idx="12">
                  <c:v>100.0019562543865</c:v>
                </c:pt>
                <c:pt idx="13">
                  <c:v>96.55202121005226</c:v>
                </c:pt>
                <c:pt idx="14">
                  <c:v>97.756921981844442</c:v>
                </c:pt>
                <c:pt idx="15">
                  <c:v>95.882748752116726</c:v>
                </c:pt>
                <c:pt idx="16">
                  <c:v>93.533295419563274</c:v>
                </c:pt>
                <c:pt idx="17">
                  <c:v>88.328360899002291</c:v>
                </c:pt>
                <c:pt idx="18">
                  <c:v>94.87884089222662</c:v>
                </c:pt>
                <c:pt idx="19">
                  <c:v>95.286321403579905</c:v>
                </c:pt>
                <c:pt idx="20">
                  <c:v>95.237957082680666</c:v>
                </c:pt>
                <c:pt idx="21">
                  <c:v>95.082880522241524</c:v>
                </c:pt>
                <c:pt idx="22">
                  <c:v>93.782484401903773</c:v>
                </c:pt>
                <c:pt idx="23">
                  <c:v>93.566292944854879</c:v>
                </c:pt>
                <c:pt idx="24">
                  <c:v>91.543196994848813</c:v>
                </c:pt>
                <c:pt idx="25">
                  <c:v>95.095513397824192</c:v>
                </c:pt>
                <c:pt idx="26">
                  <c:v>95.054696628310239</c:v>
                </c:pt>
                <c:pt idx="27">
                  <c:v>96.735220009075192</c:v>
                </c:pt>
                <c:pt idx="28">
                  <c:v>98.06292074115953</c:v>
                </c:pt>
                <c:pt idx="29">
                  <c:v>101.27145879490551</c:v>
                </c:pt>
                <c:pt idx="30">
                  <c:v>96.188263860029636</c:v>
                </c:pt>
                <c:pt idx="31">
                  <c:v>86.93781071260149</c:v>
                </c:pt>
                <c:pt idx="32">
                  <c:v>92.522539668162992</c:v>
                </c:pt>
                <c:pt idx="33">
                  <c:v>91.290196231848171</c:v>
                </c:pt>
                <c:pt idx="34">
                  <c:v>96.135812544312898</c:v>
                </c:pt>
                <c:pt idx="35">
                  <c:v>97.626686119199007</c:v>
                </c:pt>
                <c:pt idx="36">
                  <c:v>98.228723138094949</c:v>
                </c:pt>
                <c:pt idx="37">
                  <c:v>101.1382276404504</c:v>
                </c:pt>
                <c:pt idx="38">
                  <c:v>97.820926728994252</c:v>
                </c:pt>
                <c:pt idx="39">
                  <c:v>94.902131914081906</c:v>
                </c:pt>
                <c:pt idx="40">
                  <c:v>97.39050735057701</c:v>
                </c:pt>
                <c:pt idx="41">
                  <c:v>98.560052800417253</c:v>
                </c:pt>
                <c:pt idx="42">
                  <c:v>96.454303828934144</c:v>
                </c:pt>
                <c:pt idx="43">
                  <c:v>98.391927810714151</c:v>
                </c:pt>
                <c:pt idx="44">
                  <c:v>94.25529560667789</c:v>
                </c:pt>
                <c:pt idx="45">
                  <c:v>95.591103557292541</c:v>
                </c:pt>
                <c:pt idx="46">
                  <c:v>97.302101469640618</c:v>
                </c:pt>
                <c:pt idx="47">
                  <c:v>97.433153172126438</c:v>
                </c:pt>
                <c:pt idx="48">
                  <c:v>103.33004279340012</c:v>
                </c:pt>
              </c:numCache>
            </c:numRef>
          </c:val>
          <c:smooth val="0"/>
          <c:extLst>
            <c:ext xmlns:c16="http://schemas.microsoft.com/office/drawing/2014/chart" uri="{C3380CC4-5D6E-409C-BE32-E72D297353CC}">
              <c16:uniqueId val="{00000001-5A95-4A3D-8995-947F493701B4}"/>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[1]SA_INDICES!$E$91</c:f>
              <c:strCache>
                <c:ptCount val="1"/>
                <c:pt idx="0">
                  <c:v>IJ AT</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[1]SA_INDICES!$BZ$91:$DV$91</c:f>
              <c:numCache>
                <c:formatCode>General</c:formatCode>
                <c:ptCount val="49"/>
                <c:pt idx="0">
                  <c:v>117.50898982135158</c:v>
                </c:pt>
                <c:pt idx="1">
                  <c:v>119.47102624311177</c:v>
                </c:pt>
                <c:pt idx="2">
                  <c:v>117.77487167969747</c:v>
                </c:pt>
                <c:pt idx="3">
                  <c:v>117.95354291044036</c:v>
                </c:pt>
                <c:pt idx="4">
                  <c:v>123.72434769800566</c:v>
                </c:pt>
                <c:pt idx="5">
                  <c:v>126.40842219059235</c:v>
                </c:pt>
                <c:pt idx="6">
                  <c:v>132.06912202019237</c:v>
                </c:pt>
                <c:pt idx="7">
                  <c:v>129.4511660697728</c:v>
                </c:pt>
                <c:pt idx="8">
                  <c:v>127.17659384307596</c:v>
                </c:pt>
                <c:pt idx="9">
                  <c:v>129.62042133020736</c:v>
                </c:pt>
                <c:pt idx="10">
                  <c:v>126.72051370328626</c:v>
                </c:pt>
                <c:pt idx="11">
                  <c:v>128.40968029267913</c:v>
                </c:pt>
                <c:pt idx="12">
                  <c:v>130.44620528481309</c:v>
                </c:pt>
                <c:pt idx="13">
                  <c:v>122.36800339181771</c:v>
                </c:pt>
                <c:pt idx="14">
                  <c:v>131.68507529523009</c:v>
                </c:pt>
                <c:pt idx="15">
                  <c:v>125.83675755485579</c:v>
                </c:pt>
                <c:pt idx="16">
                  <c:v>123.24609430375273</c:v>
                </c:pt>
                <c:pt idx="17">
                  <c:v>129.57723747970888</c:v>
                </c:pt>
                <c:pt idx="18">
                  <c:v>133.68278235683422</c:v>
                </c:pt>
                <c:pt idx="19">
                  <c:v>126.52890368477384</c:v>
                </c:pt>
                <c:pt idx="20">
                  <c:v>130.81847071316926</c:v>
                </c:pt>
                <c:pt idx="21">
                  <c:v>125.5366071546115</c:v>
                </c:pt>
                <c:pt idx="22">
                  <c:v>128.94323218992949</c:v>
                </c:pt>
                <c:pt idx="23">
                  <c:v>130.71408982627221</c:v>
                </c:pt>
                <c:pt idx="24">
                  <c:v>122.3742259966714</c:v>
                </c:pt>
                <c:pt idx="25">
                  <c:v>128.76656542688033</c:v>
                </c:pt>
                <c:pt idx="26">
                  <c:v>127.93479721073662</c:v>
                </c:pt>
                <c:pt idx="27">
                  <c:v>136.59652532610039</c:v>
                </c:pt>
                <c:pt idx="28">
                  <c:v>135.25781203576156</c:v>
                </c:pt>
                <c:pt idx="29">
                  <c:v>134.46393164415619</c:v>
                </c:pt>
                <c:pt idx="30">
                  <c:v>127.99596585651156</c:v>
                </c:pt>
                <c:pt idx="31">
                  <c:v>132.15909275098298</c:v>
                </c:pt>
                <c:pt idx="32">
                  <c:v>127.00602171957446</c:v>
                </c:pt>
                <c:pt idx="33">
                  <c:v>125.06477951059247</c:v>
                </c:pt>
                <c:pt idx="34">
                  <c:v>132.43131742426476</c:v>
                </c:pt>
                <c:pt idx="35">
                  <c:v>133.69537286802594</c:v>
                </c:pt>
                <c:pt idx="36">
                  <c:v>134.65926551408828</c:v>
                </c:pt>
                <c:pt idx="37">
                  <c:v>136.61630195422597</c:v>
                </c:pt>
                <c:pt idx="38">
                  <c:v>142.4044200699953</c:v>
                </c:pt>
                <c:pt idx="39">
                  <c:v>132.23382939309485</c:v>
                </c:pt>
                <c:pt idx="40">
                  <c:v>131.87079125349769</c:v>
                </c:pt>
                <c:pt idx="41">
                  <c:v>130.52111001055366</c:v>
                </c:pt>
                <c:pt idx="42">
                  <c:v>130.58491315588614</c:v>
                </c:pt>
                <c:pt idx="43">
                  <c:v>137.10076738056406</c:v>
                </c:pt>
                <c:pt idx="44">
                  <c:v>136.88465000582198</c:v>
                </c:pt>
                <c:pt idx="45">
                  <c:v>137.47181373422822</c:v>
                </c:pt>
                <c:pt idx="46">
                  <c:v>136.57807980425858</c:v>
                </c:pt>
                <c:pt idx="47">
                  <c:v>145.98123153039839</c:v>
                </c:pt>
                <c:pt idx="48">
                  <c:v>140.62320516526535</c:v>
                </c:pt>
              </c:numCache>
            </c:numRef>
          </c:val>
          <c:smooth val="0"/>
          <c:extLst>
            <c:ext xmlns:c16="http://schemas.microsoft.com/office/drawing/2014/chart" uri="{C3380CC4-5D6E-409C-BE32-E72D297353CC}">
              <c16:uniqueId val="{00000001-179C-43C4-8268-0C68455D9D74}"/>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[1]RA_INDICES!$E$91</c:f>
              <c:strCache>
                <c:ptCount val="1"/>
                <c:pt idx="0">
                  <c:v>IJ AT</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[1]RA_INDICES!$BZ$91:$DV$91</c:f>
              <c:numCache>
                <c:formatCode>General</c:formatCode>
                <c:ptCount val="49"/>
                <c:pt idx="0">
                  <c:v>113.87897384833701</c:v>
                </c:pt>
                <c:pt idx="1">
                  <c:v>115.28236900115544</c:v>
                </c:pt>
                <c:pt idx="2">
                  <c:v>113.78391999561781</c:v>
                </c:pt>
                <c:pt idx="3">
                  <c:v>114.04764522426414</c:v>
                </c:pt>
                <c:pt idx="4">
                  <c:v>118.54031481077247</c:v>
                </c:pt>
                <c:pt idx="5">
                  <c:v>119.88561958885502</c:v>
                </c:pt>
                <c:pt idx="6">
                  <c:v>126.20069622181424</c:v>
                </c:pt>
                <c:pt idx="7">
                  <c:v>123.59731253866116</c:v>
                </c:pt>
                <c:pt idx="8">
                  <c:v>122.19732361235654</c:v>
                </c:pt>
                <c:pt idx="9">
                  <c:v>123.48226147119222</c:v>
                </c:pt>
                <c:pt idx="10">
                  <c:v>120.96308880928272</c:v>
                </c:pt>
                <c:pt idx="11">
                  <c:v>122.61520658718497</c:v>
                </c:pt>
                <c:pt idx="12">
                  <c:v>124.3013320882649</c:v>
                </c:pt>
                <c:pt idx="13">
                  <c:v>117.15730048393019</c:v>
                </c:pt>
                <c:pt idx="14">
                  <c:v>124.83701017477213</c:v>
                </c:pt>
                <c:pt idx="15">
                  <c:v>119.79083454203447</c:v>
                </c:pt>
                <c:pt idx="16">
                  <c:v>117.24885714820958</c:v>
                </c:pt>
                <c:pt idx="17">
                  <c:v>121.25155613886891</c:v>
                </c:pt>
                <c:pt idx="18">
                  <c:v>125.85058719945049</c:v>
                </c:pt>
                <c:pt idx="19">
                  <c:v>120.22289474828179</c:v>
                </c:pt>
                <c:pt idx="20">
                  <c:v>123.63689286216378</c:v>
                </c:pt>
                <c:pt idx="21">
                  <c:v>119.38982099702787</c:v>
                </c:pt>
                <c:pt idx="22">
                  <c:v>121.84637995891217</c:v>
                </c:pt>
                <c:pt idx="23">
                  <c:v>123.21617121644542</c:v>
                </c:pt>
                <c:pt idx="24">
                  <c:v>116.15128505482204</c:v>
                </c:pt>
                <c:pt idx="25">
                  <c:v>121.97039368008697</c:v>
                </c:pt>
                <c:pt idx="26">
                  <c:v>121.29827125909193</c:v>
                </c:pt>
                <c:pt idx="27">
                  <c:v>128.55091164132168</c:v>
                </c:pt>
                <c:pt idx="28">
                  <c:v>127.75038788033906</c:v>
                </c:pt>
                <c:pt idx="29">
                  <c:v>127.76435641289763</c:v>
                </c:pt>
                <c:pt idx="30">
                  <c:v>121.57589304582626</c:v>
                </c:pt>
                <c:pt idx="31">
                  <c:v>123.03162031329933</c:v>
                </c:pt>
                <c:pt idx="32">
                  <c:v>120.04586893769455</c:v>
                </c:pt>
                <c:pt idx="33">
                  <c:v>118.24771099605233</c:v>
                </c:pt>
                <c:pt idx="34">
                  <c:v>125.10542559920785</c:v>
                </c:pt>
                <c:pt idx="35">
                  <c:v>126.41526205905018</c:v>
                </c:pt>
                <c:pt idx="36">
                  <c:v>127.30611769434002</c:v>
                </c:pt>
                <c:pt idx="37">
                  <c:v>129.4554004750014</c:v>
                </c:pt>
                <c:pt idx="38">
                  <c:v>133.40567902810591</c:v>
                </c:pt>
                <c:pt idx="39">
                  <c:v>124.69879225057359</c:v>
                </c:pt>
                <c:pt idx="40">
                  <c:v>124.91128398653653</c:v>
                </c:pt>
                <c:pt idx="41">
                  <c:v>124.07008395346067</c:v>
                </c:pt>
                <c:pt idx="42">
                  <c:v>123.69598427393416</c:v>
                </c:pt>
                <c:pt idx="43">
                  <c:v>129.28776760827435</c:v>
                </c:pt>
                <c:pt idx="44">
                  <c:v>128.28033275130036</c:v>
                </c:pt>
                <c:pt idx="45">
                  <c:v>129.01860297637859</c:v>
                </c:pt>
                <c:pt idx="46">
                  <c:v>128.65060863243247</c:v>
                </c:pt>
                <c:pt idx="47">
                  <c:v>136.18227787089057</c:v>
                </c:pt>
                <c:pt idx="48">
                  <c:v>133.09594595633021</c:v>
                </c:pt>
              </c:numCache>
            </c:numRef>
          </c:val>
          <c:smooth val="0"/>
          <c:extLst>
            <c:ext xmlns:c16="http://schemas.microsoft.com/office/drawing/2014/chart" uri="{C3380CC4-5D6E-409C-BE32-E72D297353CC}">
              <c16:uniqueId val="{00000001-2CF4-4094-992E-7077FB4FB19B}"/>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40"/>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[1]NSA_INDICES!$E$108</c:f>
              <c:strCache>
                <c:ptCount val="1"/>
                <c:pt idx="0">
                  <c:v>Médicaments rétrocédés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[1]NSA_INDICES!$BZ$108:$DV$108</c:f>
              <c:numCache>
                <c:formatCode>General</c:formatCode>
                <c:ptCount val="49"/>
                <c:pt idx="0">
                  <c:v>98.012647647177005</c:v>
                </c:pt>
                <c:pt idx="1">
                  <c:v>94.101050146841175</c:v>
                </c:pt>
                <c:pt idx="2">
                  <c:v>94.804238404334896</c:v>
                </c:pt>
                <c:pt idx="3">
                  <c:v>102.53587073437984</c:v>
                </c:pt>
                <c:pt idx="4">
                  <c:v>97.899389170548559</c:v>
                </c:pt>
                <c:pt idx="5">
                  <c:v>103.19286212086629</c:v>
                </c:pt>
                <c:pt idx="6">
                  <c:v>102.37288452286502</c:v>
                </c:pt>
                <c:pt idx="7">
                  <c:v>103.38400135514705</c:v>
                </c:pt>
                <c:pt idx="8">
                  <c:v>107.3058086246406</c:v>
                </c:pt>
                <c:pt idx="9">
                  <c:v>105.94157354528437</c:v>
                </c:pt>
                <c:pt idx="10">
                  <c:v>103.53500253653209</c:v>
                </c:pt>
                <c:pt idx="11">
                  <c:v>110.81692779758114</c:v>
                </c:pt>
                <c:pt idx="12">
                  <c:v>113.73177349149918</c:v>
                </c:pt>
                <c:pt idx="13">
                  <c:v>113.44676132017939</c:v>
                </c:pt>
                <c:pt idx="14">
                  <c:v>109.66386323706084</c:v>
                </c:pt>
                <c:pt idx="15">
                  <c:v>96.016128750058698</c:v>
                </c:pt>
                <c:pt idx="16">
                  <c:v>89.640999242837765</c:v>
                </c:pt>
                <c:pt idx="17">
                  <c:v>96.353683426673825</c:v>
                </c:pt>
                <c:pt idx="18">
                  <c:v>81.946352620920919</c:v>
                </c:pt>
                <c:pt idx="19">
                  <c:v>97.181535163483872</c:v>
                </c:pt>
                <c:pt idx="20">
                  <c:v>84.557701419547627</c:v>
                </c:pt>
                <c:pt idx="21">
                  <c:v>73.758987955922422</c:v>
                </c:pt>
                <c:pt idx="22">
                  <c:v>85.171577353445954</c:v>
                </c:pt>
                <c:pt idx="23">
                  <c:v>86.498951524266914</c:v>
                </c:pt>
                <c:pt idx="24">
                  <c:v>74.107633538289377</c:v>
                </c:pt>
                <c:pt idx="25">
                  <c:v>78.635970268428352</c:v>
                </c:pt>
                <c:pt idx="26">
                  <c:v>77.216714778793659</c:v>
                </c:pt>
                <c:pt idx="27">
                  <c:v>76.488233235332387</c:v>
                </c:pt>
                <c:pt idx="28">
                  <c:v>75.719911448814415</c:v>
                </c:pt>
                <c:pt idx="29">
                  <c:v>72.84056316092655</c:v>
                </c:pt>
                <c:pt idx="30">
                  <c:v>79.581039424572523</c:v>
                </c:pt>
                <c:pt idx="31">
                  <c:v>68.913554710761744</c:v>
                </c:pt>
                <c:pt idx="32">
                  <c:v>79.418090211588151</c:v>
                </c:pt>
                <c:pt idx="33">
                  <c:v>77.645563603427277</c:v>
                </c:pt>
                <c:pt idx="34">
                  <c:v>72.767894426696344</c:v>
                </c:pt>
                <c:pt idx="35">
                  <c:v>66.666203081414906</c:v>
                </c:pt>
                <c:pt idx="36">
                  <c:v>67.162481847743678</c:v>
                </c:pt>
                <c:pt idx="37">
                  <c:v>68.831796510480743</c:v>
                </c:pt>
                <c:pt idx="38">
                  <c:v>72.637644617555864</c:v>
                </c:pt>
                <c:pt idx="39">
                  <c:v>73.544746220854464</c:v>
                </c:pt>
                <c:pt idx="40">
                  <c:v>72.05601190836154</c:v>
                </c:pt>
                <c:pt idx="41">
                  <c:v>68.370677190161118</c:v>
                </c:pt>
                <c:pt idx="42">
                  <c:v>71.627238036175925</c:v>
                </c:pt>
                <c:pt idx="43">
                  <c:v>57.049210734918653</c:v>
                </c:pt>
                <c:pt idx="44">
                  <c:v>60.290964236174425</c:v>
                </c:pt>
                <c:pt idx="45">
                  <c:v>70.939589651033145</c:v>
                </c:pt>
                <c:pt idx="46">
                  <c:v>63.372927607641238</c:v>
                </c:pt>
                <c:pt idx="47">
                  <c:v>59.782718858147298</c:v>
                </c:pt>
                <c:pt idx="48">
                  <c:v>65.764493761512909</c:v>
                </c:pt>
              </c:numCache>
            </c:numRef>
          </c:val>
          <c:smooth val="0"/>
          <c:extLst>
            <c:ext xmlns:c16="http://schemas.microsoft.com/office/drawing/2014/chart" uri="{C3380CC4-5D6E-409C-BE32-E72D297353CC}">
              <c16:uniqueId val="{00000001-CF98-4BAF-A1DB-B70D1D64FBA7}"/>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[1]SA_INDICES!$E$108</c:f>
              <c:strCache>
                <c:ptCount val="1"/>
                <c:pt idx="0">
                  <c:v>Médicaments rétrocédés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[1]SA_INDICES!$BZ$108:$DV$108</c:f>
              <c:numCache>
                <c:formatCode>General</c:formatCode>
                <c:ptCount val="49"/>
                <c:pt idx="0">
                  <c:v>85.971934500938943</c:v>
                </c:pt>
                <c:pt idx="1">
                  <c:v>86.601132251300641</c:v>
                </c:pt>
                <c:pt idx="2">
                  <c:v>89.900916599542128</c:v>
                </c:pt>
                <c:pt idx="3">
                  <c:v>93.953413553508071</c:v>
                </c:pt>
                <c:pt idx="4">
                  <c:v>96.639211328826093</c:v>
                </c:pt>
                <c:pt idx="5">
                  <c:v>89.255654804590193</c:v>
                </c:pt>
                <c:pt idx="6">
                  <c:v>99.072752623621611</c:v>
                </c:pt>
                <c:pt idx="7">
                  <c:v>95.385283825262135</c:v>
                </c:pt>
                <c:pt idx="8">
                  <c:v>101.01688598859948</c:v>
                </c:pt>
                <c:pt idx="9">
                  <c:v>93.805072789431676</c:v>
                </c:pt>
                <c:pt idx="10">
                  <c:v>97.807920479988354</c:v>
                </c:pt>
                <c:pt idx="11">
                  <c:v>99.245923241131138</c:v>
                </c:pt>
                <c:pt idx="12">
                  <c:v>108.45760237571447</c:v>
                </c:pt>
                <c:pt idx="13">
                  <c:v>97.005378979466556</c:v>
                </c:pt>
                <c:pt idx="14">
                  <c:v>97.57230903451881</c:v>
                </c:pt>
                <c:pt idx="15">
                  <c:v>97.76931415156335</c:v>
                </c:pt>
                <c:pt idx="16">
                  <c:v>96.012088609067931</c:v>
                </c:pt>
                <c:pt idx="17">
                  <c:v>106.89983116405466</c:v>
                </c:pt>
                <c:pt idx="18">
                  <c:v>96.319198541969314</c:v>
                </c:pt>
                <c:pt idx="19">
                  <c:v>107.38145019358183</c:v>
                </c:pt>
                <c:pt idx="20">
                  <c:v>96.656448034600601</c:v>
                </c:pt>
                <c:pt idx="21">
                  <c:v>77.182002746185702</c:v>
                </c:pt>
                <c:pt idx="22">
                  <c:v>106.25894522976125</c:v>
                </c:pt>
                <c:pt idx="23">
                  <c:v>111.2423115708187</c:v>
                </c:pt>
                <c:pt idx="24">
                  <c:v>93.329531447730218</c:v>
                </c:pt>
                <c:pt idx="25">
                  <c:v>95.119835230550493</c:v>
                </c:pt>
                <c:pt idx="26">
                  <c:v>87.705969447453668</c:v>
                </c:pt>
                <c:pt idx="27">
                  <c:v>86.949052728779378</c:v>
                </c:pt>
                <c:pt idx="28">
                  <c:v>93.907435698617974</c:v>
                </c:pt>
                <c:pt idx="29">
                  <c:v>91.788259229708885</c:v>
                </c:pt>
                <c:pt idx="30">
                  <c:v>95.859362946544195</c:v>
                </c:pt>
                <c:pt idx="31">
                  <c:v>84.628427730386662</c:v>
                </c:pt>
                <c:pt idx="32">
                  <c:v>89.54973749543062</c:v>
                </c:pt>
                <c:pt idx="33">
                  <c:v>86.846842018314703</c:v>
                </c:pt>
                <c:pt idx="34">
                  <c:v>94.154752566118361</c:v>
                </c:pt>
                <c:pt idx="35">
                  <c:v>78.949642667466364</c:v>
                </c:pt>
                <c:pt idx="36">
                  <c:v>80.534897523509841</c:v>
                </c:pt>
                <c:pt idx="37">
                  <c:v>94.719822080271555</c:v>
                </c:pt>
                <c:pt idx="38">
                  <c:v>89.53122804882851</c:v>
                </c:pt>
                <c:pt idx="39">
                  <c:v>93.762770359983321</c:v>
                </c:pt>
                <c:pt idx="40">
                  <c:v>92.765071630877713</c:v>
                </c:pt>
                <c:pt idx="41">
                  <c:v>78.877409916105563</c:v>
                </c:pt>
                <c:pt idx="42">
                  <c:v>91.444050196997168</c:v>
                </c:pt>
                <c:pt idx="43">
                  <c:v>91.17619182289117</c:v>
                </c:pt>
                <c:pt idx="44">
                  <c:v>89.189465374798388</c:v>
                </c:pt>
                <c:pt idx="45">
                  <c:v>99.470333521783843</c:v>
                </c:pt>
                <c:pt idx="46">
                  <c:v>83.380910637985565</c:v>
                </c:pt>
                <c:pt idx="47">
                  <c:v>91.616504194919258</c:v>
                </c:pt>
                <c:pt idx="48">
                  <c:v>93.335985474013199</c:v>
                </c:pt>
              </c:numCache>
            </c:numRef>
          </c:val>
          <c:smooth val="0"/>
          <c:extLst>
            <c:ext xmlns:c16="http://schemas.microsoft.com/office/drawing/2014/chart" uri="{C3380CC4-5D6E-409C-BE32-E72D297353CC}">
              <c16:uniqueId val="{00000001-6D85-42B5-9F04-B13E10F32FAC}"/>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[1]RA_INDICES!$E$108</c:f>
              <c:strCache>
                <c:ptCount val="1"/>
                <c:pt idx="0">
                  <c:v>Médicaments rétrocédés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[1]RA_INDICES!$BZ$108:$DV$108</c:f>
              <c:numCache>
                <c:formatCode>General</c:formatCode>
                <c:ptCount val="49"/>
                <c:pt idx="0">
                  <c:v>91.801389968438713</c:v>
                </c:pt>
                <c:pt idx="1">
                  <c:v>90.23218274232724</c:v>
                </c:pt>
                <c:pt idx="2">
                  <c:v>92.274837127064274</c:v>
                </c:pt>
                <c:pt idx="3">
                  <c:v>98.108570422538477</c:v>
                </c:pt>
                <c:pt idx="4">
                  <c:v>97.249320590647201</c:v>
                </c:pt>
                <c:pt idx="5">
                  <c:v>96.003289135279985</c:v>
                </c:pt>
                <c:pt idx="6">
                  <c:v>100.67049618829789</c:v>
                </c:pt>
                <c:pt idx="7">
                  <c:v>99.257825847587625</c:v>
                </c:pt>
                <c:pt idx="8">
                  <c:v>104.06163873705336</c:v>
                </c:pt>
                <c:pt idx="9">
                  <c:v>99.680903384202168</c:v>
                </c:pt>
                <c:pt idx="10">
                  <c:v>100.5806607157085</c:v>
                </c:pt>
                <c:pt idx="11">
                  <c:v>104.84797147173259</c:v>
                </c:pt>
                <c:pt idx="12">
                  <c:v>111.01106787846558</c:v>
                </c:pt>
                <c:pt idx="13">
                  <c:v>104.96539804272844</c:v>
                </c:pt>
                <c:pt idx="14">
                  <c:v>103.42637896380712</c:v>
                </c:pt>
                <c:pt idx="15">
                  <c:v>96.920517564499463</c:v>
                </c:pt>
                <c:pt idx="16">
                  <c:v>92.92755521899177</c:v>
                </c:pt>
                <c:pt idx="17">
                  <c:v>101.79396261274356</c:v>
                </c:pt>
                <c:pt idx="18">
                  <c:v>89.360651799730448</c:v>
                </c:pt>
                <c:pt idx="19">
                  <c:v>102.44320860289871</c:v>
                </c:pt>
                <c:pt idx="20">
                  <c:v>90.798895932128104</c:v>
                </c:pt>
                <c:pt idx="21">
                  <c:v>75.524765999318504</c:v>
                </c:pt>
                <c:pt idx="22">
                  <c:v>96.049593801090055</c:v>
                </c:pt>
                <c:pt idx="23">
                  <c:v>99.262928476491567</c:v>
                </c:pt>
                <c:pt idx="24">
                  <c:v>84.023338658067942</c:v>
                </c:pt>
                <c:pt idx="25">
                  <c:v>87.13924840301749</c:v>
                </c:pt>
                <c:pt idx="26">
                  <c:v>82.627645411694871</c:v>
                </c:pt>
                <c:pt idx="27">
                  <c:v>81.884495451318173</c:v>
                </c:pt>
                <c:pt idx="28">
                  <c:v>85.102030122501617</c:v>
                </c:pt>
                <c:pt idx="29">
                  <c:v>82.614819990422873</c:v>
                </c:pt>
                <c:pt idx="30">
                  <c:v>87.978288054685649</c:v>
                </c:pt>
                <c:pt idx="31">
                  <c:v>77.02014478794824</c:v>
                </c:pt>
                <c:pt idx="32">
                  <c:v>84.644547417712701</c:v>
                </c:pt>
                <c:pt idx="33">
                  <c:v>82.392085716740354</c:v>
                </c:pt>
                <c:pt idx="34">
                  <c:v>83.800404314540913</c:v>
                </c:pt>
                <c:pt idx="35">
                  <c:v>73.00267231903787</c:v>
                </c:pt>
                <c:pt idx="36">
                  <c:v>74.060704448066446</c:v>
                </c:pt>
                <c:pt idx="37">
                  <c:v>82.186254477779357</c:v>
                </c:pt>
                <c:pt idx="38">
                  <c:v>81.352277923281775</c:v>
                </c:pt>
                <c:pt idx="39">
                  <c:v>83.974307672728727</c:v>
                </c:pt>
                <c:pt idx="40">
                  <c:v>82.73887634161288</c:v>
                </c:pt>
                <c:pt idx="41">
                  <c:v>73.790623959913944</c:v>
                </c:pt>
                <c:pt idx="42">
                  <c:v>81.849832429637743</c:v>
                </c:pt>
                <c:pt idx="43">
                  <c:v>74.65377208941392</c:v>
                </c:pt>
                <c:pt idx="44">
                  <c:v>75.198389977596236</c:v>
                </c:pt>
                <c:pt idx="45">
                  <c:v>85.657306101464727</c:v>
                </c:pt>
                <c:pt idx="46">
                  <c:v>73.694138380121061</c:v>
                </c:pt>
                <c:pt idx="47">
                  <c:v>76.204324556652637</c:v>
                </c:pt>
                <c:pt idx="48">
                  <c:v>79.987375540491428</c:v>
                </c:pt>
              </c:numCache>
            </c:numRef>
          </c:val>
          <c:smooth val="0"/>
          <c:extLst>
            <c:ext xmlns:c16="http://schemas.microsoft.com/office/drawing/2014/chart" uri="{C3380CC4-5D6E-409C-BE32-E72D297353CC}">
              <c16:uniqueId val="{00000001-D933-4FC6-956D-59F460DD432B}"/>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[1]RA_INDICES!$E$28</c:f>
              <c:strCache>
                <c:ptCount val="1"/>
                <c:pt idx="0">
                  <c:v>TOTAL généralistes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[1]RA_INDICES!$BZ$28:$DV$28</c:f>
              <c:numCache>
                <c:formatCode>General</c:formatCode>
                <c:ptCount val="49"/>
                <c:pt idx="0">
                  <c:v>77.056384903220831</c:v>
                </c:pt>
                <c:pt idx="1">
                  <c:v>82.187066396793867</c:v>
                </c:pt>
                <c:pt idx="2">
                  <c:v>81.397468354585698</c:v>
                </c:pt>
                <c:pt idx="3">
                  <c:v>80.797242141007061</c:v>
                </c:pt>
                <c:pt idx="4">
                  <c:v>80.645495251680444</c:v>
                </c:pt>
                <c:pt idx="5">
                  <c:v>77.723917071974441</c:v>
                </c:pt>
                <c:pt idx="6">
                  <c:v>82.862013718232006</c:v>
                </c:pt>
                <c:pt idx="7">
                  <c:v>75.300911540266</c:v>
                </c:pt>
                <c:pt idx="8">
                  <c:v>81.055498128756426</c:v>
                </c:pt>
                <c:pt idx="9">
                  <c:v>81.192284560379349</c:v>
                </c:pt>
                <c:pt idx="10">
                  <c:v>85.517032983421785</c:v>
                </c:pt>
                <c:pt idx="11">
                  <c:v>84.262589922489894</c:v>
                </c:pt>
                <c:pt idx="12">
                  <c:v>82.07837464710714</c:v>
                </c:pt>
                <c:pt idx="13">
                  <c:v>80.111033416302419</c:v>
                </c:pt>
                <c:pt idx="14">
                  <c:v>80.445052322741617</c:v>
                </c:pt>
                <c:pt idx="15">
                  <c:v>79.058873026243063</c:v>
                </c:pt>
                <c:pt idx="16">
                  <c:v>78.362183621568619</c:v>
                </c:pt>
                <c:pt idx="17">
                  <c:v>78.65848849966693</c:v>
                </c:pt>
                <c:pt idx="18">
                  <c:v>79.574456908596119</c:v>
                </c:pt>
                <c:pt idx="19">
                  <c:v>78.12109398502605</c:v>
                </c:pt>
                <c:pt idx="20">
                  <c:v>78.649194619068268</c:v>
                </c:pt>
                <c:pt idx="21">
                  <c:v>73.717676551129969</c:v>
                </c:pt>
                <c:pt idx="22">
                  <c:v>75.038646985060282</c:v>
                </c:pt>
                <c:pt idx="23">
                  <c:v>76.835300606988667</c:v>
                </c:pt>
                <c:pt idx="24">
                  <c:v>77.026155017327625</c:v>
                </c:pt>
                <c:pt idx="25">
                  <c:v>77.21694326014341</c:v>
                </c:pt>
                <c:pt idx="26">
                  <c:v>77.576196590880926</c:v>
                </c:pt>
                <c:pt idx="27">
                  <c:v>78.01803925785434</c:v>
                </c:pt>
                <c:pt idx="28">
                  <c:v>76.909933909741682</c:v>
                </c:pt>
                <c:pt idx="29">
                  <c:v>77.88204294325935</c:v>
                </c:pt>
                <c:pt idx="30">
                  <c:v>76.663297897539067</c:v>
                </c:pt>
                <c:pt idx="31">
                  <c:v>75.509019518762926</c:v>
                </c:pt>
                <c:pt idx="32">
                  <c:v>76.094952871758665</c:v>
                </c:pt>
                <c:pt idx="33">
                  <c:v>73.333748522049248</c:v>
                </c:pt>
                <c:pt idx="34">
                  <c:v>74.550050282928026</c:v>
                </c:pt>
                <c:pt idx="35">
                  <c:v>73.333581762192338</c:v>
                </c:pt>
                <c:pt idx="36">
                  <c:v>75.099635258675832</c:v>
                </c:pt>
                <c:pt idx="37">
                  <c:v>76.293461128266728</c:v>
                </c:pt>
                <c:pt idx="38">
                  <c:v>74.184155566291366</c:v>
                </c:pt>
                <c:pt idx="39">
                  <c:v>73.874132113948235</c:v>
                </c:pt>
                <c:pt idx="40">
                  <c:v>73.074449275909998</c:v>
                </c:pt>
                <c:pt idx="41">
                  <c:v>73.043485987947491</c:v>
                </c:pt>
                <c:pt idx="42">
                  <c:v>75.796550999760314</c:v>
                </c:pt>
                <c:pt idx="43">
                  <c:v>80.471539812304627</c:v>
                </c:pt>
                <c:pt idx="44">
                  <c:v>75.606522258493186</c:v>
                </c:pt>
                <c:pt idx="45">
                  <c:v>77.039729834393967</c:v>
                </c:pt>
                <c:pt idx="46">
                  <c:v>72.883704898503197</c:v>
                </c:pt>
                <c:pt idx="47">
                  <c:v>76.786055318292853</c:v>
                </c:pt>
                <c:pt idx="48">
                  <c:v>75.800545355084964</c:v>
                </c:pt>
              </c:numCache>
            </c:numRef>
          </c:val>
          <c:smooth val="0"/>
          <c:extLst>
            <c:ext xmlns:c16="http://schemas.microsoft.com/office/drawing/2014/chart" uri="{C3380CC4-5D6E-409C-BE32-E72D297353CC}">
              <c16:uniqueId val="{00000001-5F44-43CA-83DB-6EA76A69AC3A}"/>
            </c:ext>
          </c:extLst>
        </c:ser>
        <c:ser>
          <c:idx val="0"/>
          <c:order val="1"/>
          <c:tx>
            <c:v>"HORS COVID"</c:v>
          </c:tx>
          <c:spPr>
            <a:ln w="12700">
              <a:solidFill>
                <a:srgbClr val="FF00FF"/>
              </a:solidFill>
              <a:prstDash val="solid"/>
            </a:ln>
          </c:spPr>
          <c:cat>
            <c:numRef>
              <c:f>[2]RA_INDICES!$BZ$3:$DV$3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[2]RA_INDICES!$BZ$28:$DV$28</c:f>
              <c:numCache>
                <c:formatCode>General</c:formatCode>
                <c:ptCount val="49"/>
                <c:pt idx="0">
                  <c:v>76.877600133039408</c:v>
                </c:pt>
                <c:pt idx="1">
                  <c:v>77.834164019458314</c:v>
                </c:pt>
                <c:pt idx="2">
                  <c:v>78.843491674704154</c:v>
                </c:pt>
                <c:pt idx="3">
                  <c:v>80.201169916553425</c:v>
                </c:pt>
                <c:pt idx="4">
                  <c:v>79.517847625888777</c:v>
                </c:pt>
                <c:pt idx="5">
                  <c:v>77.151643756867998</c:v>
                </c:pt>
                <c:pt idx="6">
                  <c:v>82.0488320676981</c:v>
                </c:pt>
                <c:pt idx="7">
                  <c:v>74.462360850411741</c:v>
                </c:pt>
                <c:pt idx="8">
                  <c:v>74.074757407352081</c:v>
                </c:pt>
                <c:pt idx="9">
                  <c:v>74.728005046524515</c:v>
                </c:pt>
                <c:pt idx="10">
                  <c:v>76.128365581589236</c:v>
                </c:pt>
                <c:pt idx="11">
                  <c:v>76.952677743290394</c:v>
                </c:pt>
                <c:pt idx="12">
                  <c:v>77.211590167312295</c:v>
                </c:pt>
                <c:pt idx="13">
                  <c:v>75.792726795974474</c:v>
                </c:pt>
                <c:pt idx="14">
                  <c:v>76.293264329582328</c:v>
                </c:pt>
                <c:pt idx="15">
                  <c:v>75.228516351245773</c:v>
                </c:pt>
                <c:pt idx="16">
                  <c:v>75.639298927194844</c:v>
                </c:pt>
                <c:pt idx="17">
                  <c:v>76.737196122300062</c:v>
                </c:pt>
                <c:pt idx="18">
                  <c:v>76.4168458352637</c:v>
                </c:pt>
                <c:pt idx="19">
                  <c:v>73.151438839846932</c:v>
                </c:pt>
                <c:pt idx="20">
                  <c:v>74.022485380715025</c:v>
                </c:pt>
                <c:pt idx="21">
                  <c:v>71.880737023846208</c:v>
                </c:pt>
                <c:pt idx="22">
                  <c:v>74.075321658795417</c:v>
                </c:pt>
                <c:pt idx="23">
                  <c:v>76.547060169637788</c:v>
                </c:pt>
                <c:pt idx="24">
                  <c:v>76.279990282139593</c:v>
                </c:pt>
                <c:pt idx="25">
                  <c:v>76.662671002574427</c:v>
                </c:pt>
                <c:pt idx="26">
                  <c:v>76.791313702475833</c:v>
                </c:pt>
                <c:pt idx="27">
                  <c:v>77.581493521139578</c:v>
                </c:pt>
                <c:pt idx="28">
                  <c:v>75.919268106602757</c:v>
                </c:pt>
                <c:pt idx="29">
                  <c:v>77.392457046164083</c:v>
                </c:pt>
                <c:pt idx="30">
                  <c:v>76.0198541007519</c:v>
                </c:pt>
                <c:pt idx="31">
                  <c:v>75.098433044522565</c:v>
                </c:pt>
                <c:pt idx="32">
                  <c:v>75.977113643407137</c:v>
                </c:pt>
                <c:pt idx="33">
                  <c:v>73.718409897202292</c:v>
                </c:pt>
                <c:pt idx="34">
                  <c:v>74.975902939563781</c:v>
                </c:pt>
                <c:pt idx="35">
                  <c:v>73.696863671872748</c:v>
                </c:pt>
                <c:pt idx="36">
                  <c:v>74.695768893357325</c:v>
                </c:pt>
                <c:pt idx="37">
                  <c:v>76.036234184122776</c:v>
                </c:pt>
                <c:pt idx="38">
                  <c:v>74.411265153303518</c:v>
                </c:pt>
                <c:pt idx="39">
                  <c:v>73.862074810546858</c:v>
                </c:pt>
                <c:pt idx="40">
                  <c:v>72.653825740629102</c:v>
                </c:pt>
                <c:pt idx="41">
                  <c:v>72.574727337515355</c:v>
                </c:pt>
                <c:pt idx="42">
                  <c:v>75.084410377709972</c:v>
                </c:pt>
                <c:pt idx="43">
                  <c:v>80.503556690284583</c:v>
                </c:pt>
                <c:pt idx="44">
                  <c:v>75.934578389106079</c:v>
                </c:pt>
                <c:pt idx="45">
                  <c:v>76.605155180561368</c:v>
                </c:pt>
                <c:pt idx="46">
                  <c:v>73.537699867414247</c:v>
                </c:pt>
                <c:pt idx="47">
                  <c:v>76.809621796010958</c:v>
                </c:pt>
                <c:pt idx="48">
                  <c:v>75.352595542731152</c:v>
                </c:pt>
              </c:numCache>
            </c:numRef>
          </c:val>
          <c:smooth val="0"/>
          <c:extLst>
            <c:ext xmlns:c16="http://schemas.microsoft.com/office/drawing/2014/chart" uri="{C3380CC4-5D6E-409C-BE32-E72D297353CC}">
              <c16:uniqueId val="{00000002-5F44-43CA-83DB-6EA76A69AC3A}"/>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[1]NSA_INDICES!$E$126</c:f>
              <c:strCache>
                <c:ptCount val="1"/>
                <c:pt idx="0">
                  <c:v>Produits de LPP</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[1]NSA_INDICES!$BZ$126:$DV$126</c:f>
              <c:numCache>
                <c:formatCode>General</c:formatCode>
                <c:ptCount val="49"/>
                <c:pt idx="0">
                  <c:v>89.462104387041208</c:v>
                </c:pt>
                <c:pt idx="1">
                  <c:v>94.364164171312765</c:v>
                </c:pt>
                <c:pt idx="2">
                  <c:v>93.378582105674383</c:v>
                </c:pt>
                <c:pt idx="3">
                  <c:v>95.578243894164132</c:v>
                </c:pt>
                <c:pt idx="4">
                  <c:v>95.29921438135959</c:v>
                </c:pt>
                <c:pt idx="5">
                  <c:v>95.814642360708461</c:v>
                </c:pt>
                <c:pt idx="6">
                  <c:v>96.529521088504652</c:v>
                </c:pt>
                <c:pt idx="7">
                  <c:v>97.787444320627728</c:v>
                </c:pt>
                <c:pt idx="8">
                  <c:v>99.232611188458293</c:v>
                </c:pt>
                <c:pt idx="9">
                  <c:v>98.851945598612289</c:v>
                </c:pt>
                <c:pt idx="10">
                  <c:v>98.421766592839234</c:v>
                </c:pt>
                <c:pt idx="11">
                  <c:v>100.75402050113622</c:v>
                </c:pt>
                <c:pt idx="12">
                  <c:v>101.93551443707156</c:v>
                </c:pt>
                <c:pt idx="13">
                  <c:v>97.983277365595541</c:v>
                </c:pt>
                <c:pt idx="14">
                  <c:v>95.005767892243725</c:v>
                </c:pt>
                <c:pt idx="15">
                  <c:v>94.898959549882136</c:v>
                </c:pt>
                <c:pt idx="16">
                  <c:v>98.30410877562899</c:v>
                </c:pt>
                <c:pt idx="17">
                  <c:v>96.802042715929744</c:v>
                </c:pt>
                <c:pt idx="18">
                  <c:v>96.724375082455339</c:v>
                </c:pt>
                <c:pt idx="19">
                  <c:v>93.920972715228174</c:v>
                </c:pt>
                <c:pt idx="20">
                  <c:v>93.656226434748817</c:v>
                </c:pt>
                <c:pt idx="21">
                  <c:v>98.314427562798329</c:v>
                </c:pt>
                <c:pt idx="22">
                  <c:v>96.209257880111593</c:v>
                </c:pt>
                <c:pt idx="23">
                  <c:v>96.299975450868388</c:v>
                </c:pt>
                <c:pt idx="24">
                  <c:v>97.153090532672934</c:v>
                </c:pt>
                <c:pt idx="25">
                  <c:v>96.290915071749708</c:v>
                </c:pt>
                <c:pt idx="26">
                  <c:v>96.340870883830689</c:v>
                </c:pt>
                <c:pt idx="27">
                  <c:v>97.401988237901165</c:v>
                </c:pt>
                <c:pt idx="28">
                  <c:v>95.888401584419839</c:v>
                </c:pt>
                <c:pt idx="29">
                  <c:v>94.753652291953443</c:v>
                </c:pt>
                <c:pt idx="30">
                  <c:v>95.814248011802391</c:v>
                </c:pt>
                <c:pt idx="31">
                  <c:v>93.49829399632911</c:v>
                </c:pt>
                <c:pt idx="32">
                  <c:v>96.271125576283296</c:v>
                </c:pt>
                <c:pt idx="33">
                  <c:v>94.232129437872985</c:v>
                </c:pt>
                <c:pt idx="34">
                  <c:v>94.567798958583012</c:v>
                </c:pt>
                <c:pt idx="35">
                  <c:v>91.916576427917875</c:v>
                </c:pt>
                <c:pt idx="36">
                  <c:v>91.1163140259344</c:v>
                </c:pt>
                <c:pt idx="37">
                  <c:v>94.521455435346326</c:v>
                </c:pt>
                <c:pt idx="38">
                  <c:v>95.249080602203748</c:v>
                </c:pt>
                <c:pt idx="39">
                  <c:v>92.183430570179837</c:v>
                </c:pt>
                <c:pt idx="40">
                  <c:v>91.944225338663671</c:v>
                </c:pt>
                <c:pt idx="41">
                  <c:v>92.749474784105175</c:v>
                </c:pt>
                <c:pt idx="42">
                  <c:v>91.793392678242242</c:v>
                </c:pt>
                <c:pt idx="43">
                  <c:v>97.703789964806717</c:v>
                </c:pt>
                <c:pt idx="44">
                  <c:v>89.24853671032227</c:v>
                </c:pt>
                <c:pt idx="45">
                  <c:v>96.349254715505737</c:v>
                </c:pt>
                <c:pt idx="46">
                  <c:v>92.343676361129937</c:v>
                </c:pt>
                <c:pt idx="47">
                  <c:v>93.495664689777115</c:v>
                </c:pt>
                <c:pt idx="48">
                  <c:v>93.93395122797817</c:v>
                </c:pt>
              </c:numCache>
            </c:numRef>
          </c:val>
          <c:smooth val="0"/>
          <c:extLst>
            <c:ext xmlns:c16="http://schemas.microsoft.com/office/drawing/2014/chart" uri="{C3380CC4-5D6E-409C-BE32-E72D297353CC}">
              <c16:uniqueId val="{00000001-03B9-4958-9988-046FB3721BF5}"/>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[1]SA_INDICES!$E$126</c:f>
              <c:strCache>
                <c:ptCount val="1"/>
                <c:pt idx="0">
                  <c:v>Produits de LPP</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[1]SA_INDICES!$BZ$126:$DV$126</c:f>
              <c:numCache>
                <c:formatCode>General</c:formatCode>
                <c:ptCount val="49"/>
                <c:pt idx="0">
                  <c:v>98.041058840835944</c:v>
                </c:pt>
                <c:pt idx="1">
                  <c:v>112.55378468736856</c:v>
                </c:pt>
                <c:pt idx="2">
                  <c:v>113.32871679629248</c:v>
                </c:pt>
                <c:pt idx="3">
                  <c:v>114.66142193078568</c:v>
                </c:pt>
                <c:pt idx="4">
                  <c:v>115.37413784766619</c:v>
                </c:pt>
                <c:pt idx="5">
                  <c:v>117.18061173700522</c:v>
                </c:pt>
                <c:pt idx="6">
                  <c:v>118.37382563987649</c:v>
                </c:pt>
                <c:pt idx="7">
                  <c:v>119.55188103146604</c:v>
                </c:pt>
                <c:pt idx="8">
                  <c:v>121.64889060760169</c:v>
                </c:pt>
                <c:pt idx="9">
                  <c:v>121.31126130393966</c:v>
                </c:pt>
                <c:pt idx="10">
                  <c:v>124.64041429568427</c:v>
                </c:pt>
                <c:pt idx="11">
                  <c:v>122.94584112523859</c:v>
                </c:pt>
                <c:pt idx="12">
                  <c:v>122.50501053897445</c:v>
                </c:pt>
                <c:pt idx="13">
                  <c:v>122.40042441045415</c:v>
                </c:pt>
                <c:pt idx="14">
                  <c:v>121.75886146026885</c:v>
                </c:pt>
                <c:pt idx="15">
                  <c:v>119.09843640543889</c:v>
                </c:pt>
                <c:pt idx="16">
                  <c:v>124.72890773523204</c:v>
                </c:pt>
                <c:pt idx="17">
                  <c:v>122.44150829372089</c:v>
                </c:pt>
                <c:pt idx="18">
                  <c:v>122.231197424011</c:v>
                </c:pt>
                <c:pt idx="19">
                  <c:v>118.06818486807349</c:v>
                </c:pt>
                <c:pt idx="20">
                  <c:v>119.98925842160055</c:v>
                </c:pt>
                <c:pt idx="21">
                  <c:v>126.88426094980628</c:v>
                </c:pt>
                <c:pt idx="22">
                  <c:v>120.95071847721191</c:v>
                </c:pt>
                <c:pt idx="23">
                  <c:v>127.77518469321511</c:v>
                </c:pt>
                <c:pt idx="24">
                  <c:v>125.06842165131336</c:v>
                </c:pt>
                <c:pt idx="25">
                  <c:v>125.08319440052264</c:v>
                </c:pt>
                <c:pt idx="26">
                  <c:v>126.54987470171952</c:v>
                </c:pt>
                <c:pt idx="27">
                  <c:v>131.90489864600522</c:v>
                </c:pt>
                <c:pt idx="28">
                  <c:v>128.54592355059523</c:v>
                </c:pt>
                <c:pt idx="29">
                  <c:v>124.84635977765586</c:v>
                </c:pt>
                <c:pt idx="30">
                  <c:v>129.7860750574645</c:v>
                </c:pt>
                <c:pt idx="31">
                  <c:v>128.64547177397901</c:v>
                </c:pt>
                <c:pt idx="32">
                  <c:v>132.7565591763684</c:v>
                </c:pt>
                <c:pt idx="33">
                  <c:v>132.51683324373136</c:v>
                </c:pt>
                <c:pt idx="34">
                  <c:v>132.22337690999774</c:v>
                </c:pt>
                <c:pt idx="35">
                  <c:v>126.83416621862051</c:v>
                </c:pt>
                <c:pt idx="36">
                  <c:v>128.36224937595406</c:v>
                </c:pt>
                <c:pt idx="37">
                  <c:v>131.5951586427899</c:v>
                </c:pt>
                <c:pt idx="38">
                  <c:v>135.84081879688486</c:v>
                </c:pt>
                <c:pt idx="39">
                  <c:v>130.27388302120599</c:v>
                </c:pt>
                <c:pt idx="40">
                  <c:v>131.97482247418085</c:v>
                </c:pt>
                <c:pt idx="41">
                  <c:v>132.27299401829615</c:v>
                </c:pt>
                <c:pt idx="42">
                  <c:v>127.02718383937406</c:v>
                </c:pt>
                <c:pt idx="43">
                  <c:v>139.53972252212233</c:v>
                </c:pt>
                <c:pt idx="44">
                  <c:v>131.68796712802958</c:v>
                </c:pt>
                <c:pt idx="45">
                  <c:v>139.03475356663904</c:v>
                </c:pt>
                <c:pt idx="46">
                  <c:v>136.12709920022519</c:v>
                </c:pt>
                <c:pt idx="47">
                  <c:v>139.01071474538028</c:v>
                </c:pt>
                <c:pt idx="48">
                  <c:v>141.20186109529439</c:v>
                </c:pt>
              </c:numCache>
            </c:numRef>
          </c:val>
          <c:smooth val="0"/>
          <c:extLst>
            <c:ext xmlns:c16="http://schemas.microsoft.com/office/drawing/2014/chart" uri="{C3380CC4-5D6E-409C-BE32-E72D297353CC}">
              <c16:uniqueId val="{00000001-517E-48F2-8C5F-626D2FEE3C64}"/>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[1]RA_INDICES!$E$126</c:f>
              <c:strCache>
                <c:ptCount val="1"/>
                <c:pt idx="0">
                  <c:v>Produits de LPP</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[1]RA_INDICES!$BZ$126:$DV$126</c:f>
              <c:numCache>
                <c:formatCode>General</c:formatCode>
                <c:ptCount val="49"/>
                <c:pt idx="0">
                  <c:v>92.626614323239053</c:v>
                </c:pt>
                <c:pt idx="1">
                  <c:v>101.07375042319752</c:v>
                </c:pt>
                <c:pt idx="2">
                  <c:v>100.73756737561258</c:v>
                </c:pt>
                <c:pt idx="3">
                  <c:v>102.61743577195868</c:v>
                </c:pt>
                <c:pt idx="4">
                  <c:v>102.70423035617202</c:v>
                </c:pt>
                <c:pt idx="5">
                  <c:v>103.6958850869573</c:v>
                </c:pt>
                <c:pt idx="6">
                  <c:v>104.58720680935272</c:v>
                </c:pt>
                <c:pt idx="7">
                  <c:v>105.81566927486233</c:v>
                </c:pt>
                <c:pt idx="8">
                  <c:v>107.50128067918965</c:v>
                </c:pt>
                <c:pt idx="9">
                  <c:v>107.13648983911411</c:v>
                </c:pt>
                <c:pt idx="10">
                  <c:v>108.09301168642098</c:v>
                </c:pt>
                <c:pt idx="11">
                  <c:v>108.93989411143717</c:v>
                </c:pt>
                <c:pt idx="12">
                  <c:v>109.52296290152425</c:v>
                </c:pt>
                <c:pt idx="13">
                  <c:v>106.99000479994865</c:v>
                </c:pt>
                <c:pt idx="14">
                  <c:v>104.87415347186386</c:v>
                </c:pt>
                <c:pt idx="15">
                  <c:v>103.82539520968746</c:v>
                </c:pt>
                <c:pt idx="16">
                  <c:v>108.05139666718617</c:v>
                </c:pt>
                <c:pt idx="17">
                  <c:v>106.25964550618976</c:v>
                </c:pt>
                <c:pt idx="18">
                  <c:v>106.13304990121281</c:v>
                </c:pt>
                <c:pt idx="19">
                  <c:v>102.82812954893252</c:v>
                </c:pt>
                <c:pt idx="20">
                  <c:v>103.36966433926503</c:v>
                </c:pt>
                <c:pt idx="21">
                  <c:v>108.8529520549889</c:v>
                </c:pt>
                <c:pt idx="22">
                  <c:v>105.33561451450765</c:v>
                </c:pt>
                <c:pt idx="23">
                  <c:v>107.91020288916124</c:v>
                </c:pt>
                <c:pt idx="24">
                  <c:v>107.45018945923448</c:v>
                </c:pt>
                <c:pt idx="25">
                  <c:v>106.91149296529281</c:v>
                </c:pt>
                <c:pt idx="26">
                  <c:v>107.48403445454555</c:v>
                </c:pt>
                <c:pt idx="27">
                  <c:v>110.12904063131879</c:v>
                </c:pt>
                <c:pt idx="28">
                  <c:v>107.93474747775285</c:v>
                </c:pt>
                <c:pt idx="29">
                  <c:v>105.8539177565262</c:v>
                </c:pt>
                <c:pt idx="30">
                  <c:v>108.3454002420418</c:v>
                </c:pt>
                <c:pt idx="31">
                  <c:v>106.46299661897649</c:v>
                </c:pt>
                <c:pt idx="32">
                  <c:v>109.72946922128128</c:v>
                </c:pt>
                <c:pt idx="33">
                  <c:v>108.3541679975299</c:v>
                </c:pt>
                <c:pt idx="34">
                  <c:v>108.45777252381336</c:v>
                </c:pt>
                <c:pt idx="35">
                  <c:v>104.79659117049323</c:v>
                </c:pt>
                <c:pt idx="36">
                  <c:v>104.85518315420958</c:v>
                </c:pt>
                <c:pt idx="37">
                  <c:v>108.19679347373751</c:v>
                </c:pt>
                <c:pt idx="38">
                  <c:v>110.22211251844045</c:v>
                </c:pt>
                <c:pt idx="39">
                  <c:v>106.23381583621025</c:v>
                </c:pt>
                <c:pt idx="40">
                  <c:v>106.71026974064128</c:v>
                </c:pt>
                <c:pt idx="41">
                  <c:v>107.3284738921818</c:v>
                </c:pt>
                <c:pt idx="42">
                  <c:v>104.79004428885924</c:v>
                </c:pt>
                <c:pt idx="43">
                  <c:v>113.13576655132043</c:v>
                </c:pt>
                <c:pt idx="44">
                  <c:v>104.90312491996204</c:v>
                </c:pt>
                <c:pt idx="45">
                  <c:v>112.09460993023394</c:v>
                </c:pt>
                <c:pt idx="46">
                  <c:v>108.49402164636244</c:v>
                </c:pt>
                <c:pt idx="47">
                  <c:v>110.28475349112725</c:v>
                </c:pt>
                <c:pt idx="48">
                  <c:v>111.36961559058147</c:v>
                </c:pt>
              </c:numCache>
            </c:numRef>
          </c:val>
          <c:smooth val="0"/>
          <c:extLst>
            <c:ext xmlns:c16="http://schemas.microsoft.com/office/drawing/2014/chart" uri="{C3380CC4-5D6E-409C-BE32-E72D297353CC}">
              <c16:uniqueId val="{00000001-0E6A-46A6-8D1C-F5BE1A2E177A}"/>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[1]NSA_INDICES!$E$28</c:f>
              <c:strCache>
                <c:ptCount val="1"/>
                <c:pt idx="0">
                  <c:v>TOTAL généralistes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[1]NSA_INDICES!$BZ$28:$DV$28</c:f>
              <c:numCache>
                <c:formatCode>General</c:formatCode>
                <c:ptCount val="49"/>
                <c:pt idx="0">
                  <c:v>70.988148848619161</c:v>
                </c:pt>
                <c:pt idx="1">
                  <c:v>74.070732399424045</c:v>
                </c:pt>
                <c:pt idx="2">
                  <c:v>70.84578401606862</c:v>
                </c:pt>
                <c:pt idx="3">
                  <c:v>70.294675451724444</c:v>
                </c:pt>
                <c:pt idx="4">
                  <c:v>69.850625799589665</c:v>
                </c:pt>
                <c:pt idx="5">
                  <c:v>67.513736335905307</c:v>
                </c:pt>
                <c:pt idx="6">
                  <c:v>73.289412499126698</c:v>
                </c:pt>
                <c:pt idx="7">
                  <c:v>68.092862968158613</c:v>
                </c:pt>
                <c:pt idx="8">
                  <c:v>73.237368805605371</c:v>
                </c:pt>
                <c:pt idx="9">
                  <c:v>72.553422062939745</c:v>
                </c:pt>
                <c:pt idx="10">
                  <c:v>74.452959901942393</c:v>
                </c:pt>
                <c:pt idx="11">
                  <c:v>73.050241615366204</c:v>
                </c:pt>
                <c:pt idx="12">
                  <c:v>70.571790570370297</c:v>
                </c:pt>
                <c:pt idx="13">
                  <c:v>68.10477716591528</c:v>
                </c:pt>
                <c:pt idx="14">
                  <c:v>67.847476062212664</c:v>
                </c:pt>
                <c:pt idx="15">
                  <c:v>65.958745777996839</c:v>
                </c:pt>
                <c:pt idx="16">
                  <c:v>66.477782617760909</c:v>
                </c:pt>
                <c:pt idx="17">
                  <c:v>65.447710388893299</c:v>
                </c:pt>
                <c:pt idx="18">
                  <c:v>66.788165757438776</c:v>
                </c:pt>
                <c:pt idx="19">
                  <c:v>64.013797136674128</c:v>
                </c:pt>
                <c:pt idx="20">
                  <c:v>63.71177876739528</c:v>
                </c:pt>
                <c:pt idx="21">
                  <c:v>61.265355271054212</c:v>
                </c:pt>
                <c:pt idx="22">
                  <c:v>60.944015520858819</c:v>
                </c:pt>
                <c:pt idx="23">
                  <c:v>63.268156253909481</c:v>
                </c:pt>
                <c:pt idx="24">
                  <c:v>63.981937531323283</c:v>
                </c:pt>
                <c:pt idx="25">
                  <c:v>63.377147276166902</c:v>
                </c:pt>
                <c:pt idx="26">
                  <c:v>64.030721776789207</c:v>
                </c:pt>
                <c:pt idx="27">
                  <c:v>65.023108440657751</c:v>
                </c:pt>
                <c:pt idx="28">
                  <c:v>63.630163958982941</c:v>
                </c:pt>
                <c:pt idx="29">
                  <c:v>64.154702014947645</c:v>
                </c:pt>
                <c:pt idx="30">
                  <c:v>62.727344897768297</c:v>
                </c:pt>
                <c:pt idx="31">
                  <c:v>61.683352032060967</c:v>
                </c:pt>
                <c:pt idx="32">
                  <c:v>62.902072649490179</c:v>
                </c:pt>
                <c:pt idx="33">
                  <c:v>59.480799366377767</c:v>
                </c:pt>
                <c:pt idx="34">
                  <c:v>60.603663138973609</c:v>
                </c:pt>
                <c:pt idx="35">
                  <c:v>60.188681935843448</c:v>
                </c:pt>
                <c:pt idx="36">
                  <c:v>61.211748992645262</c:v>
                </c:pt>
                <c:pt idx="37">
                  <c:v>61.934474690642951</c:v>
                </c:pt>
                <c:pt idx="38">
                  <c:v>60.247654283724529</c:v>
                </c:pt>
                <c:pt idx="39">
                  <c:v>59.451107825813132</c:v>
                </c:pt>
                <c:pt idx="40">
                  <c:v>59.319683177570347</c:v>
                </c:pt>
                <c:pt idx="41">
                  <c:v>59.276462608964877</c:v>
                </c:pt>
                <c:pt idx="42">
                  <c:v>60.182663076278274</c:v>
                </c:pt>
                <c:pt idx="43">
                  <c:v>64.283804109633053</c:v>
                </c:pt>
                <c:pt idx="44">
                  <c:v>60.277829559195162</c:v>
                </c:pt>
                <c:pt idx="45">
                  <c:v>61.401830637176666</c:v>
                </c:pt>
                <c:pt idx="46">
                  <c:v>57.856001598150321</c:v>
                </c:pt>
                <c:pt idx="47">
                  <c:v>60.824163886666092</c:v>
                </c:pt>
                <c:pt idx="48">
                  <c:v>59.714228973954597</c:v>
                </c:pt>
              </c:numCache>
            </c:numRef>
          </c:val>
          <c:smooth val="0"/>
          <c:extLst>
            <c:ext xmlns:c16="http://schemas.microsoft.com/office/drawing/2014/chart" uri="{C3380CC4-5D6E-409C-BE32-E72D297353CC}">
              <c16:uniqueId val="{00000001-3A7E-411A-B5F2-1A3CF80CAE09}"/>
            </c:ext>
          </c:extLst>
        </c:ser>
        <c:ser>
          <c:idx val="0"/>
          <c:order val="1"/>
          <c:tx>
            <c:v>"HORS COVID"</c:v>
          </c:tx>
          <c:spPr>
            <a:ln w="12700">
              <a:solidFill>
                <a:srgbClr val="FF00FF"/>
              </a:solidFill>
              <a:prstDash val="solid"/>
            </a:ln>
          </c:spPr>
          <c:cat>
            <c:numRef>
              <c:f>[2]NSA_INDICES!$BZ$3:$DV$3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numCache>
            </c:numRef>
          </c:cat>
          <c:val>
            <c:numRef>
              <c:f>[2]NSA_INDICES!$BZ$28:$DV$28</c:f>
              <c:numCache>
                <c:formatCode>General</c:formatCode>
                <c:ptCount val="49"/>
                <c:pt idx="0">
                  <c:v>71.330505991523481</c:v>
                </c:pt>
                <c:pt idx="1">
                  <c:v>69.755627917563999</c:v>
                </c:pt>
                <c:pt idx="2">
                  <c:v>68.14213877927439</c:v>
                </c:pt>
                <c:pt idx="3">
                  <c:v>69.581941629520443</c:v>
                </c:pt>
                <c:pt idx="4">
                  <c:v>68.921494965427712</c:v>
                </c:pt>
                <c:pt idx="5">
                  <c:v>66.729667367695257</c:v>
                </c:pt>
                <c:pt idx="6">
                  <c:v>71.715415320889036</c:v>
                </c:pt>
                <c:pt idx="7">
                  <c:v>67.918955142680232</c:v>
                </c:pt>
                <c:pt idx="8">
                  <c:v>66.139522272328918</c:v>
                </c:pt>
                <c:pt idx="9">
                  <c:v>66.267652386973126</c:v>
                </c:pt>
                <c:pt idx="10">
                  <c:v>66.251309728768717</c:v>
                </c:pt>
                <c:pt idx="11">
                  <c:v>66.842268702967573</c:v>
                </c:pt>
                <c:pt idx="12">
                  <c:v>66.88187368911025</c:v>
                </c:pt>
                <c:pt idx="13">
                  <c:v>64.669377089278242</c:v>
                </c:pt>
                <c:pt idx="14">
                  <c:v>64.655087482795992</c:v>
                </c:pt>
                <c:pt idx="15">
                  <c:v>63.213514780471023</c:v>
                </c:pt>
                <c:pt idx="16">
                  <c:v>64.591553936381644</c:v>
                </c:pt>
                <c:pt idx="17">
                  <c:v>63.377878674118193</c:v>
                </c:pt>
                <c:pt idx="18">
                  <c:v>63.047022519595984</c:v>
                </c:pt>
                <c:pt idx="19">
                  <c:v>61.095048428948814</c:v>
                </c:pt>
                <c:pt idx="20">
                  <c:v>61.43517044305522</c:v>
                </c:pt>
                <c:pt idx="21">
                  <c:v>60.702137539514744</c:v>
                </c:pt>
                <c:pt idx="22">
                  <c:v>60.925720061843606</c:v>
                </c:pt>
                <c:pt idx="23">
                  <c:v>63.196991444044514</c:v>
                </c:pt>
                <c:pt idx="24">
                  <c:v>63.145149096997997</c:v>
                </c:pt>
                <c:pt idx="25">
                  <c:v>62.984260951629736</c:v>
                </c:pt>
                <c:pt idx="26">
                  <c:v>62.981759335685538</c:v>
                </c:pt>
                <c:pt idx="27">
                  <c:v>64.450611501383264</c:v>
                </c:pt>
                <c:pt idx="28">
                  <c:v>62.807050332195601</c:v>
                </c:pt>
                <c:pt idx="29">
                  <c:v>63.328729787771742</c:v>
                </c:pt>
                <c:pt idx="30">
                  <c:v>61.582937407736452</c:v>
                </c:pt>
                <c:pt idx="31">
                  <c:v>61.611824181968778</c:v>
                </c:pt>
                <c:pt idx="32">
                  <c:v>62.842596842284259</c:v>
                </c:pt>
                <c:pt idx="33">
                  <c:v>60.163200042228127</c:v>
                </c:pt>
                <c:pt idx="34">
                  <c:v>61.291893587988575</c:v>
                </c:pt>
                <c:pt idx="35">
                  <c:v>60.761806549480198</c:v>
                </c:pt>
                <c:pt idx="36">
                  <c:v>60.72901987888207</c:v>
                </c:pt>
                <c:pt idx="37">
                  <c:v>61.718613693268232</c:v>
                </c:pt>
                <c:pt idx="38">
                  <c:v>60.339126674775102</c:v>
                </c:pt>
                <c:pt idx="39">
                  <c:v>59.51144323200166</c:v>
                </c:pt>
                <c:pt idx="40">
                  <c:v>58.82581257184151</c:v>
                </c:pt>
                <c:pt idx="41">
                  <c:v>58.52518337572792</c:v>
                </c:pt>
                <c:pt idx="42">
                  <c:v>59.347245120149481</c:v>
                </c:pt>
                <c:pt idx="43">
                  <c:v>64.504320533532649</c:v>
                </c:pt>
                <c:pt idx="44">
                  <c:v>60.634221775769667</c:v>
                </c:pt>
                <c:pt idx="45">
                  <c:v>61.263815984080907</c:v>
                </c:pt>
                <c:pt idx="46">
                  <c:v>58.78971424778674</c:v>
                </c:pt>
                <c:pt idx="47">
                  <c:v>60.851761384185941</c:v>
                </c:pt>
              </c:numCache>
            </c:numRef>
          </c:val>
          <c:smooth val="0"/>
          <c:extLst>
            <c:ext xmlns:c16="http://schemas.microsoft.com/office/drawing/2014/chart" uri="{C3380CC4-5D6E-409C-BE32-E72D297353CC}">
              <c16:uniqueId val="{00000002-3A7E-411A-B5F2-1A3CF80CAE09}"/>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[1]SA_INDICES!$E$28</c:f>
              <c:strCache>
                <c:ptCount val="1"/>
                <c:pt idx="0">
                  <c:v>TOTAL généralistes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[1]SA_INDICES!$BZ$28:$DV$28</c:f>
              <c:numCache>
                <c:formatCode>General</c:formatCode>
                <c:ptCount val="49"/>
                <c:pt idx="0">
                  <c:v>85.019923218174782</c:v>
                </c:pt>
                <c:pt idx="1">
                  <c:v>92.838388491623107</c:v>
                </c:pt>
                <c:pt idx="2">
                  <c:v>95.244777813379741</c:v>
                </c:pt>
                <c:pt idx="3">
                  <c:v>94.580092953482875</c:v>
                </c:pt>
                <c:pt idx="4">
                  <c:v>94.811944235065297</c:v>
                </c:pt>
                <c:pt idx="5">
                  <c:v>91.123060540138212</c:v>
                </c:pt>
                <c:pt idx="6">
                  <c:v>95.424441398399821</c:v>
                </c:pt>
                <c:pt idx="7">
                  <c:v>84.760261912191282</c:v>
                </c:pt>
                <c:pt idx="8">
                  <c:v>91.315476787458337</c:v>
                </c:pt>
                <c:pt idx="9">
                  <c:v>92.529337350837338</c:v>
                </c:pt>
                <c:pt idx="10">
                  <c:v>100.03676641353402</c:v>
                </c:pt>
                <c:pt idx="11">
                  <c:v>98.976909626101047</c:v>
                </c:pt>
                <c:pt idx="12">
                  <c:v>97.178829267662962</c:v>
                </c:pt>
                <c:pt idx="13">
                  <c:v>95.867223651619469</c:v>
                </c:pt>
                <c:pt idx="14">
                  <c:v>96.977250530522539</c:v>
                </c:pt>
                <c:pt idx="15">
                  <c:v>96.250584807638077</c:v>
                </c:pt>
                <c:pt idx="16">
                  <c:v>93.95845935845783</c:v>
                </c:pt>
                <c:pt idx="17">
                  <c:v>95.995410911530371</c:v>
                </c:pt>
                <c:pt idx="18">
                  <c:v>96.354311642688643</c:v>
                </c:pt>
                <c:pt idx="19">
                  <c:v>96.634546322973179</c:v>
                </c:pt>
                <c:pt idx="20">
                  <c:v>98.252038409397272</c:v>
                </c:pt>
                <c:pt idx="21">
                  <c:v>90.05925204880721</c:v>
                </c:pt>
                <c:pt idx="22">
                  <c:v>93.535478138358656</c:v>
                </c:pt>
                <c:pt idx="23">
                  <c:v>94.639893722368058</c:v>
                </c:pt>
                <c:pt idx="24">
                  <c:v>94.144494647443949</c:v>
                </c:pt>
                <c:pt idx="25">
                  <c:v>95.379345743805203</c:v>
                </c:pt>
                <c:pt idx="26">
                  <c:v>95.352352084117499</c:v>
                </c:pt>
                <c:pt idx="27">
                  <c:v>95.071698431914683</c:v>
                </c:pt>
                <c:pt idx="28">
                  <c:v>94.337396497728236</c:v>
                </c:pt>
                <c:pt idx="29">
                  <c:v>95.896867096671798</c:v>
                </c:pt>
                <c:pt idx="30">
                  <c:v>94.951890277678018</c:v>
                </c:pt>
                <c:pt idx="31">
                  <c:v>93.652880728096164</c:v>
                </c:pt>
                <c:pt idx="32">
                  <c:v>93.40838731783019</c:v>
                </c:pt>
                <c:pt idx="33">
                  <c:v>91.513412329399429</c:v>
                </c:pt>
                <c:pt idx="34">
                  <c:v>92.852335720858818</c:v>
                </c:pt>
                <c:pt idx="35">
                  <c:v>90.584050015479932</c:v>
                </c:pt>
                <c:pt idx="36">
                  <c:v>93.325148142175181</c:v>
                </c:pt>
                <c:pt idx="37">
                  <c:v>95.137213683543294</c:v>
                </c:pt>
                <c:pt idx="38">
                  <c:v>92.473467475304062</c:v>
                </c:pt>
                <c:pt idx="39">
                  <c:v>92.801923568101785</c:v>
                </c:pt>
                <c:pt idx="40">
                  <c:v>91.125264348322048</c:v>
                </c:pt>
                <c:pt idx="41">
                  <c:v>91.110386677853484</c:v>
                </c:pt>
                <c:pt idx="42">
                  <c:v>96.287150509276046</c:v>
                </c:pt>
                <c:pt idx="43">
                  <c:v>101.71521793237663</c:v>
                </c:pt>
                <c:pt idx="44">
                  <c:v>95.72285104508461</c:v>
                </c:pt>
                <c:pt idx="45">
                  <c:v>97.561840098709112</c:v>
                </c:pt>
                <c:pt idx="46">
                  <c:v>92.605035766535224</c:v>
                </c:pt>
                <c:pt idx="47">
                  <c:v>97.733350850493395</c:v>
                </c:pt>
                <c:pt idx="48">
                  <c:v>96.911127688226046</c:v>
                </c:pt>
              </c:numCache>
            </c:numRef>
          </c:val>
          <c:smooth val="0"/>
          <c:extLst>
            <c:ext xmlns:c16="http://schemas.microsoft.com/office/drawing/2014/chart" uri="{C3380CC4-5D6E-409C-BE32-E72D297353CC}">
              <c16:uniqueId val="{00000001-C797-466F-B3E2-4A933837BD6A}"/>
            </c:ext>
          </c:extLst>
        </c:ser>
        <c:ser>
          <c:idx val="0"/>
          <c:order val="1"/>
          <c:tx>
            <c:v>"HORS COVID"</c:v>
          </c:tx>
          <c:spPr>
            <a:ln w="12700">
              <a:solidFill>
                <a:srgbClr val="FF00FF"/>
              </a:solidFill>
              <a:prstDash val="solid"/>
            </a:ln>
          </c:spPr>
          <c:cat>
            <c:numRef>
              <c:f>[2]SA_INDICES!$BZ$3:$DV$3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[2]SA_INDICES!$BZ$28:$DV$28</c:f>
              <c:numCache>
                <c:formatCode>General</c:formatCode>
                <c:ptCount val="49"/>
                <c:pt idx="0">
                  <c:v>84.147112459200713</c:v>
                </c:pt>
                <c:pt idx="1">
                  <c:v>88.421151777702889</c:v>
                </c:pt>
                <c:pt idx="2">
                  <c:v>92.867702332623224</c:v>
                </c:pt>
                <c:pt idx="3">
                  <c:v>94.117755602227447</c:v>
                </c:pt>
                <c:pt idx="4">
                  <c:v>93.404454615494046</c:v>
                </c:pt>
                <c:pt idx="5">
                  <c:v>90.809729214085095</c:v>
                </c:pt>
                <c:pt idx="6">
                  <c:v>95.590859387926912</c:v>
                </c:pt>
                <c:pt idx="7">
                  <c:v>83.037547648021885</c:v>
                </c:pt>
                <c:pt idx="8">
                  <c:v>84.473948074282887</c:v>
                </c:pt>
                <c:pt idx="9">
                  <c:v>85.815366532239693</c:v>
                </c:pt>
                <c:pt idx="10">
                  <c:v>89.072328210757846</c:v>
                </c:pt>
                <c:pt idx="11">
                  <c:v>90.202451636811048</c:v>
                </c:pt>
                <c:pt idx="12">
                  <c:v>90.748768255211047</c:v>
                </c:pt>
                <c:pt idx="13">
                  <c:v>90.369967732962181</c:v>
                </c:pt>
                <c:pt idx="14">
                  <c:v>91.545190452227359</c:v>
                </c:pt>
                <c:pt idx="15">
                  <c:v>90.974274362434812</c:v>
                </c:pt>
                <c:pt idx="16">
                  <c:v>90.117459264501676</c:v>
                </c:pt>
                <c:pt idx="17">
                  <c:v>94.244691106353002</c:v>
                </c:pt>
                <c:pt idx="18">
                  <c:v>93.938108844743468</c:v>
                </c:pt>
                <c:pt idx="19">
                  <c:v>88.951437265163861</c:v>
                </c:pt>
                <c:pt idx="20">
                  <c:v>90.518264748826795</c:v>
                </c:pt>
                <c:pt idx="21">
                  <c:v>86.530383247149672</c:v>
                </c:pt>
                <c:pt idx="22">
                  <c:v>91.307982301368895</c:v>
                </c:pt>
                <c:pt idx="23">
                  <c:v>94.04243462695301</c:v>
                </c:pt>
                <c:pt idx="24">
                  <c:v>93.493307284086768</c:v>
                </c:pt>
                <c:pt idx="25">
                  <c:v>94.588339457239726</c:v>
                </c:pt>
                <c:pt idx="26">
                  <c:v>94.888847857672602</c:v>
                </c:pt>
                <c:pt idx="27">
                  <c:v>94.78962200440732</c:v>
                </c:pt>
                <c:pt idx="28">
                  <c:v>93.102936943402852</c:v>
                </c:pt>
                <c:pt idx="29">
                  <c:v>95.823086858535376</c:v>
                </c:pt>
                <c:pt idx="30">
                  <c:v>94.939551725165856</c:v>
                </c:pt>
                <c:pt idx="31">
                  <c:v>92.772744470154493</c:v>
                </c:pt>
                <c:pt idx="32">
                  <c:v>93.190005537439703</c:v>
                </c:pt>
                <c:pt idx="33">
                  <c:v>91.482623485527697</c:v>
                </c:pt>
                <c:pt idx="34">
                  <c:v>92.908909323586883</c:v>
                </c:pt>
                <c:pt idx="35">
                  <c:v>90.648362022527294</c:v>
                </c:pt>
                <c:pt idx="36">
                  <c:v>92.999307922421252</c:v>
                </c:pt>
                <c:pt idx="37">
                  <c:v>94.799593158074217</c:v>
                </c:pt>
                <c:pt idx="38">
                  <c:v>92.85291793858589</c:v>
                </c:pt>
                <c:pt idx="39">
                  <c:v>92.668695085414583</c:v>
                </c:pt>
                <c:pt idx="40">
                  <c:v>90.775550307097447</c:v>
                </c:pt>
                <c:pt idx="41">
                  <c:v>90.986769823465906</c:v>
                </c:pt>
                <c:pt idx="42">
                  <c:v>95.708094400388006</c:v>
                </c:pt>
                <c:pt idx="43">
                  <c:v>101.47068677380045</c:v>
                </c:pt>
                <c:pt idx="44">
                  <c:v>95.985821104254214</c:v>
                </c:pt>
                <c:pt idx="45">
                  <c:v>96.710105906737127</c:v>
                </c:pt>
                <c:pt idx="46">
                  <c:v>92.865055869097802</c:v>
                </c:pt>
                <c:pt idx="47">
                  <c:v>97.722528626761189</c:v>
                </c:pt>
                <c:pt idx="48">
                  <c:v>96.231879632206088</c:v>
                </c:pt>
              </c:numCache>
            </c:numRef>
          </c:val>
          <c:smooth val="0"/>
          <c:extLst>
            <c:ext xmlns:c16="http://schemas.microsoft.com/office/drawing/2014/chart" uri="{C3380CC4-5D6E-409C-BE32-E72D297353CC}">
              <c16:uniqueId val="{00000002-C797-466F-B3E2-4A933837BD6A}"/>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strRef>
              <c:f>[1]RA_INDICES!$E$69</c:f>
              <c:strCache>
                <c:ptCount val="1"/>
                <c:pt idx="0">
                  <c:v>TOTAL Infirmiers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[1]RA_INDICES!$BZ$69:$DV$69</c:f>
              <c:numCache>
                <c:formatCode>General</c:formatCode>
                <c:ptCount val="49"/>
                <c:pt idx="0">
                  <c:v>97.741875302500603</c:v>
                </c:pt>
                <c:pt idx="1">
                  <c:v>106.40971757080652</c:v>
                </c:pt>
                <c:pt idx="2">
                  <c:v>104.55152735644313</c:v>
                </c:pt>
                <c:pt idx="3">
                  <c:v>103.87981335517293</c:v>
                </c:pt>
                <c:pt idx="4">
                  <c:v>105.91673665645358</c:v>
                </c:pt>
                <c:pt idx="5">
                  <c:v>104.69147750396257</c:v>
                </c:pt>
                <c:pt idx="6">
                  <c:v>112.50336472460967</c:v>
                </c:pt>
                <c:pt idx="7">
                  <c:v>106.33184858874458</c:v>
                </c:pt>
                <c:pt idx="8">
                  <c:v>105.15148077279659</c:v>
                </c:pt>
                <c:pt idx="9">
                  <c:v>107.07359165747599</c:v>
                </c:pt>
                <c:pt idx="10">
                  <c:v>106.32056390891813</c:v>
                </c:pt>
                <c:pt idx="11">
                  <c:v>108.5714964119546</c:v>
                </c:pt>
                <c:pt idx="12">
                  <c:v>104.55300390795816</c:v>
                </c:pt>
                <c:pt idx="13">
                  <c:v>103.01723678070343</c:v>
                </c:pt>
                <c:pt idx="14">
                  <c:v>104.21695670452142</c:v>
                </c:pt>
                <c:pt idx="15">
                  <c:v>105.10816749203859</c:v>
                </c:pt>
                <c:pt idx="16">
                  <c:v>105.04556188107142</c:v>
                </c:pt>
                <c:pt idx="17">
                  <c:v>104.96928169707284</c:v>
                </c:pt>
                <c:pt idx="18">
                  <c:v>104.4684493549364</c:v>
                </c:pt>
                <c:pt idx="19">
                  <c:v>102.62081881066551</c:v>
                </c:pt>
                <c:pt idx="20">
                  <c:v>108.45217309815183</c:v>
                </c:pt>
                <c:pt idx="21">
                  <c:v>107.30003901555109</c:v>
                </c:pt>
                <c:pt idx="22">
                  <c:v>105.48279401807493</c:v>
                </c:pt>
                <c:pt idx="23">
                  <c:v>101.98754799605878</c:v>
                </c:pt>
                <c:pt idx="24">
                  <c:v>103.47621693096359</c:v>
                </c:pt>
                <c:pt idx="25">
                  <c:v>104.85594801802161</c:v>
                </c:pt>
                <c:pt idx="26">
                  <c:v>104.69372720610491</c:v>
                </c:pt>
                <c:pt idx="27">
                  <c:v>106.72667362134909</c:v>
                </c:pt>
                <c:pt idx="28">
                  <c:v>103.6286897790467</c:v>
                </c:pt>
                <c:pt idx="29">
                  <c:v>104.55477372791142</c:v>
                </c:pt>
                <c:pt idx="30">
                  <c:v>101.30981031663441</c:v>
                </c:pt>
                <c:pt idx="31">
                  <c:v>102.1059378048798</c:v>
                </c:pt>
                <c:pt idx="32">
                  <c:v>101.7745144270873</c:v>
                </c:pt>
                <c:pt idx="33">
                  <c:v>100.08365675806334</c:v>
                </c:pt>
                <c:pt idx="34">
                  <c:v>101.27493870157113</c:v>
                </c:pt>
                <c:pt idx="35">
                  <c:v>98.169271117375871</c:v>
                </c:pt>
                <c:pt idx="36">
                  <c:v>101.40264732139434</c:v>
                </c:pt>
                <c:pt idx="37">
                  <c:v>102.15341151705925</c:v>
                </c:pt>
                <c:pt idx="38">
                  <c:v>101.35545243135529</c:v>
                </c:pt>
                <c:pt idx="39">
                  <c:v>98.712390952312845</c:v>
                </c:pt>
                <c:pt idx="40">
                  <c:v>99.97035665501987</c:v>
                </c:pt>
                <c:pt idx="41">
                  <c:v>101.60286321456955</c:v>
                </c:pt>
                <c:pt idx="42">
                  <c:v>100.31016652457284</c:v>
                </c:pt>
                <c:pt idx="43">
                  <c:v>108.10342576751157</c:v>
                </c:pt>
                <c:pt idx="44">
                  <c:v>94.715260713859053</c:v>
                </c:pt>
                <c:pt idx="45">
                  <c:v>102.76095802225808</c:v>
                </c:pt>
                <c:pt idx="46">
                  <c:v>98.412149853584808</c:v>
                </c:pt>
                <c:pt idx="47">
                  <c:v>105.24530139797035</c:v>
                </c:pt>
                <c:pt idx="48">
                  <c:v>102.14370858523965</c:v>
                </c:pt>
              </c:numCache>
            </c:numRef>
          </c:val>
          <c:smooth val="0"/>
          <c:extLst>
            <c:ext xmlns:c16="http://schemas.microsoft.com/office/drawing/2014/chart" uri="{C3380CC4-5D6E-409C-BE32-E72D297353CC}">
              <c16:uniqueId val="{00000001-3340-4ACA-9AEB-531F381E3C1F}"/>
            </c:ext>
          </c:extLst>
        </c:ser>
        <c:ser>
          <c:idx val="0"/>
          <c:order val="1"/>
          <c:tx>
            <c:v>"HORS COVID"</c:v>
          </c:tx>
          <c:spPr>
            <a:ln w="12700">
              <a:solidFill>
                <a:srgbClr val="FF00FF"/>
              </a:solidFill>
              <a:prstDash val="solid"/>
            </a:ln>
          </c:spPr>
          <c:cat>
            <c:numRef>
              <c:f>[2]RA_INDICES!$BZ$3:$DV$3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[2]RA_INDICES!$BZ$69:$DV$69</c:f>
              <c:numCache>
                <c:formatCode>General</c:formatCode>
                <c:ptCount val="49"/>
                <c:pt idx="0">
                  <c:v>100.36641349532425</c:v>
                </c:pt>
                <c:pt idx="1">
                  <c:v>104.05253061445737</c:v>
                </c:pt>
                <c:pt idx="2">
                  <c:v>103.82964076951839</c:v>
                </c:pt>
                <c:pt idx="3">
                  <c:v>103.81573621330793</c:v>
                </c:pt>
                <c:pt idx="4">
                  <c:v>105.90850758857503</c:v>
                </c:pt>
                <c:pt idx="5">
                  <c:v>102.62016899847497</c:v>
                </c:pt>
                <c:pt idx="6">
                  <c:v>108.38504412653032</c:v>
                </c:pt>
                <c:pt idx="7">
                  <c:v>105.61950007557401</c:v>
                </c:pt>
                <c:pt idx="8">
                  <c:v>105.2388647265477</c:v>
                </c:pt>
                <c:pt idx="9">
                  <c:v>104.67237809026879</c:v>
                </c:pt>
                <c:pt idx="10">
                  <c:v>103.80245998848024</c:v>
                </c:pt>
                <c:pt idx="11">
                  <c:v>105.86734120060612</c:v>
                </c:pt>
                <c:pt idx="12">
                  <c:v>104.48359839475199</c:v>
                </c:pt>
                <c:pt idx="13">
                  <c:v>102.65223812969811</c:v>
                </c:pt>
                <c:pt idx="14">
                  <c:v>100.82284737415735</c:v>
                </c:pt>
                <c:pt idx="15">
                  <c:v>101.9315004914958</c:v>
                </c:pt>
                <c:pt idx="16">
                  <c:v>101.77350525369087</c:v>
                </c:pt>
                <c:pt idx="17">
                  <c:v>102.25629226793775</c:v>
                </c:pt>
                <c:pt idx="18">
                  <c:v>100.80062619697918</c:v>
                </c:pt>
                <c:pt idx="19">
                  <c:v>100.24434324749649</c:v>
                </c:pt>
                <c:pt idx="20">
                  <c:v>101.67272234562448</c:v>
                </c:pt>
                <c:pt idx="21">
                  <c:v>101.70343500239156</c:v>
                </c:pt>
                <c:pt idx="22">
                  <c:v>102.22443156901055</c:v>
                </c:pt>
                <c:pt idx="23">
                  <c:v>100.10260416774422</c:v>
                </c:pt>
                <c:pt idx="24">
                  <c:v>102.84753658948024</c:v>
                </c:pt>
                <c:pt idx="25">
                  <c:v>101.86462441955597</c:v>
                </c:pt>
                <c:pt idx="26">
                  <c:v>102.87760217816613</c:v>
                </c:pt>
                <c:pt idx="27">
                  <c:v>103.05878641299746</c:v>
                </c:pt>
                <c:pt idx="28">
                  <c:v>101.54357399333738</c:v>
                </c:pt>
                <c:pt idx="29">
                  <c:v>100.94011592604701</c:v>
                </c:pt>
                <c:pt idx="30">
                  <c:v>101.46497558010515</c:v>
                </c:pt>
                <c:pt idx="31">
                  <c:v>100.09270773703744</c:v>
                </c:pt>
                <c:pt idx="32">
                  <c:v>102.53203657710839</c:v>
                </c:pt>
                <c:pt idx="33">
                  <c:v>99.945414034562944</c:v>
                </c:pt>
                <c:pt idx="34">
                  <c:v>100.45227919408728</c:v>
                </c:pt>
                <c:pt idx="35">
                  <c:v>99.325311951332452</c:v>
                </c:pt>
                <c:pt idx="36">
                  <c:v>98.326897310416513</c:v>
                </c:pt>
                <c:pt idx="37">
                  <c:v>101.4960770291472</c:v>
                </c:pt>
                <c:pt idx="38">
                  <c:v>99.871144518558992</c:v>
                </c:pt>
                <c:pt idx="39">
                  <c:v>98.582112112132648</c:v>
                </c:pt>
                <c:pt idx="40">
                  <c:v>98.79407134643165</c:v>
                </c:pt>
                <c:pt idx="41">
                  <c:v>100.46111853418785</c:v>
                </c:pt>
                <c:pt idx="42">
                  <c:v>100.89544091922838</c:v>
                </c:pt>
                <c:pt idx="43">
                  <c:v>105.56475222633406</c:v>
                </c:pt>
                <c:pt idx="44">
                  <c:v>96.44627271445863</c:v>
                </c:pt>
                <c:pt idx="45">
                  <c:v>102.88886121938316</c:v>
                </c:pt>
                <c:pt idx="46">
                  <c:v>99.708789731438301</c:v>
                </c:pt>
                <c:pt idx="47">
                  <c:v>103.9895563171642</c:v>
                </c:pt>
                <c:pt idx="48">
                  <c:v>101.50285908171357</c:v>
                </c:pt>
              </c:numCache>
            </c:numRef>
          </c:val>
          <c:smooth val="0"/>
          <c:extLst>
            <c:ext xmlns:c16="http://schemas.microsoft.com/office/drawing/2014/chart" uri="{C3380CC4-5D6E-409C-BE32-E72D297353CC}">
              <c16:uniqueId val="{00000002-3340-4ACA-9AEB-531F381E3C1F}"/>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strRef>
              <c:f>[1]NSA_INDICES!$E$69</c:f>
              <c:strCache>
                <c:ptCount val="1"/>
                <c:pt idx="0">
                  <c:v>TOTAL Infirmiers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[1]NSA_INDICES!$BZ$69:$DV$69</c:f>
              <c:numCache>
                <c:formatCode>General</c:formatCode>
                <c:ptCount val="49"/>
                <c:pt idx="0">
                  <c:v>95.992922120541195</c:v>
                </c:pt>
                <c:pt idx="1">
                  <c:v>101.4516800063659</c:v>
                </c:pt>
                <c:pt idx="2">
                  <c:v>99.637141222281485</c:v>
                </c:pt>
                <c:pt idx="3">
                  <c:v>100.01839180690718</c:v>
                </c:pt>
                <c:pt idx="4">
                  <c:v>101.68739596391929</c:v>
                </c:pt>
                <c:pt idx="5">
                  <c:v>98.705546035621822</c:v>
                </c:pt>
                <c:pt idx="6">
                  <c:v>106.13841880578632</c:v>
                </c:pt>
                <c:pt idx="7">
                  <c:v>101.8956085847948</c:v>
                </c:pt>
                <c:pt idx="8">
                  <c:v>101.03581630628598</c:v>
                </c:pt>
                <c:pt idx="9">
                  <c:v>101.53440587489435</c:v>
                </c:pt>
                <c:pt idx="10">
                  <c:v>99.611967163694487</c:v>
                </c:pt>
                <c:pt idx="11">
                  <c:v>101.29004825004564</c:v>
                </c:pt>
                <c:pt idx="12">
                  <c:v>100.23705257811157</c:v>
                </c:pt>
                <c:pt idx="13">
                  <c:v>97.666510809094248</c:v>
                </c:pt>
                <c:pt idx="14">
                  <c:v>96.876854609435725</c:v>
                </c:pt>
                <c:pt idx="15">
                  <c:v>97.89109706706202</c:v>
                </c:pt>
                <c:pt idx="16">
                  <c:v>98.11519189703597</c:v>
                </c:pt>
                <c:pt idx="17">
                  <c:v>98.558758417566779</c:v>
                </c:pt>
                <c:pt idx="18">
                  <c:v>96.506380281469106</c:v>
                </c:pt>
                <c:pt idx="19">
                  <c:v>96.2207041965016</c:v>
                </c:pt>
                <c:pt idx="20">
                  <c:v>98.463374714801731</c:v>
                </c:pt>
                <c:pt idx="21">
                  <c:v>98.269942334228261</c:v>
                </c:pt>
                <c:pt idx="22">
                  <c:v>97.807126709533293</c:v>
                </c:pt>
                <c:pt idx="23">
                  <c:v>93.86459211415206</c:v>
                </c:pt>
                <c:pt idx="24">
                  <c:v>97.192869730792836</c:v>
                </c:pt>
                <c:pt idx="25">
                  <c:v>96.635215616632692</c:v>
                </c:pt>
                <c:pt idx="26">
                  <c:v>98.306483404669038</c:v>
                </c:pt>
                <c:pt idx="27">
                  <c:v>97.776554217879848</c:v>
                </c:pt>
                <c:pt idx="28">
                  <c:v>95.472332022695241</c:v>
                </c:pt>
                <c:pt idx="29">
                  <c:v>96.295999059996007</c:v>
                </c:pt>
                <c:pt idx="30">
                  <c:v>93.652357142121517</c:v>
                </c:pt>
                <c:pt idx="31">
                  <c:v>93.586398271711062</c:v>
                </c:pt>
                <c:pt idx="32">
                  <c:v>93.923337121359978</c:v>
                </c:pt>
                <c:pt idx="33">
                  <c:v>91.808573234575277</c:v>
                </c:pt>
                <c:pt idx="34">
                  <c:v>92.859831489389919</c:v>
                </c:pt>
                <c:pt idx="35">
                  <c:v>90.994129549929937</c:v>
                </c:pt>
                <c:pt idx="36">
                  <c:v>90.330654208410849</c:v>
                </c:pt>
                <c:pt idx="37">
                  <c:v>93.285333847508241</c:v>
                </c:pt>
                <c:pt idx="38">
                  <c:v>91.834792479041681</c:v>
                </c:pt>
                <c:pt idx="39">
                  <c:v>90.192558897861431</c:v>
                </c:pt>
                <c:pt idx="40">
                  <c:v>90.634249813538105</c:v>
                </c:pt>
                <c:pt idx="41">
                  <c:v>92.473726055516607</c:v>
                </c:pt>
                <c:pt idx="42">
                  <c:v>92.100102090094467</c:v>
                </c:pt>
                <c:pt idx="43">
                  <c:v>97.205086612994535</c:v>
                </c:pt>
                <c:pt idx="44">
                  <c:v>83.43602180832761</c:v>
                </c:pt>
                <c:pt idx="45">
                  <c:v>92.81829084842721</c:v>
                </c:pt>
                <c:pt idx="46">
                  <c:v>88.947122397378735</c:v>
                </c:pt>
                <c:pt idx="47">
                  <c:v>93.274590205831288</c:v>
                </c:pt>
                <c:pt idx="48">
                  <c:v>92.532974956219519</c:v>
                </c:pt>
              </c:numCache>
            </c:numRef>
          </c:val>
          <c:smooth val="0"/>
          <c:extLst>
            <c:ext xmlns:c16="http://schemas.microsoft.com/office/drawing/2014/chart" uri="{C3380CC4-5D6E-409C-BE32-E72D297353CC}">
              <c16:uniqueId val="{00000001-15EA-4132-8E9E-F8BCDAE86F73}"/>
            </c:ext>
          </c:extLst>
        </c:ser>
        <c:ser>
          <c:idx val="0"/>
          <c:order val="1"/>
          <c:tx>
            <c:v>"HORS COVID"</c:v>
          </c:tx>
          <c:spPr>
            <a:ln w="12700">
              <a:solidFill>
                <a:srgbClr val="FF00FF"/>
              </a:solidFill>
              <a:prstDash val="solid"/>
            </a:ln>
          </c:spPr>
          <c:cat>
            <c:numRef>
              <c:f>[2]NSA_INDICES!$BZ$3:$DV$3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numCache>
            </c:numRef>
          </c:cat>
          <c:val>
            <c:numRef>
              <c:f>[2]NSA_INDICES!$BZ$69:$DV$69</c:f>
              <c:numCache>
                <c:formatCode>General</c:formatCode>
                <c:ptCount val="49"/>
                <c:pt idx="0">
                  <c:v>96.670719880836927</c:v>
                </c:pt>
                <c:pt idx="1">
                  <c:v>100.87545793944621</c:v>
                </c:pt>
                <c:pt idx="2">
                  <c:v>99.944987340092197</c:v>
                </c:pt>
                <c:pt idx="3">
                  <c:v>99.312255590157889</c:v>
                </c:pt>
                <c:pt idx="4">
                  <c:v>101.66138085477603</c:v>
                </c:pt>
                <c:pt idx="5">
                  <c:v>96.989291383384909</c:v>
                </c:pt>
                <c:pt idx="6">
                  <c:v>104.37635623231043</c:v>
                </c:pt>
                <c:pt idx="7">
                  <c:v>100.77263145517179</c:v>
                </c:pt>
                <c:pt idx="8">
                  <c:v>100.82258831514849</c:v>
                </c:pt>
                <c:pt idx="9">
                  <c:v>100.10505621493395</c:v>
                </c:pt>
                <c:pt idx="10">
                  <c:v>98.522488591456153</c:v>
                </c:pt>
                <c:pt idx="11">
                  <c:v>100.81565466016049</c:v>
                </c:pt>
                <c:pt idx="12">
                  <c:v>99.112771946592886</c:v>
                </c:pt>
                <c:pt idx="13">
                  <c:v>97.029829105783108</c:v>
                </c:pt>
                <c:pt idx="14">
                  <c:v>94.840061278495909</c:v>
                </c:pt>
                <c:pt idx="15">
                  <c:v>96.195525644518895</c:v>
                </c:pt>
                <c:pt idx="16">
                  <c:v>95.699200145452721</c:v>
                </c:pt>
                <c:pt idx="17">
                  <c:v>96.319368621766941</c:v>
                </c:pt>
                <c:pt idx="18">
                  <c:v>94.863428964805735</c:v>
                </c:pt>
                <c:pt idx="19">
                  <c:v>94.056743782106281</c:v>
                </c:pt>
                <c:pt idx="20">
                  <c:v>95.278178729071485</c:v>
                </c:pt>
                <c:pt idx="21">
                  <c:v>95.075036653709105</c:v>
                </c:pt>
                <c:pt idx="22">
                  <c:v>95.793489602835763</c:v>
                </c:pt>
                <c:pt idx="23">
                  <c:v>93.185412770148204</c:v>
                </c:pt>
                <c:pt idx="24">
                  <c:v>96.416737797547142</c:v>
                </c:pt>
                <c:pt idx="25">
                  <c:v>94.643092707308014</c:v>
                </c:pt>
                <c:pt idx="26">
                  <c:v>95.774044365387496</c:v>
                </c:pt>
                <c:pt idx="27">
                  <c:v>95.907714684934945</c:v>
                </c:pt>
                <c:pt idx="28">
                  <c:v>94.03545889576813</c:v>
                </c:pt>
                <c:pt idx="29">
                  <c:v>93.545113388436036</c:v>
                </c:pt>
                <c:pt idx="30">
                  <c:v>94.442131291513959</c:v>
                </c:pt>
                <c:pt idx="31">
                  <c:v>92.428389854997761</c:v>
                </c:pt>
                <c:pt idx="32">
                  <c:v>95.149640795235428</c:v>
                </c:pt>
                <c:pt idx="33">
                  <c:v>91.491641091178337</c:v>
                </c:pt>
                <c:pt idx="34">
                  <c:v>92.342764645618686</c:v>
                </c:pt>
                <c:pt idx="35">
                  <c:v>91.181710947576789</c:v>
                </c:pt>
                <c:pt idx="36">
                  <c:v>89.53257188935477</c:v>
                </c:pt>
                <c:pt idx="37">
                  <c:v>93.194955167025284</c:v>
                </c:pt>
                <c:pt idx="38">
                  <c:v>90.982347791542779</c:v>
                </c:pt>
                <c:pt idx="39">
                  <c:v>89.687645184543257</c:v>
                </c:pt>
                <c:pt idx="40">
                  <c:v>89.805483106654449</c:v>
                </c:pt>
                <c:pt idx="41">
                  <c:v>91.189572906933719</c:v>
                </c:pt>
                <c:pt idx="42">
                  <c:v>90.772862567966953</c:v>
                </c:pt>
                <c:pt idx="43">
                  <c:v>96.802339712173406</c:v>
                </c:pt>
                <c:pt idx="44">
                  <c:v>85.246548135066959</c:v>
                </c:pt>
                <c:pt idx="45">
                  <c:v>93.69571451441773</c:v>
                </c:pt>
                <c:pt idx="46">
                  <c:v>88.763458803035462</c:v>
                </c:pt>
                <c:pt idx="47">
                  <c:v>94.007783424277278</c:v>
                </c:pt>
              </c:numCache>
            </c:numRef>
          </c:val>
          <c:smooth val="0"/>
          <c:extLst>
            <c:ext xmlns:c16="http://schemas.microsoft.com/office/drawing/2014/chart" uri="{C3380CC4-5D6E-409C-BE32-E72D297353CC}">
              <c16:uniqueId val="{00000002-15EA-4132-8E9E-F8BCDAE86F73}"/>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strRef>
              <c:f>[1]SA_INDICES!$E$69</c:f>
              <c:strCache>
                <c:ptCount val="1"/>
                <c:pt idx="0">
                  <c:v>TOTAL Infirmiers</c:v>
                </c:pt>
              </c:strCache>
            </c:strRef>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Ref>
              <c:f>[1]SA_INDICES!$BZ$3:$DV$3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[1]SA_INDICES!$BZ$69:$DV$69</c:f>
              <c:numCache>
                <c:formatCode>General</c:formatCode>
                <c:ptCount val="49"/>
                <c:pt idx="0">
                  <c:v>102.3521524498499</c:v>
                </c:pt>
                <c:pt idx="1">
                  <c:v>119.47920823231853</c:v>
                </c:pt>
                <c:pt idx="2">
                  <c:v>117.50595193526048</c:v>
                </c:pt>
                <c:pt idx="3">
                  <c:v>114.0586012746458</c:v>
                </c:pt>
                <c:pt idx="4">
                  <c:v>117.06536713111313</c:v>
                </c:pt>
                <c:pt idx="5">
                  <c:v>120.4705179830067</c:v>
                </c:pt>
                <c:pt idx="6">
                  <c:v>129.28149521795453</c:v>
                </c:pt>
                <c:pt idx="7">
                  <c:v>118.02586997326969</c:v>
                </c:pt>
                <c:pt idx="8">
                  <c:v>116.00045833939667</c:v>
                </c:pt>
                <c:pt idx="9">
                  <c:v>121.67500117019279</c:v>
                </c:pt>
                <c:pt idx="10">
                  <c:v>124.0045651642499</c:v>
                </c:pt>
                <c:pt idx="11">
                  <c:v>127.76554597641965</c:v>
                </c:pt>
                <c:pt idx="12">
                  <c:v>115.92994183306118</c:v>
                </c:pt>
                <c:pt idx="13">
                  <c:v>117.12186229217738</c:v>
                </c:pt>
                <c:pt idx="14">
                  <c:v>123.56561926292828</c:v>
                </c:pt>
                <c:pt idx="15">
                  <c:v>124.1325159962128</c:v>
                </c:pt>
                <c:pt idx="16">
                  <c:v>123.31416202980651</c:v>
                </c:pt>
                <c:pt idx="17">
                  <c:v>121.86755506591578</c:v>
                </c:pt>
                <c:pt idx="18">
                  <c:v>125.45662986980801</c:v>
                </c:pt>
                <c:pt idx="19">
                  <c:v>119.49165472008623</c:v>
                </c:pt>
                <c:pt idx="20">
                  <c:v>134.78285444014543</c:v>
                </c:pt>
                <c:pt idx="21">
                  <c:v>131.1035626305268</c:v>
                </c:pt>
                <c:pt idx="22">
                  <c:v>125.71601349372759</c:v>
                </c:pt>
                <c:pt idx="23">
                  <c:v>123.39982950111661</c:v>
                </c:pt>
                <c:pt idx="24">
                  <c:v>120.03925149621986</c:v>
                </c:pt>
                <c:pt idx="25">
                  <c:v>126.52597047233181</c:v>
                </c:pt>
                <c:pt idx="26">
                  <c:v>121.530635384126</c:v>
                </c:pt>
                <c:pt idx="27">
                  <c:v>130.31937546007669</c:v>
                </c:pt>
                <c:pt idx="28">
                  <c:v>125.12901932336571</c:v>
                </c:pt>
                <c:pt idx="29">
                  <c:v>126.32507639201197</c:v>
                </c:pt>
                <c:pt idx="30">
                  <c:v>121.49501695424338</c:v>
                </c:pt>
                <c:pt idx="31">
                  <c:v>124.56362210475534</c:v>
                </c:pt>
                <c:pt idx="32">
                  <c:v>122.47038192414101</c:v>
                </c:pt>
                <c:pt idx="33">
                  <c:v>121.89694990636988</c:v>
                </c:pt>
                <c:pt idx="34">
                  <c:v>123.45733722029495</c:v>
                </c:pt>
                <c:pt idx="35">
                  <c:v>117.08309427662837</c:v>
                </c:pt>
                <c:pt idx="36">
                  <c:v>130.58865261354848</c:v>
                </c:pt>
                <c:pt idx="37">
                  <c:v>125.52984963019733</c:v>
                </c:pt>
                <c:pt idx="38">
                  <c:v>126.45211108328149</c:v>
                </c:pt>
                <c:pt idx="39">
                  <c:v>121.17084634440425</c:v>
                </c:pt>
                <c:pt idx="40">
                  <c:v>124.58052944893872</c:v>
                </c:pt>
                <c:pt idx="41">
                  <c:v>125.66745959916064</c:v>
                </c:pt>
                <c:pt idx="42">
                  <c:v>121.95206799510605</c:v>
                </c:pt>
                <c:pt idx="43">
                  <c:v>136.83167559512674</c:v>
                </c:pt>
                <c:pt idx="44">
                  <c:v>124.44757024738671</c:v>
                </c:pt>
                <c:pt idx="45">
                  <c:v>128.97003653164313</c:v>
                </c:pt>
                <c:pt idx="46">
                  <c:v>123.36216008284302</c:v>
                </c:pt>
                <c:pt idx="47">
                  <c:v>136.80034633336902</c:v>
                </c:pt>
                <c:pt idx="48">
                  <c:v>127.47780333184313</c:v>
                </c:pt>
              </c:numCache>
            </c:numRef>
          </c:val>
          <c:smooth val="0"/>
          <c:extLst>
            <c:ext xmlns:c16="http://schemas.microsoft.com/office/drawing/2014/chart" uri="{C3380CC4-5D6E-409C-BE32-E72D297353CC}">
              <c16:uniqueId val="{00000001-C671-4A8D-B3CD-C5D56F2A581B}"/>
            </c:ext>
          </c:extLst>
        </c:ser>
        <c:ser>
          <c:idx val="0"/>
          <c:order val="1"/>
          <c:tx>
            <c:v>"HORS COVID"</c:v>
          </c:tx>
          <c:spPr>
            <a:ln w="12700">
              <a:solidFill>
                <a:srgbClr val="FF00FF"/>
              </a:solidFill>
              <a:prstDash val="solid"/>
            </a:ln>
          </c:spPr>
          <c:cat>
            <c:numRef>
              <c:f>[2]SA_INDICES!$BZ$3:$DV$3</c:f>
              <c:numCache>
                <c:formatCode>General</c:formatCode>
                <c:ptCount val="49"/>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pt idx="21">
                  <c:v>44593</c:v>
                </c:pt>
                <c:pt idx="22">
                  <c:v>44621</c:v>
                </c:pt>
                <c:pt idx="23">
                  <c:v>44652</c:v>
                </c:pt>
                <c:pt idx="24">
                  <c:v>44682</c:v>
                </c:pt>
                <c:pt idx="25">
                  <c:v>44713</c:v>
                </c:pt>
                <c:pt idx="26">
                  <c:v>44743</c:v>
                </c:pt>
                <c:pt idx="27">
                  <c:v>44774</c:v>
                </c:pt>
                <c:pt idx="28">
                  <c:v>44805</c:v>
                </c:pt>
                <c:pt idx="29">
                  <c:v>44835</c:v>
                </c:pt>
                <c:pt idx="30">
                  <c:v>44866</c:v>
                </c:pt>
                <c:pt idx="31">
                  <c:v>44896</c:v>
                </c:pt>
                <c:pt idx="32">
                  <c:v>44927</c:v>
                </c:pt>
                <c:pt idx="33">
                  <c:v>44958</c:v>
                </c:pt>
                <c:pt idx="34">
                  <c:v>44986</c:v>
                </c:pt>
                <c:pt idx="35">
                  <c:v>45017</c:v>
                </c:pt>
                <c:pt idx="36">
                  <c:v>45047</c:v>
                </c:pt>
                <c:pt idx="37">
                  <c:v>45078</c:v>
                </c:pt>
                <c:pt idx="38">
                  <c:v>45108</c:v>
                </c:pt>
                <c:pt idx="39">
                  <c:v>45139</c:v>
                </c:pt>
                <c:pt idx="40">
                  <c:v>45170</c:v>
                </c:pt>
                <c:pt idx="41">
                  <c:v>45200</c:v>
                </c:pt>
                <c:pt idx="42">
                  <c:v>45231</c:v>
                </c:pt>
                <c:pt idx="43">
                  <c:v>45261</c:v>
                </c:pt>
                <c:pt idx="44">
                  <c:v>45292</c:v>
                </c:pt>
                <c:pt idx="45">
                  <c:v>45323</c:v>
                </c:pt>
                <c:pt idx="46">
                  <c:v>45352</c:v>
                </c:pt>
                <c:pt idx="47">
                  <c:v>45383</c:v>
                </c:pt>
                <c:pt idx="48">
                  <c:v>45413</c:v>
                </c:pt>
              </c:numCache>
            </c:numRef>
          </c:cat>
          <c:val>
            <c:numRef>
              <c:f>[2]SA_INDICES!$BZ$69:$DV$69</c:f>
              <c:numCache>
                <c:formatCode>General</c:formatCode>
                <c:ptCount val="49"/>
                <c:pt idx="0">
                  <c:v>110.14552467654242</c:v>
                </c:pt>
                <c:pt idx="1">
                  <c:v>112.45932786571005</c:v>
                </c:pt>
                <c:pt idx="2">
                  <c:v>114.1087552604877</c:v>
                </c:pt>
                <c:pt idx="3">
                  <c:v>115.73231867663954</c:v>
                </c:pt>
                <c:pt idx="4">
                  <c:v>117.14675644333197</c:v>
                </c:pt>
                <c:pt idx="5">
                  <c:v>117.51993721246892</c:v>
                </c:pt>
                <c:pt idx="6">
                  <c:v>118.9923640771637</c:v>
                </c:pt>
                <c:pt idx="7">
                  <c:v>118.44471560044003</c:v>
                </c:pt>
                <c:pt idx="8">
                  <c:v>116.92469762805446</c:v>
                </c:pt>
                <c:pt idx="9">
                  <c:v>116.75788979075787</c:v>
                </c:pt>
                <c:pt idx="10">
                  <c:v>117.77370130641441</c:v>
                </c:pt>
                <c:pt idx="11">
                  <c:v>119.23452189383971</c:v>
                </c:pt>
                <c:pt idx="12">
                  <c:v>118.69524969768639</c:v>
                </c:pt>
                <c:pt idx="13">
                  <c:v>117.52959775053253</c:v>
                </c:pt>
                <c:pt idx="14">
                  <c:v>116.65379455375353</c:v>
                </c:pt>
                <c:pt idx="15">
                  <c:v>117.10936467952581</c:v>
                </c:pt>
                <c:pt idx="16">
                  <c:v>117.84661931521536</c:v>
                </c:pt>
                <c:pt idx="17">
                  <c:v>117.96588361033645</c:v>
                </c:pt>
                <c:pt idx="18">
                  <c:v>116.51094147058438</c:v>
                </c:pt>
                <c:pt idx="19">
                  <c:v>116.61724355495109</c:v>
                </c:pt>
                <c:pt idx="20">
                  <c:v>118.59321400496776</c:v>
                </c:pt>
                <c:pt idx="21">
                  <c:v>119.24272563813901</c:v>
                </c:pt>
                <c:pt idx="22">
                  <c:v>119.24123627399403</c:v>
                </c:pt>
                <c:pt idx="23">
                  <c:v>118.40606511312384</c:v>
                </c:pt>
                <c:pt idx="24">
                  <c:v>119.86396244357036</c:v>
                </c:pt>
                <c:pt idx="25">
                  <c:v>120.97339502649456</c:v>
                </c:pt>
                <c:pt idx="26">
                  <c:v>121.67420408289691</c:v>
                </c:pt>
                <c:pt idx="27">
                  <c:v>121.98111407009978</c:v>
                </c:pt>
                <c:pt idx="28">
                  <c:v>121.41066795715831</c:v>
                </c:pt>
                <c:pt idx="29">
                  <c:v>120.5079046943594</c:v>
                </c:pt>
                <c:pt idx="30">
                  <c:v>120.04800281951111</c:v>
                </c:pt>
                <c:pt idx="31">
                  <c:v>120.37312719682605</c:v>
                </c:pt>
                <c:pt idx="32">
                  <c:v>122.06646682632886</c:v>
                </c:pt>
                <c:pt idx="33">
                  <c:v>122.3147969266025</c:v>
                </c:pt>
                <c:pt idx="34">
                  <c:v>121.9107258803347</c:v>
                </c:pt>
                <c:pt idx="35">
                  <c:v>120.87395421946448</c:v>
                </c:pt>
                <c:pt idx="36">
                  <c:v>121.59741024451074</c:v>
                </c:pt>
                <c:pt idx="37">
                  <c:v>123.46153252586667</c:v>
                </c:pt>
                <c:pt idx="38">
                  <c:v>123.39163634720825</c:v>
                </c:pt>
                <c:pt idx="39">
                  <c:v>122.11760776079761</c:v>
                </c:pt>
                <c:pt idx="40">
                  <c:v>122.57861977717752</c:v>
                </c:pt>
                <c:pt idx="41">
                  <c:v>124.99439563141111</c:v>
                </c:pt>
                <c:pt idx="42">
                  <c:v>127.6806210406358</c:v>
                </c:pt>
                <c:pt idx="43">
                  <c:v>128.75082096746863</c:v>
                </c:pt>
                <c:pt idx="44">
                  <c:v>126.08167090643978</c:v>
                </c:pt>
                <c:pt idx="45">
                  <c:v>127.21468827947575</c:v>
                </c:pt>
                <c:pt idx="46">
                  <c:v>128.67104126779199</c:v>
                </c:pt>
                <c:pt idx="47">
                  <c:v>130.40215354182689</c:v>
                </c:pt>
                <c:pt idx="48">
                  <c:v>129.70611573617859</c:v>
                </c:pt>
              </c:numCache>
            </c:numRef>
          </c:val>
          <c:smooth val="0"/>
          <c:extLst>
            <c:ext xmlns:c16="http://schemas.microsoft.com/office/drawing/2014/chart" uri="{C3380CC4-5D6E-409C-BE32-E72D297353CC}">
              <c16:uniqueId val="{00000002-C671-4A8D-B3CD-C5D56F2A581B}"/>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83B72C9E-3C1D-434E-BC58-F5E59F403A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3" name="Graphique 42">
          <a:extLst>
            <a:ext uri="{FF2B5EF4-FFF2-40B4-BE49-F238E27FC236}">
              <a16:creationId xmlns:a16="http://schemas.microsoft.com/office/drawing/2014/main" id="{25151327-A758-4B74-AD3A-B90A5CC5F2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440B1365-1AD8-49F5-93CF-A4426BDE4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5" name="Graphique 3">
          <a:extLst>
            <a:ext uri="{FF2B5EF4-FFF2-40B4-BE49-F238E27FC236}">
              <a16:creationId xmlns:a16="http://schemas.microsoft.com/office/drawing/2014/main" id="{347EA1C8-61DF-4E67-B201-5625032D69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6" name="Graphique 26">
          <a:extLst>
            <a:ext uri="{FF2B5EF4-FFF2-40B4-BE49-F238E27FC236}">
              <a16:creationId xmlns:a16="http://schemas.microsoft.com/office/drawing/2014/main" id="{BA1E6021-9647-4277-9384-0F425B5CB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7" name="Graphique 42">
          <a:extLst>
            <a:ext uri="{FF2B5EF4-FFF2-40B4-BE49-F238E27FC236}">
              <a16:creationId xmlns:a16="http://schemas.microsoft.com/office/drawing/2014/main" id="{3EAA876D-98B5-4A3A-9ECA-794DA4D41B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EC1E58CA-37D2-43D5-8EAA-658AE224F2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5019B690-E7C1-494E-9609-60D1FA541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E19DE09A-9A1E-4D49-BD91-46FF06AC4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D046253D-2071-4B32-891C-2BC1E319FB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9F312621-13F2-4483-8291-28F7BA368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54B884BE-8420-4EAE-B861-63227A4170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 name="Graphique 3">
          <a:extLst>
            <a:ext uri="{FF2B5EF4-FFF2-40B4-BE49-F238E27FC236}">
              <a16:creationId xmlns:a16="http://schemas.microsoft.com/office/drawing/2014/main" id="{B61ABE08-0B3F-4E46-AA0C-4D75E861AA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5" name="Graphique 26">
          <a:extLst>
            <a:ext uri="{FF2B5EF4-FFF2-40B4-BE49-F238E27FC236}">
              <a16:creationId xmlns:a16="http://schemas.microsoft.com/office/drawing/2014/main" id="{C4E601A2-9EE4-4406-86A6-8A495D144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6" name="Graphique 42">
          <a:extLst>
            <a:ext uri="{FF2B5EF4-FFF2-40B4-BE49-F238E27FC236}">
              <a16:creationId xmlns:a16="http://schemas.microsoft.com/office/drawing/2014/main" id="{E4B8F7C6-8E19-4988-A224-2C94C4A4C1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7" name="Graphique 3">
          <a:extLst>
            <a:ext uri="{FF2B5EF4-FFF2-40B4-BE49-F238E27FC236}">
              <a16:creationId xmlns:a16="http://schemas.microsoft.com/office/drawing/2014/main" id="{D2517E63-BA61-4144-AFA2-1258DBAAAB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8" name="Graphique 17">
          <a:extLst>
            <a:ext uri="{FF2B5EF4-FFF2-40B4-BE49-F238E27FC236}">
              <a16:creationId xmlns:a16="http://schemas.microsoft.com/office/drawing/2014/main" id="{076FC975-9F52-4506-A0D4-4CC4F3E5FF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9" name="Graphique 42">
          <a:extLst>
            <a:ext uri="{FF2B5EF4-FFF2-40B4-BE49-F238E27FC236}">
              <a16:creationId xmlns:a16="http://schemas.microsoft.com/office/drawing/2014/main" id="{20E30DD6-3386-4BE9-ACC2-4389075B9E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20" name="Graphique 3">
          <a:extLst>
            <a:ext uri="{FF2B5EF4-FFF2-40B4-BE49-F238E27FC236}">
              <a16:creationId xmlns:a16="http://schemas.microsoft.com/office/drawing/2014/main" id="{D067AE1F-A273-476C-BDB0-DE9EC9FA1F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21" name="Graphique 26">
          <a:extLst>
            <a:ext uri="{FF2B5EF4-FFF2-40B4-BE49-F238E27FC236}">
              <a16:creationId xmlns:a16="http://schemas.microsoft.com/office/drawing/2014/main" id="{ECA09996-6E07-4279-9476-5F8372A59B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22" name="Graphique 42">
          <a:extLst>
            <a:ext uri="{FF2B5EF4-FFF2-40B4-BE49-F238E27FC236}">
              <a16:creationId xmlns:a16="http://schemas.microsoft.com/office/drawing/2014/main" id="{53F8D8ED-95EF-4080-8650-4172EE5E3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23" name="Graphique 26">
          <a:extLst>
            <a:ext uri="{FF2B5EF4-FFF2-40B4-BE49-F238E27FC236}">
              <a16:creationId xmlns:a16="http://schemas.microsoft.com/office/drawing/2014/main" id="{4408A007-F487-4589-956A-1E99AB5039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24" name="Graphique 42">
          <a:extLst>
            <a:ext uri="{FF2B5EF4-FFF2-40B4-BE49-F238E27FC236}">
              <a16:creationId xmlns:a16="http://schemas.microsoft.com/office/drawing/2014/main" id="{624D4D37-DF5F-42CC-81A3-D7B29D120B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25" name="Graphique 3">
          <a:extLst>
            <a:ext uri="{FF2B5EF4-FFF2-40B4-BE49-F238E27FC236}">
              <a16:creationId xmlns:a16="http://schemas.microsoft.com/office/drawing/2014/main" id="{7BEBB750-FEA2-45B9-B716-862C628713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26" name="Graphique 26">
          <a:extLst>
            <a:ext uri="{FF2B5EF4-FFF2-40B4-BE49-F238E27FC236}">
              <a16:creationId xmlns:a16="http://schemas.microsoft.com/office/drawing/2014/main" id="{03C92AA8-5AD0-4561-A812-B8A129F660A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27" name="Graphique 26">
          <a:extLst>
            <a:ext uri="{FF2B5EF4-FFF2-40B4-BE49-F238E27FC236}">
              <a16:creationId xmlns:a16="http://schemas.microsoft.com/office/drawing/2014/main" id="{B3EF4308-7A14-483D-A2E4-6E22339DF74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28" name="Graphique 27">
          <a:extLst>
            <a:ext uri="{FF2B5EF4-FFF2-40B4-BE49-F238E27FC236}">
              <a16:creationId xmlns:a16="http://schemas.microsoft.com/office/drawing/2014/main" id="{EA8215C8-E3B3-4E3D-B608-EFCD8873703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28728F08-1C44-4D3D-8D7D-D2FCB218C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9A209040-D786-46AE-A48F-FC072866B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A2A5934C-9BA4-4366-9709-B0921CF92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32" name="Graphique 26">
          <a:extLst>
            <a:ext uri="{FF2B5EF4-FFF2-40B4-BE49-F238E27FC236}">
              <a16:creationId xmlns:a16="http://schemas.microsoft.com/office/drawing/2014/main" id="{8C68A078-2565-4270-AD49-C330504EADC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33" name="Graphique 42">
          <a:extLst>
            <a:ext uri="{FF2B5EF4-FFF2-40B4-BE49-F238E27FC236}">
              <a16:creationId xmlns:a16="http://schemas.microsoft.com/office/drawing/2014/main" id="{051BB674-5C6E-408A-914F-3B19611EBA7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34" name="Graphique 33">
          <a:extLst>
            <a:ext uri="{FF2B5EF4-FFF2-40B4-BE49-F238E27FC236}">
              <a16:creationId xmlns:a16="http://schemas.microsoft.com/office/drawing/2014/main" id="{2CF953C0-24C6-4155-AAF0-5059E45412C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5" name="Graphique 26">
          <a:extLst>
            <a:ext uri="{FF2B5EF4-FFF2-40B4-BE49-F238E27FC236}">
              <a16:creationId xmlns:a16="http://schemas.microsoft.com/office/drawing/2014/main" id="{A8012A6A-831A-4F68-9AB0-8E8D922D47A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36" name="Graphique 42">
          <a:extLst>
            <a:ext uri="{FF2B5EF4-FFF2-40B4-BE49-F238E27FC236}">
              <a16:creationId xmlns:a16="http://schemas.microsoft.com/office/drawing/2014/main" id="{90A799C4-5E52-44EF-9FE9-D1816AF9655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37" name="Graphique 3">
          <a:extLst>
            <a:ext uri="{FF2B5EF4-FFF2-40B4-BE49-F238E27FC236}">
              <a16:creationId xmlns:a16="http://schemas.microsoft.com/office/drawing/2014/main" id="{15D5C187-058D-4C60-8199-0041581CD30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38" name="Graphique 26">
          <a:extLst>
            <a:ext uri="{FF2B5EF4-FFF2-40B4-BE49-F238E27FC236}">
              <a16:creationId xmlns:a16="http://schemas.microsoft.com/office/drawing/2014/main" id="{B4979F2B-006B-4D81-A51F-4263FB5CE36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39" name="Graphique 42">
          <a:extLst>
            <a:ext uri="{FF2B5EF4-FFF2-40B4-BE49-F238E27FC236}">
              <a16:creationId xmlns:a16="http://schemas.microsoft.com/office/drawing/2014/main" id="{639CEFAC-5D99-42B2-BE6D-C424F2B720F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40" name="Graphique 3">
          <a:extLst>
            <a:ext uri="{FF2B5EF4-FFF2-40B4-BE49-F238E27FC236}">
              <a16:creationId xmlns:a16="http://schemas.microsoft.com/office/drawing/2014/main" id="{FC5F8B78-29B8-4BA5-A731-554584995F6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41" name="Graphique 26">
          <a:extLst>
            <a:ext uri="{FF2B5EF4-FFF2-40B4-BE49-F238E27FC236}">
              <a16:creationId xmlns:a16="http://schemas.microsoft.com/office/drawing/2014/main" id="{BF8CDBDB-CD88-4CA4-858E-3A680AD82F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42" name="Graphique 42">
          <a:extLst>
            <a:ext uri="{FF2B5EF4-FFF2-40B4-BE49-F238E27FC236}">
              <a16:creationId xmlns:a16="http://schemas.microsoft.com/office/drawing/2014/main" id="{EA2E11C2-4EBE-4962-9A2A-FD6774C2AD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43" name="Graphique 3">
          <a:extLst>
            <a:ext uri="{FF2B5EF4-FFF2-40B4-BE49-F238E27FC236}">
              <a16:creationId xmlns:a16="http://schemas.microsoft.com/office/drawing/2014/main" id="{F222A530-2267-4DF0-85F1-218C0CFB9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2_DATE_SOINS/01_BRUT/01_DONNEES/Suivi_clini_DTS_R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2_DATE_SOINS/02_CVS-CJO/03_RESULTATS/RESULTATS_DU_MOIS/Suivi_clini_DTS_RA_CVSCJ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2_DATE_SOINS/01_BRUT/01_DONNEES/Suivi_clini_DTS_NS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2_DATE_SOINS/02_CVS-CJO/03_RESULTATS/RESULTATS_DU_MOIS/Suivi_clini_DTS_NSA_CVSCJ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2_DATE_SOINS/01_BRUT/01_DONNEES/Suivi_clini_DTS_S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2_DATE_SOINS/02_CVS-CJO/03_RESULTATS/RESULTATS_DU_MOIS/Suivi_clini_DTS_SA_CVSCJ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_hors_covi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ote%20conjoncture2024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SDV_BRUT_ET_CVSCJO_POUR_NOTE_CON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1_DATE_REMB/01_BRUT/Suivi_clini_DTR_R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1_DATE_REMB/02_CVS-CJO/03_RESULTATS/RESULTATS_DU_MOIS/Suivi_clini_DTR_RA_CVSCJ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1_DATE_REMB/01_BRUT/Suivi_clini_DTR_S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1_DATE_REMB/02_CVS-CJO/03_RESULTATS/RESULTATS_DU_MOIS/Suivi_clini_DTR_SA_CVSCJ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1_DATE_REMB/02_CVS-CJO/03_RESULTATS/RESULTATS_DU_MOIS/Suivi_clini_DTR_NSA_CVSC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NSA_R9"/>
      <sheetName val="SA_R9"/>
      <sheetName val="RA_R9"/>
      <sheetName val="NSA_INDICES"/>
      <sheetName val="SA_INDICES"/>
      <sheetName val="RA_INDICES"/>
      <sheetName val="RA_INDICES_PROV"/>
    </sheetNames>
    <sheetDataSet>
      <sheetData sheetId="0"/>
      <sheetData sheetId="1"/>
      <sheetData sheetId="2"/>
      <sheetData sheetId="3"/>
      <sheetData sheetId="4">
        <row r="3">
          <cell r="BZ3">
            <v>43952</v>
          </cell>
          <cell r="CA3">
            <v>43983</v>
          </cell>
          <cell r="CB3">
            <v>44013</v>
          </cell>
          <cell r="CC3">
            <v>44044</v>
          </cell>
          <cell r="CD3">
            <v>44075</v>
          </cell>
          <cell r="CE3">
            <v>44105</v>
          </cell>
          <cell r="CF3">
            <v>44136</v>
          </cell>
          <cell r="CG3">
            <v>44166</v>
          </cell>
          <cell r="CH3">
            <v>44197</v>
          </cell>
          <cell r="CI3">
            <v>44228</v>
          </cell>
          <cell r="CJ3">
            <v>44256</v>
          </cell>
          <cell r="CK3">
            <v>44287</v>
          </cell>
          <cell r="CL3">
            <v>44317</v>
          </cell>
          <cell r="CM3">
            <v>44348</v>
          </cell>
          <cell r="CN3">
            <v>44378</v>
          </cell>
          <cell r="CO3">
            <v>44409</v>
          </cell>
          <cell r="CP3">
            <v>44440</v>
          </cell>
          <cell r="CQ3">
            <v>44470</v>
          </cell>
          <cell r="CR3">
            <v>44501</v>
          </cell>
          <cell r="CS3">
            <v>44531</v>
          </cell>
          <cell r="CT3">
            <v>44562</v>
          </cell>
          <cell r="CU3">
            <v>44593</v>
          </cell>
          <cell r="CV3">
            <v>44621</v>
          </cell>
          <cell r="CW3">
            <v>44652</v>
          </cell>
          <cell r="CX3">
            <v>44682</v>
          </cell>
          <cell r="CY3">
            <v>44713</v>
          </cell>
          <cell r="CZ3">
            <v>44743</v>
          </cell>
          <cell r="DA3">
            <v>44774</v>
          </cell>
          <cell r="DB3">
            <v>44805</v>
          </cell>
          <cell r="DC3">
            <v>44835</v>
          </cell>
          <cell r="DD3">
            <v>44866</v>
          </cell>
          <cell r="DE3">
            <v>44896</v>
          </cell>
          <cell r="DF3">
            <v>44927</v>
          </cell>
          <cell r="DG3">
            <v>44958</v>
          </cell>
          <cell r="DH3">
            <v>44986</v>
          </cell>
          <cell r="DI3">
            <v>45017</v>
          </cell>
          <cell r="DJ3">
            <v>45047</v>
          </cell>
          <cell r="DK3">
            <v>45078</v>
          </cell>
          <cell r="DL3">
            <v>45108</v>
          </cell>
          <cell r="DM3">
            <v>45139</v>
          </cell>
          <cell r="DN3">
            <v>45170</v>
          </cell>
          <cell r="DO3">
            <v>45200</v>
          </cell>
          <cell r="DP3">
            <v>45231</v>
          </cell>
          <cell r="DQ3">
            <v>45261</v>
          </cell>
          <cell r="DR3">
            <v>45292</v>
          </cell>
          <cell r="DS3">
            <v>45323</v>
          </cell>
          <cell r="DT3">
            <v>45352</v>
          </cell>
          <cell r="DU3">
            <v>45383</v>
          </cell>
          <cell r="DV3">
            <v>45413</v>
          </cell>
        </row>
        <row r="28">
          <cell r="E28" t="str">
            <v>TOTAL généralistes</v>
          </cell>
          <cell r="BZ28">
            <v>70.988148848619161</v>
          </cell>
          <cell r="CA28">
            <v>74.070732399424045</v>
          </cell>
          <cell r="CB28">
            <v>70.84578401606862</v>
          </cell>
          <cell r="CC28">
            <v>70.294675451724444</v>
          </cell>
          <cell r="CD28">
            <v>69.850625799589665</v>
          </cell>
          <cell r="CE28">
            <v>67.513736335905307</v>
          </cell>
          <cell r="CF28">
            <v>73.289412499126698</v>
          </cell>
          <cell r="CG28">
            <v>68.092862968158613</v>
          </cell>
          <cell r="CH28">
            <v>73.237368805605371</v>
          </cell>
          <cell r="CI28">
            <v>72.553422062939745</v>
          </cell>
          <cell r="CJ28">
            <v>74.452959901942393</v>
          </cell>
          <cell r="CK28">
            <v>73.050241615366204</v>
          </cell>
          <cell r="CL28">
            <v>70.571790570370297</v>
          </cell>
          <cell r="CM28">
            <v>68.10477716591528</v>
          </cell>
          <cell r="CN28">
            <v>67.847476062212664</v>
          </cell>
          <cell r="CO28">
            <v>65.958745777996839</v>
          </cell>
          <cell r="CP28">
            <v>66.477782617760909</v>
          </cell>
          <cell r="CQ28">
            <v>65.447710388893299</v>
          </cell>
          <cell r="CR28">
            <v>66.788165757438776</v>
          </cell>
          <cell r="CS28">
            <v>64.013797136674128</v>
          </cell>
          <cell r="CT28">
            <v>63.71177876739528</v>
          </cell>
          <cell r="CU28">
            <v>61.265355271054212</v>
          </cell>
          <cell r="CV28">
            <v>60.944015520858819</v>
          </cell>
          <cell r="CW28">
            <v>63.268156253909481</v>
          </cell>
          <cell r="CX28">
            <v>63.981937531323283</v>
          </cell>
          <cell r="CY28">
            <v>63.377147276166902</v>
          </cell>
          <cell r="CZ28">
            <v>64.030721776789207</v>
          </cell>
          <cell r="DA28">
            <v>65.023108440657751</v>
          </cell>
          <cell r="DB28">
            <v>63.630163958982941</v>
          </cell>
          <cell r="DC28">
            <v>64.154702014947645</v>
          </cell>
          <cell r="DD28">
            <v>62.727344897768297</v>
          </cell>
          <cell r="DE28">
            <v>61.683352032060967</v>
          </cell>
          <cell r="DF28">
            <v>62.902072649490179</v>
          </cell>
          <cell r="DG28">
            <v>59.480799366377767</v>
          </cell>
          <cell r="DH28">
            <v>60.603663138973609</v>
          </cell>
          <cell r="DI28">
            <v>60.188681935843448</v>
          </cell>
          <cell r="DJ28">
            <v>61.211748992645262</v>
          </cell>
          <cell r="DK28">
            <v>61.934474690642951</v>
          </cell>
          <cell r="DL28">
            <v>60.247654283724529</v>
          </cell>
          <cell r="DM28">
            <v>59.451107825813132</v>
          </cell>
          <cell r="DN28">
            <v>59.319683177570347</v>
          </cell>
          <cell r="DO28">
            <v>59.276462608964877</v>
          </cell>
          <cell r="DP28">
            <v>60.182663076278274</v>
          </cell>
          <cell r="DQ28">
            <v>64.283804109633053</v>
          </cell>
          <cell r="DR28">
            <v>60.277829559195162</v>
          </cell>
          <cell r="DS28">
            <v>61.401830637176666</v>
          </cell>
          <cell r="DT28">
            <v>57.856001598150321</v>
          </cell>
          <cell r="DU28">
            <v>60.824163886666092</v>
          </cell>
          <cell r="DV28">
            <v>59.714228973954597</v>
          </cell>
        </row>
        <row r="51">
          <cell r="E51" t="str">
            <v>TOTAL spécialistes</v>
          </cell>
          <cell r="BZ51">
            <v>67.987132425444074</v>
          </cell>
          <cell r="CA51">
            <v>83.258357928752758</v>
          </cell>
          <cell r="CB51">
            <v>89.961642920786716</v>
          </cell>
          <cell r="CC51">
            <v>92.14320714476608</v>
          </cell>
          <cell r="CD51">
            <v>92.439426061323132</v>
          </cell>
          <cell r="CE51">
            <v>90.412779500850888</v>
          </cell>
          <cell r="CF51">
            <v>89.644738272579943</v>
          </cell>
          <cell r="CG51">
            <v>88.738020358839009</v>
          </cell>
          <cell r="CH51">
            <v>93.574004550141922</v>
          </cell>
          <cell r="CI51">
            <v>90.221333083419211</v>
          </cell>
          <cell r="CJ51">
            <v>87.73553722538135</v>
          </cell>
          <cell r="CK51">
            <v>92.358321063871742</v>
          </cell>
          <cell r="CL51">
            <v>89.246316798546999</v>
          </cell>
          <cell r="CM51">
            <v>89.908877425015575</v>
          </cell>
          <cell r="CN51">
            <v>89.363860411869183</v>
          </cell>
          <cell r="CO51">
            <v>89.52765720470191</v>
          </cell>
          <cell r="CP51">
            <v>90.451501176156043</v>
          </cell>
          <cell r="CQ51">
            <v>90.032483776336306</v>
          </cell>
          <cell r="CR51">
            <v>89.424684846671198</v>
          </cell>
          <cell r="CS51">
            <v>90.903038418792931</v>
          </cell>
          <cell r="CT51">
            <v>90.736453320212206</v>
          </cell>
          <cell r="CU51">
            <v>88.03210615912279</v>
          </cell>
          <cell r="CV51">
            <v>87.498076757885386</v>
          </cell>
          <cell r="CW51">
            <v>85.516927079830111</v>
          </cell>
          <cell r="CX51">
            <v>95.555554394977861</v>
          </cell>
          <cell r="CY51">
            <v>90.596961683477645</v>
          </cell>
          <cell r="CZ51">
            <v>91.960490086676145</v>
          </cell>
          <cell r="DA51">
            <v>92.346716600388561</v>
          </cell>
          <cell r="DB51">
            <v>92.912337234194922</v>
          </cell>
          <cell r="DC51">
            <v>88.703888542368972</v>
          </cell>
          <cell r="DD51">
            <v>92.80944706048561</v>
          </cell>
          <cell r="DE51">
            <v>90.713700739592213</v>
          </cell>
          <cell r="DF51">
            <v>92.425039726988828</v>
          </cell>
          <cell r="DG51">
            <v>91.930900553329607</v>
          </cell>
          <cell r="DH51">
            <v>92.390653341878931</v>
          </cell>
          <cell r="DI51">
            <v>91.740875476473676</v>
          </cell>
          <cell r="DJ51">
            <v>93.147475771052129</v>
          </cell>
          <cell r="DK51">
            <v>96.289723705114227</v>
          </cell>
          <cell r="DL51">
            <v>93.114578346635639</v>
          </cell>
          <cell r="DM51">
            <v>92.73568152847011</v>
          </cell>
          <cell r="DN51">
            <v>91.319650826839464</v>
          </cell>
          <cell r="DO51">
            <v>93.771258313784273</v>
          </cell>
          <cell r="DP51">
            <v>92.802729493394935</v>
          </cell>
          <cell r="DQ51">
            <v>95.821637373935914</v>
          </cell>
          <cell r="DR51">
            <v>92.556625187679231</v>
          </cell>
          <cell r="DS51">
            <v>94.14732363523882</v>
          </cell>
          <cell r="DT51">
            <v>92.261986794107301</v>
          </cell>
          <cell r="DU51">
            <v>66.290931653552946</v>
          </cell>
          <cell r="DV51">
            <v>105.48416524323139</v>
          </cell>
        </row>
        <row r="55">
          <cell r="E55" t="str">
            <v>Honoraires de dentistes</v>
          </cell>
          <cell r="BZ55">
            <v>64.925829480377658</v>
          </cell>
          <cell r="CA55">
            <v>100.59917343902475</v>
          </cell>
          <cell r="CB55">
            <v>104.64934768728395</v>
          </cell>
          <cell r="CC55">
            <v>104.79627849009105</v>
          </cell>
          <cell r="CD55">
            <v>99.808242418173592</v>
          </cell>
          <cell r="CE55">
            <v>95.979799067985638</v>
          </cell>
          <cell r="CF55">
            <v>100.33902331100666</v>
          </cell>
          <cell r="CG55">
            <v>98.87840037543036</v>
          </cell>
          <cell r="CH55">
            <v>100.35577723967235</v>
          </cell>
          <cell r="CI55">
            <v>99.984677642569082</v>
          </cell>
          <cell r="CJ55">
            <v>96.075689629110656</v>
          </cell>
          <cell r="CK55">
            <v>100.44436646306991</v>
          </cell>
          <cell r="CL55">
            <v>96.67874740219527</v>
          </cell>
          <cell r="CM55">
            <v>100.42776158510993</v>
          </cell>
          <cell r="CN55">
            <v>100.54502677090002</v>
          </cell>
          <cell r="CO55">
            <v>95.179367806375069</v>
          </cell>
          <cell r="CP55">
            <v>100.95805326971904</v>
          </cell>
          <cell r="CQ55">
            <v>99.785890169894017</v>
          </cell>
          <cell r="CR55">
            <v>97.761605530422713</v>
          </cell>
          <cell r="CS55">
            <v>94.326908975589561</v>
          </cell>
          <cell r="CT55">
            <v>100.33885451532821</v>
          </cell>
          <cell r="CU55">
            <v>99.418369752318441</v>
          </cell>
          <cell r="CV55">
            <v>101.67681331568031</v>
          </cell>
          <cell r="CW55">
            <v>98.584286419994967</v>
          </cell>
          <cell r="CX55">
            <v>104.33358241230425</v>
          </cell>
          <cell r="CY55">
            <v>100.22000971804836</v>
          </cell>
          <cell r="CZ55">
            <v>99.938649079397806</v>
          </cell>
          <cell r="DA55">
            <v>100.03440026943589</v>
          </cell>
          <cell r="DB55">
            <v>101.41830227817694</v>
          </cell>
          <cell r="DC55">
            <v>103.11320709347451</v>
          </cell>
          <cell r="DD55">
            <v>102.91933588168631</v>
          </cell>
          <cell r="DE55">
            <v>98.806777406213413</v>
          </cell>
          <cell r="DF55">
            <v>104.48243677400724</v>
          </cell>
          <cell r="DG55">
            <v>100.48437547096228</v>
          </cell>
          <cell r="DH55">
            <v>107.07014666015039</v>
          </cell>
          <cell r="DI55">
            <v>101.901046698721</v>
          </cell>
          <cell r="DJ55">
            <v>102.51482673176628</v>
          </cell>
          <cell r="DK55">
            <v>104.91485999595002</v>
          </cell>
          <cell r="DL55">
            <v>103.18678026238082</v>
          </cell>
          <cell r="DM55">
            <v>101.4358132893382</v>
          </cell>
          <cell r="DN55">
            <v>103.68113304980378</v>
          </cell>
          <cell r="DO55">
            <v>94.686799722606082</v>
          </cell>
          <cell r="DP55">
            <v>90.934604474886342</v>
          </cell>
          <cell r="DQ55">
            <v>94.852961714145096</v>
          </cell>
          <cell r="DR55">
            <v>87.437463026394795</v>
          </cell>
          <cell r="DS55">
            <v>89.988029964466904</v>
          </cell>
          <cell r="DT55">
            <v>86.461170183045581</v>
          </cell>
          <cell r="DU55">
            <v>91.79080328954916</v>
          </cell>
          <cell r="DV55">
            <v>92.054674971906579</v>
          </cell>
        </row>
        <row r="69">
          <cell r="E69" t="str">
            <v>TOTAL Infirmiers</v>
          </cell>
          <cell r="BZ69">
            <v>95.992922120541195</v>
          </cell>
          <cell r="CA69">
            <v>101.4516800063659</v>
          </cell>
          <cell r="CB69">
            <v>99.637141222281485</v>
          </cell>
          <cell r="CC69">
            <v>100.01839180690718</v>
          </cell>
          <cell r="CD69">
            <v>101.68739596391929</v>
          </cell>
          <cell r="CE69">
            <v>98.705546035621822</v>
          </cell>
          <cell r="CF69">
            <v>106.13841880578632</v>
          </cell>
          <cell r="CG69">
            <v>101.8956085847948</v>
          </cell>
          <cell r="CH69">
            <v>101.03581630628598</v>
          </cell>
          <cell r="CI69">
            <v>101.53440587489435</v>
          </cell>
          <cell r="CJ69">
            <v>99.611967163694487</v>
          </cell>
          <cell r="CK69">
            <v>101.29004825004564</v>
          </cell>
          <cell r="CL69">
            <v>100.23705257811157</v>
          </cell>
          <cell r="CM69">
            <v>97.666510809094248</v>
          </cell>
          <cell r="CN69">
            <v>96.876854609435725</v>
          </cell>
          <cell r="CO69">
            <v>97.89109706706202</v>
          </cell>
          <cell r="CP69">
            <v>98.11519189703597</v>
          </cell>
          <cell r="CQ69">
            <v>98.558758417566779</v>
          </cell>
          <cell r="CR69">
            <v>96.506380281469106</v>
          </cell>
          <cell r="CS69">
            <v>96.2207041965016</v>
          </cell>
          <cell r="CT69">
            <v>98.463374714801731</v>
          </cell>
          <cell r="CU69">
            <v>98.269942334228261</v>
          </cell>
          <cell r="CV69">
            <v>97.807126709533293</v>
          </cell>
          <cell r="CW69">
            <v>93.86459211415206</v>
          </cell>
          <cell r="CX69">
            <v>97.192869730792836</v>
          </cell>
          <cell r="CY69">
            <v>96.635215616632692</v>
          </cell>
          <cell r="CZ69">
            <v>98.306483404669038</v>
          </cell>
          <cell r="DA69">
            <v>97.776554217879848</v>
          </cell>
          <cell r="DB69">
            <v>95.472332022695241</v>
          </cell>
          <cell r="DC69">
            <v>96.295999059996007</v>
          </cell>
          <cell r="DD69">
            <v>93.652357142121517</v>
          </cell>
          <cell r="DE69">
            <v>93.586398271711062</v>
          </cell>
          <cell r="DF69">
            <v>93.923337121359978</v>
          </cell>
          <cell r="DG69">
            <v>91.808573234575277</v>
          </cell>
          <cell r="DH69">
            <v>92.859831489389919</v>
          </cell>
          <cell r="DI69">
            <v>90.994129549929937</v>
          </cell>
          <cell r="DJ69">
            <v>90.330654208410849</v>
          </cell>
          <cell r="DK69">
            <v>93.285333847508241</v>
          </cell>
          <cell r="DL69">
            <v>91.834792479041681</v>
          </cell>
          <cell r="DM69">
            <v>90.192558897861431</v>
          </cell>
          <cell r="DN69">
            <v>90.634249813538105</v>
          </cell>
          <cell r="DO69">
            <v>92.473726055516607</v>
          </cell>
          <cell r="DP69">
            <v>92.100102090094467</v>
          </cell>
          <cell r="DQ69">
            <v>97.205086612994535</v>
          </cell>
          <cell r="DR69">
            <v>83.43602180832761</v>
          </cell>
          <cell r="DS69">
            <v>92.81829084842721</v>
          </cell>
          <cell r="DT69">
            <v>88.947122397378735</v>
          </cell>
          <cell r="DU69">
            <v>93.274590205831288</v>
          </cell>
          <cell r="DV69">
            <v>92.532974956219519</v>
          </cell>
        </row>
        <row r="74">
          <cell r="E74" t="str">
            <v>Montants masseurs-kiné</v>
          </cell>
          <cell r="BZ74">
            <v>49.365698396442994</v>
          </cell>
          <cell r="CA74">
            <v>85.378400780981295</v>
          </cell>
          <cell r="CB74">
            <v>90.013520472939319</v>
          </cell>
          <cell r="CC74">
            <v>92.600253792583558</v>
          </cell>
          <cell r="CD74">
            <v>91.585542470919322</v>
          </cell>
          <cell r="CE74">
            <v>91.442943407692852</v>
          </cell>
          <cell r="CF74">
            <v>92.190755114318364</v>
          </cell>
          <cell r="CG74">
            <v>93.476098806200369</v>
          </cell>
          <cell r="CH74">
            <v>88.085066262097783</v>
          </cell>
          <cell r="CI74">
            <v>90.816944645772864</v>
          </cell>
          <cell r="CJ74">
            <v>89.874580176446955</v>
          </cell>
          <cell r="CK74">
            <v>91.953952502186951</v>
          </cell>
          <cell r="CL74">
            <v>91.680468198716213</v>
          </cell>
          <cell r="CM74">
            <v>91.01551833257993</v>
          </cell>
          <cell r="CN74">
            <v>90.139525113222433</v>
          </cell>
          <cell r="CO74">
            <v>87.965149641480565</v>
          </cell>
          <cell r="CP74">
            <v>88.830830640213321</v>
          </cell>
          <cell r="CQ74">
            <v>89.980544008844774</v>
          </cell>
          <cell r="CR74">
            <v>88.277439986847071</v>
          </cell>
          <cell r="CS74">
            <v>86.903843883907214</v>
          </cell>
          <cell r="CT74">
            <v>90.136201927731932</v>
          </cell>
          <cell r="CU74">
            <v>86.934197459721361</v>
          </cell>
          <cell r="CV74">
            <v>88.095910567616116</v>
          </cell>
          <cell r="CW74">
            <v>85.215226511939875</v>
          </cell>
          <cell r="CX74">
            <v>88.289801299608513</v>
          </cell>
          <cell r="CY74">
            <v>88.999786911547531</v>
          </cell>
          <cell r="CZ74">
            <v>90.227543197664929</v>
          </cell>
          <cell r="DA74">
            <v>90.520807890816045</v>
          </cell>
          <cell r="DB74">
            <v>89.327396065818775</v>
          </cell>
          <cell r="DC74">
            <v>88.883994540366274</v>
          </cell>
          <cell r="DD74">
            <v>89.612306204694463</v>
          </cell>
          <cell r="DE74">
            <v>86.983364026053977</v>
          </cell>
          <cell r="DF74">
            <v>90.798326018710696</v>
          </cell>
          <cell r="DG74">
            <v>90.06516554254631</v>
          </cell>
          <cell r="DH74">
            <v>92.204384552452922</v>
          </cell>
          <cell r="DI74">
            <v>90.077026063420362</v>
          </cell>
          <cell r="DJ74">
            <v>87.559264881312146</v>
          </cell>
          <cell r="DK74">
            <v>91.582621916805024</v>
          </cell>
          <cell r="DL74">
            <v>89.115325186835378</v>
          </cell>
          <cell r="DM74">
            <v>88.122335277749258</v>
          </cell>
          <cell r="DN74">
            <v>88.971293673366276</v>
          </cell>
          <cell r="DO74">
            <v>88.718325290354798</v>
          </cell>
          <cell r="DP74">
            <v>88.442515506157477</v>
          </cell>
          <cell r="DQ74">
            <v>92.971043073492609</v>
          </cell>
          <cell r="DR74">
            <v>86.601576896717276</v>
          </cell>
          <cell r="DS74">
            <v>89.024253503484658</v>
          </cell>
          <cell r="DT74">
            <v>87.211861111550945</v>
          </cell>
          <cell r="DU74">
            <v>89.823123672957593</v>
          </cell>
          <cell r="DV74">
            <v>90.372410082953706</v>
          </cell>
        </row>
        <row r="83">
          <cell r="E83" t="str">
            <v>TOTAL Laboratoires</v>
          </cell>
          <cell r="BZ83">
            <v>83.421679548996025</v>
          </cell>
          <cell r="CA83">
            <v>95.113831064669412</v>
          </cell>
          <cell r="CB83">
            <v>94.143094698837231</v>
          </cell>
          <cell r="CC83">
            <v>95.614314479048787</v>
          </cell>
          <cell r="CD83">
            <v>102.18981887798873</v>
          </cell>
          <cell r="CE83">
            <v>118.35771499848808</v>
          </cell>
          <cell r="CF83">
            <v>150.2108871156052</v>
          </cell>
          <cell r="CG83">
            <v>127.74215969119069</v>
          </cell>
          <cell r="CH83">
            <v>128.77874132024132</v>
          </cell>
          <cell r="CI83">
            <v>127.8480854938268</v>
          </cell>
          <cell r="CJ83">
            <v>120.72021697782557</v>
          </cell>
          <cell r="CK83">
            <v>122.6453495586409</v>
          </cell>
          <cell r="CL83">
            <v>110.98054366426948</v>
          </cell>
          <cell r="CM83">
            <v>99.860473698962181</v>
          </cell>
          <cell r="CN83">
            <v>99.932131679231333</v>
          </cell>
          <cell r="CO83">
            <v>102.27297895674241</v>
          </cell>
          <cell r="CP83">
            <v>99.704952521177844</v>
          </cell>
          <cell r="CQ83">
            <v>95.597278145229424</v>
          </cell>
          <cell r="CR83">
            <v>98.080450341637544</v>
          </cell>
          <cell r="CS83">
            <v>99.673754771826637</v>
          </cell>
          <cell r="CT83">
            <v>114.30212383014926</v>
          </cell>
          <cell r="CU83">
            <v>106.62364644770351</v>
          </cell>
          <cell r="CV83">
            <v>98.906745720585732</v>
          </cell>
          <cell r="CW83">
            <v>98.471721779679811</v>
          </cell>
          <cell r="CX83">
            <v>96.930863848202975</v>
          </cell>
          <cell r="CY83">
            <v>91.15789395480374</v>
          </cell>
          <cell r="CZ83">
            <v>96.196678862818516</v>
          </cell>
          <cell r="DA83">
            <v>89.999795000775947</v>
          </cell>
          <cell r="DB83">
            <v>84.681895768303335</v>
          </cell>
          <cell r="DC83">
            <v>87.527652989548145</v>
          </cell>
          <cell r="DD83">
            <v>82.029042451592801</v>
          </cell>
          <cell r="DE83">
            <v>81.616531261781816</v>
          </cell>
          <cell r="DF83">
            <v>79.740796571579907</v>
          </cell>
          <cell r="DG83">
            <v>75.107474621207402</v>
          </cell>
          <cell r="DH83">
            <v>74.748812554156913</v>
          </cell>
          <cell r="DI83">
            <v>72.604540998816404</v>
          </cell>
          <cell r="DJ83">
            <v>71.648027900829319</v>
          </cell>
          <cell r="DK83">
            <v>75.054887218052926</v>
          </cell>
          <cell r="DL83">
            <v>73.288811565549864</v>
          </cell>
          <cell r="DM83">
            <v>71.346100582693268</v>
          </cell>
          <cell r="DN83">
            <v>70.695208098802993</v>
          </cell>
          <cell r="DO83">
            <v>69.53273465324456</v>
          </cell>
          <cell r="DP83">
            <v>68.491621212912676</v>
          </cell>
          <cell r="DQ83">
            <v>68.273080245819955</v>
          </cell>
          <cell r="DR83">
            <v>66.530303184308565</v>
          </cell>
          <cell r="DS83">
            <v>67.674031890359828</v>
          </cell>
          <cell r="DT83">
            <v>64.950117440432436</v>
          </cell>
          <cell r="DU83">
            <v>63.798238334616542</v>
          </cell>
          <cell r="DV83">
            <v>62.17818011211731</v>
          </cell>
        </row>
        <row r="89">
          <cell r="E89" t="str">
            <v>TOTAL transports</v>
          </cell>
          <cell r="BZ89">
            <v>66.082881645600324</v>
          </cell>
          <cell r="CA89">
            <v>67.518264211218295</v>
          </cell>
          <cell r="CB89">
            <v>73.214634721402021</v>
          </cell>
          <cell r="CC89">
            <v>76.842534460924313</v>
          </cell>
          <cell r="CD89">
            <v>82.998958773317767</v>
          </cell>
          <cell r="CE89">
            <v>78.357742420905979</v>
          </cell>
          <cell r="CF89">
            <v>84.86999855765572</v>
          </cell>
          <cell r="CG89">
            <v>80.872730130421672</v>
          </cell>
          <cell r="CH89">
            <v>81.636182560067695</v>
          </cell>
          <cell r="CI89">
            <v>83.284608219697589</v>
          </cell>
          <cell r="CJ89">
            <v>86.229256275759326</v>
          </cell>
          <cell r="CK89">
            <v>86.856795535877083</v>
          </cell>
          <cell r="CL89">
            <v>89.261886640914781</v>
          </cell>
          <cell r="CM89">
            <v>85.442857533705592</v>
          </cell>
          <cell r="CN89">
            <v>88.14393885244948</v>
          </cell>
          <cell r="CO89">
            <v>87.433768569999529</v>
          </cell>
          <cell r="CP89">
            <v>86.649649036310407</v>
          </cell>
          <cell r="CQ89">
            <v>89.962655559546818</v>
          </cell>
          <cell r="CR89">
            <v>87.341460397719459</v>
          </cell>
          <cell r="CS89">
            <v>86.32362068870701</v>
          </cell>
          <cell r="CT89">
            <v>87.468570373940949</v>
          </cell>
          <cell r="CU89">
            <v>86.738572529134515</v>
          </cell>
          <cell r="CV89">
            <v>87.314879113467512</v>
          </cell>
          <cell r="CW89">
            <v>86.680858676258751</v>
          </cell>
          <cell r="CX89">
            <v>88.105996330352895</v>
          </cell>
          <cell r="CY89">
            <v>86.897675065787496</v>
          </cell>
          <cell r="CZ89">
            <v>87.093806458784073</v>
          </cell>
          <cell r="DA89">
            <v>90.186053170130847</v>
          </cell>
          <cell r="DB89">
            <v>91.541184058705724</v>
          </cell>
          <cell r="DC89">
            <v>90.35453790518234</v>
          </cell>
          <cell r="DD89">
            <v>90.860573874785928</v>
          </cell>
          <cell r="DE89">
            <v>93.658455027215169</v>
          </cell>
          <cell r="DF89">
            <v>89.213956363164996</v>
          </cell>
          <cell r="DG89">
            <v>90.263368194793131</v>
          </cell>
          <cell r="DH89">
            <v>91.443727978423183</v>
          </cell>
          <cell r="DI89">
            <v>92.085103586532028</v>
          </cell>
          <cell r="DJ89">
            <v>89.41861456557713</v>
          </cell>
          <cell r="DK89">
            <v>90.571418814388451</v>
          </cell>
          <cell r="DL89">
            <v>91.673843750467071</v>
          </cell>
          <cell r="DM89">
            <v>89.252584219101294</v>
          </cell>
          <cell r="DN89">
            <v>89.670590441143332</v>
          </cell>
          <cell r="DO89">
            <v>91.608405504709594</v>
          </cell>
          <cell r="DP89">
            <v>90.03923297438088</v>
          </cell>
          <cell r="DQ89">
            <v>92.362306325351597</v>
          </cell>
          <cell r="DR89">
            <v>89.11185517941945</v>
          </cell>
          <cell r="DS89">
            <v>91.170840136413815</v>
          </cell>
          <cell r="DT89">
            <v>89.49970271752828</v>
          </cell>
          <cell r="DU89">
            <v>91.670319147432195</v>
          </cell>
          <cell r="DV89">
            <v>91.102201320327239</v>
          </cell>
        </row>
        <row r="90">
          <cell r="E90" t="str">
            <v>IJ maladie</v>
          </cell>
          <cell r="BZ90">
            <v>143.83297197106623</v>
          </cell>
          <cell r="CA90">
            <v>138.29987098015013</v>
          </cell>
          <cell r="CB90">
            <v>119.31913607787391</v>
          </cell>
          <cell r="CC90">
            <v>111.67165703435136</v>
          </cell>
          <cell r="CD90">
            <v>102.41377906983379</v>
          </cell>
          <cell r="CE90">
            <v>102.73599142769537</v>
          </cell>
          <cell r="CF90">
            <v>103.20167854321667</v>
          </cell>
          <cell r="CG90">
            <v>100.90432319313021</v>
          </cell>
          <cell r="CH90">
            <v>96.45867332926224</v>
          </cell>
          <cell r="CI90">
            <v>101.6702264097503</v>
          </cell>
          <cell r="CJ90">
            <v>97.844290357304956</v>
          </cell>
          <cell r="CK90">
            <v>106.56720429261458</v>
          </cell>
          <cell r="CL90">
            <v>101.48368141923945</v>
          </cell>
          <cell r="CM90">
            <v>99.286027147314243</v>
          </cell>
          <cell r="CN90">
            <v>97.534333513148425</v>
          </cell>
          <cell r="CO90">
            <v>91.933633049366776</v>
          </cell>
          <cell r="CP90">
            <v>99.18090297081848</v>
          </cell>
          <cell r="CQ90">
            <v>98.526408330893332</v>
          </cell>
          <cell r="CR90">
            <v>100.94352331374648</v>
          </cell>
          <cell r="CS90">
            <v>97.925827828266364</v>
          </cell>
          <cell r="CT90">
            <v>101.11828185678498</v>
          </cell>
          <cell r="CU90">
            <v>107.19416139092768</v>
          </cell>
          <cell r="CV90">
            <v>102.89592264887193</v>
          </cell>
          <cell r="CW90">
            <v>102.54123493842668</v>
          </cell>
          <cell r="CX90">
            <v>101.69891689690911</v>
          </cell>
          <cell r="CY90">
            <v>104.93308899022564</v>
          </cell>
          <cell r="CZ90">
            <v>97.91348781774451</v>
          </cell>
          <cell r="DA90">
            <v>104.77019898320108</v>
          </cell>
          <cell r="DB90">
            <v>107.50993684346828</v>
          </cell>
          <cell r="DC90">
            <v>111.17655029173501</v>
          </cell>
          <cell r="DD90">
            <v>105.18624034879194</v>
          </cell>
          <cell r="DE90">
            <v>106.85407819386295</v>
          </cell>
          <cell r="DF90">
            <v>104.73688568602606</v>
          </cell>
          <cell r="DG90">
            <v>105.65941305324912</v>
          </cell>
          <cell r="DH90">
            <v>103.17100714456117</v>
          </cell>
          <cell r="DI90">
            <v>101.28619097838542</v>
          </cell>
          <cell r="DJ90">
            <v>110.59670775483046</v>
          </cell>
          <cell r="DK90">
            <v>103.1250219380976</v>
          </cell>
          <cell r="DL90">
            <v>110.1792598378976</v>
          </cell>
          <cell r="DM90">
            <v>107.32790528686536</v>
          </cell>
          <cell r="DN90">
            <v>107.84862522884005</v>
          </cell>
          <cell r="DO90">
            <v>108.23605040107418</v>
          </cell>
          <cell r="DP90">
            <v>107.19385770012902</v>
          </cell>
          <cell r="DQ90">
            <v>113.72723913795386</v>
          </cell>
          <cell r="DR90">
            <v>115.59109987802462</v>
          </cell>
          <cell r="DS90">
            <v>108.99348078433184</v>
          </cell>
          <cell r="DT90">
            <v>112.59326444099919</v>
          </cell>
          <cell r="DU90">
            <v>114.25995515479634</v>
          </cell>
          <cell r="DV90">
            <v>113.213288545295</v>
          </cell>
        </row>
        <row r="91">
          <cell r="E91" t="str">
            <v>IJ AT</v>
          </cell>
          <cell r="BZ91">
            <v>99.524385952070432</v>
          </cell>
          <cell r="CA91">
            <v>98.718681955706273</v>
          </cell>
          <cell r="CB91">
            <v>98.002042680268588</v>
          </cell>
          <cell r="CC91">
            <v>98.602106673788015</v>
          </cell>
          <cell r="CD91">
            <v>98.040499854000572</v>
          </cell>
          <cell r="CE91">
            <v>94.091754224985365</v>
          </cell>
          <cell r="CF91">
            <v>102.99450799516036</v>
          </cell>
          <cell r="CG91">
            <v>100.44874909737447</v>
          </cell>
          <cell r="CH91">
            <v>102.50722507905228</v>
          </cell>
          <cell r="CI91">
            <v>99.209432956777761</v>
          </cell>
          <cell r="CJ91">
            <v>98.195844171377431</v>
          </cell>
          <cell r="CK91">
            <v>99.701455590919778</v>
          </cell>
          <cell r="CL91">
            <v>100.0019562543865</v>
          </cell>
          <cell r="CM91">
            <v>96.55202121005226</v>
          </cell>
          <cell r="CN91">
            <v>97.756921981844442</v>
          </cell>
          <cell r="CO91">
            <v>95.882748752116726</v>
          </cell>
          <cell r="CP91">
            <v>93.533295419563274</v>
          </cell>
          <cell r="CQ91">
            <v>88.328360899002291</v>
          </cell>
          <cell r="CR91">
            <v>94.87884089222662</v>
          </cell>
          <cell r="CS91">
            <v>95.286321403579905</v>
          </cell>
          <cell r="CT91">
            <v>95.237957082680666</v>
          </cell>
          <cell r="CU91">
            <v>95.082880522241524</v>
          </cell>
          <cell r="CV91">
            <v>93.782484401903773</v>
          </cell>
          <cell r="CW91">
            <v>93.566292944854879</v>
          </cell>
          <cell r="CX91">
            <v>91.543196994848813</v>
          </cell>
          <cell r="CY91">
            <v>95.095513397824192</v>
          </cell>
          <cell r="CZ91">
            <v>95.054696628310239</v>
          </cell>
          <cell r="DA91">
            <v>96.735220009075192</v>
          </cell>
          <cell r="DB91">
            <v>98.06292074115953</v>
          </cell>
          <cell r="DC91">
            <v>101.27145879490551</v>
          </cell>
          <cell r="DD91">
            <v>96.188263860029636</v>
          </cell>
          <cell r="DE91">
            <v>86.93781071260149</v>
          </cell>
          <cell r="DF91">
            <v>92.522539668162992</v>
          </cell>
          <cell r="DG91">
            <v>91.290196231848171</v>
          </cell>
          <cell r="DH91">
            <v>96.135812544312898</v>
          </cell>
          <cell r="DI91">
            <v>97.626686119199007</v>
          </cell>
          <cell r="DJ91">
            <v>98.228723138094949</v>
          </cell>
          <cell r="DK91">
            <v>101.1382276404504</v>
          </cell>
          <cell r="DL91">
            <v>97.820926728994252</v>
          </cell>
          <cell r="DM91">
            <v>94.902131914081906</v>
          </cell>
          <cell r="DN91">
            <v>97.39050735057701</v>
          </cell>
          <cell r="DO91">
            <v>98.560052800417253</v>
          </cell>
          <cell r="DP91">
            <v>96.454303828934144</v>
          </cell>
          <cell r="DQ91">
            <v>98.391927810714151</v>
          </cell>
          <cell r="DR91">
            <v>94.25529560667789</v>
          </cell>
          <cell r="DS91">
            <v>95.591103557292541</v>
          </cell>
          <cell r="DT91">
            <v>97.302101469640618</v>
          </cell>
          <cell r="DU91">
            <v>97.433153172126438</v>
          </cell>
          <cell r="DV91">
            <v>103.33004279340012</v>
          </cell>
        </row>
        <row r="107">
          <cell r="E107" t="str">
            <v>Médicaments de ville</v>
          </cell>
          <cell r="BZ107">
            <v>93.0211214992908</v>
          </cell>
          <cell r="CA107">
            <v>94.778187255735418</v>
          </cell>
          <cell r="CB107">
            <v>94.763389063720368</v>
          </cell>
          <cell r="CC107">
            <v>96.915343167576466</v>
          </cell>
          <cell r="CD107">
            <v>96.760285362471649</v>
          </cell>
          <cell r="CE107">
            <v>100.16834395129204</v>
          </cell>
          <cell r="CF107">
            <v>96.654505032147412</v>
          </cell>
          <cell r="CG107">
            <v>96.204413371459736</v>
          </cell>
          <cell r="CH107">
            <v>97.243914341972911</v>
          </cell>
          <cell r="CI107">
            <v>98.143452313515155</v>
          </cell>
          <cell r="CJ107">
            <v>99.289903459001877</v>
          </cell>
          <cell r="CK107">
            <v>99.189650628625515</v>
          </cell>
          <cell r="CL107">
            <v>101.05553058275368</v>
          </cell>
          <cell r="CM107">
            <v>100.32542917065825</v>
          </cell>
          <cell r="CN107">
            <v>101.69284497190336</v>
          </cell>
          <cell r="CO107">
            <v>103.41113808208195</v>
          </cell>
          <cell r="CP107">
            <v>104.37287936424859</v>
          </cell>
          <cell r="CQ107">
            <v>103.67761970447371</v>
          </cell>
          <cell r="CR107">
            <v>103.77276602824044</v>
          </cell>
          <cell r="CS107">
            <v>105.11107928137689</v>
          </cell>
          <cell r="CT107">
            <v>112.61772842973311</v>
          </cell>
          <cell r="CU107">
            <v>109.9846783143839</v>
          </cell>
          <cell r="CV107">
            <v>107.76301483190333</v>
          </cell>
          <cell r="CW107">
            <v>108.3282141577308</v>
          </cell>
          <cell r="CX107">
            <v>108.84437189976472</v>
          </cell>
          <cell r="CY107">
            <v>105.39264856410992</v>
          </cell>
          <cell r="CZ107">
            <v>106.31325479284315</v>
          </cell>
          <cell r="DA107">
            <v>106.96922120756665</v>
          </cell>
          <cell r="DB107">
            <v>104.88481191599199</v>
          </cell>
          <cell r="DC107">
            <v>106.62904094033023</v>
          </cell>
          <cell r="DD107">
            <v>105.76061827791989</v>
          </cell>
          <cell r="DE107">
            <v>106.4343254543046</v>
          </cell>
          <cell r="DF107">
            <v>108.30772637904138</v>
          </cell>
          <cell r="DG107">
            <v>107.28951083385847</v>
          </cell>
          <cell r="DH107">
            <v>108.81590237900353</v>
          </cell>
          <cell r="DI107">
            <v>108.24429690814175</v>
          </cell>
          <cell r="DJ107">
            <v>107.05376703307152</v>
          </cell>
          <cell r="DK107">
            <v>112.23745388532058</v>
          </cell>
          <cell r="DL107">
            <v>110.12370490259404</v>
          </cell>
          <cell r="DM107">
            <v>109.36999777040688</v>
          </cell>
          <cell r="DN107">
            <v>110.17289679351224</v>
          </cell>
          <cell r="DO107">
            <v>109.66420013276522</v>
          </cell>
          <cell r="DP107">
            <v>110.76575659536184</v>
          </cell>
          <cell r="DQ107">
            <v>113.20226601217041</v>
          </cell>
          <cell r="DR107">
            <v>109.97056287957969</v>
          </cell>
          <cell r="DS107">
            <v>112.32248145505142</v>
          </cell>
          <cell r="DT107">
            <v>111.66736841707652</v>
          </cell>
          <cell r="DU107">
            <v>112.69284038752491</v>
          </cell>
          <cell r="DV107">
            <v>110.84105135464782</v>
          </cell>
        </row>
        <row r="108">
          <cell r="E108" t="str">
            <v>Médicaments rétrocédés</v>
          </cell>
          <cell r="BZ108">
            <v>98.012647647177005</v>
          </cell>
          <cell r="CA108">
            <v>94.101050146841175</v>
          </cell>
          <cell r="CB108">
            <v>94.804238404334896</v>
          </cell>
          <cell r="CC108">
            <v>102.53587073437984</v>
          </cell>
          <cell r="CD108">
            <v>97.899389170548559</v>
          </cell>
          <cell r="CE108">
            <v>103.19286212086629</v>
          </cell>
          <cell r="CF108">
            <v>102.37288452286502</v>
          </cell>
          <cell r="CG108">
            <v>103.38400135514705</v>
          </cell>
          <cell r="CH108">
            <v>107.3058086246406</v>
          </cell>
          <cell r="CI108">
            <v>105.94157354528437</v>
          </cell>
          <cell r="CJ108">
            <v>103.53500253653209</v>
          </cell>
          <cell r="CK108">
            <v>110.81692779758114</v>
          </cell>
          <cell r="CL108">
            <v>113.73177349149918</v>
          </cell>
          <cell r="CM108">
            <v>113.44676132017939</v>
          </cell>
          <cell r="CN108">
            <v>109.66386323706084</v>
          </cell>
          <cell r="CO108">
            <v>96.016128750058698</v>
          </cell>
          <cell r="CP108">
            <v>89.640999242837765</v>
          </cell>
          <cell r="CQ108">
            <v>96.353683426673825</v>
          </cell>
          <cell r="CR108">
            <v>81.946352620920919</v>
          </cell>
          <cell r="CS108">
            <v>97.181535163483872</v>
          </cell>
          <cell r="CT108">
            <v>84.557701419547627</v>
          </cell>
          <cell r="CU108">
            <v>73.758987955922422</v>
          </cell>
          <cell r="CV108">
            <v>85.171577353445954</v>
          </cell>
          <cell r="CW108">
            <v>86.498951524266914</v>
          </cell>
          <cell r="CX108">
            <v>74.107633538289377</v>
          </cell>
          <cell r="CY108">
            <v>78.635970268428352</v>
          </cell>
          <cell r="CZ108">
            <v>77.216714778793659</v>
          </cell>
          <cell r="DA108">
            <v>76.488233235332387</v>
          </cell>
          <cell r="DB108">
            <v>75.719911448814415</v>
          </cell>
          <cell r="DC108">
            <v>72.84056316092655</v>
          </cell>
          <cell r="DD108">
            <v>79.581039424572523</v>
          </cell>
          <cell r="DE108">
            <v>68.913554710761744</v>
          </cell>
          <cell r="DF108">
            <v>79.418090211588151</v>
          </cell>
          <cell r="DG108">
            <v>77.645563603427277</v>
          </cell>
          <cell r="DH108">
            <v>72.767894426696344</v>
          </cell>
          <cell r="DI108">
            <v>66.666203081414906</v>
          </cell>
          <cell r="DJ108">
            <v>67.162481847743678</v>
          </cell>
          <cell r="DK108">
            <v>68.831796510480743</v>
          </cell>
          <cell r="DL108">
            <v>72.637644617555864</v>
          </cell>
          <cell r="DM108">
            <v>73.544746220854464</v>
          </cell>
          <cell r="DN108">
            <v>72.05601190836154</v>
          </cell>
          <cell r="DO108">
            <v>68.370677190161118</v>
          </cell>
          <cell r="DP108">
            <v>71.627238036175925</v>
          </cell>
          <cell r="DQ108">
            <v>57.049210734918653</v>
          </cell>
          <cell r="DR108">
            <v>60.290964236174425</v>
          </cell>
          <cell r="DS108">
            <v>70.939589651033145</v>
          </cell>
          <cell r="DT108">
            <v>63.372927607641238</v>
          </cell>
          <cell r="DU108">
            <v>59.782718858147298</v>
          </cell>
          <cell r="DV108">
            <v>65.764493761512909</v>
          </cell>
        </row>
        <row r="118">
          <cell r="E118" t="str">
            <v>TOTAL médicaments</v>
          </cell>
          <cell r="BZ118">
            <v>93.416352387356937</v>
          </cell>
          <cell r="CA118">
            <v>94.724571288802267</v>
          </cell>
          <cell r="CB118">
            <v>94.76662352963109</v>
          </cell>
          <cell r="CC118">
            <v>97.360378620825301</v>
          </cell>
          <cell r="CD118">
            <v>96.850480023648828</v>
          </cell>
          <cell r="CE118">
            <v>100.40782641952252</v>
          </cell>
          <cell r="CF118">
            <v>97.107288436952899</v>
          </cell>
          <cell r="CG118">
            <v>96.772895805623378</v>
          </cell>
          <cell r="CH118">
            <v>98.040618855811942</v>
          </cell>
          <cell r="CI118">
            <v>98.760910439219828</v>
          </cell>
          <cell r="CJ118">
            <v>99.62603197533781</v>
          </cell>
          <cell r="CK118">
            <v>100.11030273884711</v>
          </cell>
          <cell r="CL118">
            <v>102.05924018853976</v>
          </cell>
          <cell r="CM118">
            <v>101.36438110728439</v>
          </cell>
          <cell r="CN118">
            <v>102.32399314871175</v>
          </cell>
          <cell r="CO118">
            <v>102.82559850581607</v>
          </cell>
          <cell r="CP118">
            <v>103.20640364304347</v>
          </cell>
          <cell r="CQ118">
            <v>103.09770771894982</v>
          </cell>
          <cell r="CR118">
            <v>102.04454253532582</v>
          </cell>
          <cell r="CS118">
            <v>104.48321504290101</v>
          </cell>
          <cell r="CT118">
            <v>110.39592510429262</v>
          </cell>
          <cell r="CU118">
            <v>107.11631474240335</v>
          </cell>
          <cell r="CV118">
            <v>105.97421644985268</v>
          </cell>
          <cell r="CW118">
            <v>106.59976506203537</v>
          </cell>
          <cell r="CX118">
            <v>106.09390409805994</v>
          </cell>
          <cell r="CY118">
            <v>103.27404487233487</v>
          </cell>
          <cell r="CZ118">
            <v>104.00937998407834</v>
          </cell>
          <cell r="DA118">
            <v>104.55572529700183</v>
          </cell>
          <cell r="DB118">
            <v>102.57552430124399</v>
          </cell>
          <cell r="DC118">
            <v>103.95365676252453</v>
          </cell>
          <cell r="DD118">
            <v>103.68770953360954</v>
          </cell>
          <cell r="DE118">
            <v>103.46341693804291</v>
          </cell>
          <cell r="DF118">
            <v>106.02023429343812</v>
          </cell>
          <cell r="DG118">
            <v>104.94229211907083</v>
          </cell>
          <cell r="DH118">
            <v>105.96160776571367</v>
          </cell>
          <cell r="DI118">
            <v>104.9521280482841</v>
          </cell>
          <cell r="DJ118">
            <v>103.89516030583339</v>
          </cell>
          <cell r="DK118">
            <v>108.80057786722756</v>
          </cell>
          <cell r="DL118">
            <v>107.15554477328529</v>
          </cell>
          <cell r="DM118">
            <v>106.53334109154322</v>
          </cell>
          <cell r="DN118">
            <v>107.15478773885884</v>
          </cell>
          <cell r="DO118">
            <v>106.3945637008499</v>
          </cell>
          <cell r="DP118">
            <v>107.66675420822772</v>
          </cell>
          <cell r="DQ118">
            <v>108.75604630955384</v>
          </cell>
          <cell r="DR118">
            <v>106.03691386946295</v>
          </cell>
          <cell r="DS118">
            <v>109.04576876360832</v>
          </cell>
          <cell r="DT118">
            <v>107.84339671698721</v>
          </cell>
          <cell r="DU118">
            <v>108.50339737947795</v>
          </cell>
          <cell r="DV118">
            <v>107.27187283876536</v>
          </cell>
        </row>
        <row r="126">
          <cell r="E126" t="str">
            <v>Produits de LPP</v>
          </cell>
          <cell r="BZ126">
            <v>89.462104387041208</v>
          </cell>
          <cell r="CA126">
            <v>94.364164171312765</v>
          </cell>
          <cell r="CB126">
            <v>93.378582105674383</v>
          </cell>
          <cell r="CC126">
            <v>95.578243894164132</v>
          </cell>
          <cell r="CD126">
            <v>95.29921438135959</v>
          </cell>
          <cell r="CE126">
            <v>95.814642360708461</v>
          </cell>
          <cell r="CF126">
            <v>96.529521088504652</v>
          </cell>
          <cell r="CG126">
            <v>97.787444320627728</v>
          </cell>
          <cell r="CH126">
            <v>99.232611188458293</v>
          </cell>
          <cell r="CI126">
            <v>98.851945598612289</v>
          </cell>
          <cell r="CJ126">
            <v>98.421766592839234</v>
          </cell>
          <cell r="CK126">
            <v>100.75402050113622</v>
          </cell>
          <cell r="CL126">
            <v>101.93551443707156</v>
          </cell>
          <cell r="CM126">
            <v>97.983277365595541</v>
          </cell>
          <cell r="CN126">
            <v>95.005767892243725</v>
          </cell>
          <cell r="CO126">
            <v>94.898959549882136</v>
          </cell>
          <cell r="CP126">
            <v>98.30410877562899</v>
          </cell>
          <cell r="CQ126">
            <v>96.802042715929744</v>
          </cell>
          <cell r="CR126">
            <v>96.724375082455339</v>
          </cell>
          <cell r="CS126">
            <v>93.920972715228174</v>
          </cell>
          <cell r="CT126">
            <v>93.656226434748817</v>
          </cell>
          <cell r="CU126">
            <v>98.314427562798329</v>
          </cell>
          <cell r="CV126">
            <v>96.209257880111593</v>
          </cell>
          <cell r="CW126">
            <v>96.299975450868388</v>
          </cell>
          <cell r="CX126">
            <v>97.153090532672934</v>
          </cell>
          <cell r="CY126">
            <v>96.290915071749708</v>
          </cell>
          <cell r="CZ126">
            <v>96.340870883830689</v>
          </cell>
          <cell r="DA126">
            <v>97.401988237901165</v>
          </cell>
          <cell r="DB126">
            <v>95.888401584419839</v>
          </cell>
          <cell r="DC126">
            <v>94.753652291953443</v>
          </cell>
          <cell r="DD126">
            <v>95.814248011802391</v>
          </cell>
          <cell r="DE126">
            <v>93.49829399632911</v>
          </cell>
          <cell r="DF126">
            <v>96.271125576283296</v>
          </cell>
          <cell r="DG126">
            <v>94.232129437872985</v>
          </cell>
          <cell r="DH126">
            <v>94.567798958583012</v>
          </cell>
          <cell r="DI126">
            <v>91.916576427917875</v>
          </cell>
          <cell r="DJ126">
            <v>91.1163140259344</v>
          </cell>
          <cell r="DK126">
            <v>94.521455435346326</v>
          </cell>
          <cell r="DL126">
            <v>95.249080602203748</v>
          </cell>
          <cell r="DM126">
            <v>92.183430570179837</v>
          </cell>
          <cell r="DN126">
            <v>91.944225338663671</v>
          </cell>
          <cell r="DO126">
            <v>92.749474784105175</v>
          </cell>
          <cell r="DP126">
            <v>91.793392678242242</v>
          </cell>
          <cell r="DQ126">
            <v>97.703789964806717</v>
          </cell>
          <cell r="DR126">
            <v>89.24853671032227</v>
          </cell>
          <cell r="DS126">
            <v>96.349254715505737</v>
          </cell>
          <cell r="DT126">
            <v>92.343676361129937</v>
          </cell>
          <cell r="DU126">
            <v>93.495664689777115</v>
          </cell>
          <cell r="DV126">
            <v>93.93395122797817</v>
          </cell>
        </row>
        <row r="134">
          <cell r="E134" t="str">
            <v xml:space="preserve">TOTAL SOINS DE VILLE </v>
          </cell>
          <cell r="BZ134">
            <v>84.572749628691142</v>
          </cell>
          <cell r="CA134">
            <v>91.927821584029715</v>
          </cell>
          <cell r="CB134">
            <v>92.273092514722151</v>
          </cell>
          <cell r="CC134">
            <v>93.809400342876074</v>
          </cell>
          <cell r="CD134">
            <v>94.2145160687854</v>
          </cell>
          <cell r="CE134">
            <v>94.447431487997164</v>
          </cell>
          <cell r="CF134">
            <v>97.500737527893605</v>
          </cell>
          <cell r="CG134">
            <v>94.891378590362379</v>
          </cell>
          <cell r="CH134">
            <v>96.002016727855548</v>
          </cell>
          <cell r="CI134">
            <v>96.100619115233556</v>
          </cell>
          <cell r="CJ134">
            <v>95.46265211076998</v>
          </cell>
          <cell r="CK134">
            <v>97.148020411504049</v>
          </cell>
          <cell r="CL134">
            <v>96.47545294857774</v>
          </cell>
          <cell r="CM134">
            <v>94.431465604935184</v>
          </cell>
          <cell r="CN134">
            <v>94.388222313545697</v>
          </cell>
          <cell r="CO134">
            <v>94.14242006370408</v>
          </cell>
          <cell r="CP134">
            <v>95.043136412209122</v>
          </cell>
          <cell r="CQ134">
            <v>94.848953407080799</v>
          </cell>
          <cell r="CR134">
            <v>94.09578685781112</v>
          </cell>
          <cell r="CS134">
            <v>94.068624163935084</v>
          </cell>
          <cell r="CT134">
            <v>97.144731523163983</v>
          </cell>
          <cell r="CU134">
            <v>95.791733713736022</v>
          </cell>
          <cell r="CV134">
            <v>94.823880674881522</v>
          </cell>
          <cell r="CW134">
            <v>93.863857779705484</v>
          </cell>
          <cell r="CX134">
            <v>95.965385370099582</v>
          </cell>
          <cell r="CY134">
            <v>94.180978615727</v>
          </cell>
          <cell r="CZ134">
            <v>94.979303371672557</v>
          </cell>
          <cell r="DA134">
            <v>95.515806566258703</v>
          </cell>
          <cell r="DB134">
            <v>94.261538869106161</v>
          </cell>
          <cell r="DC134">
            <v>94.405724301535898</v>
          </cell>
          <cell r="DD134">
            <v>93.910838923592593</v>
          </cell>
          <cell r="DE134">
            <v>93.118110722402974</v>
          </cell>
          <cell r="DF134">
            <v>94.472581819399949</v>
          </cell>
          <cell r="DG134">
            <v>92.931464652912211</v>
          </cell>
          <cell r="DH134">
            <v>94.020205204404348</v>
          </cell>
          <cell r="DI134">
            <v>92.679291133675719</v>
          </cell>
          <cell r="DJ134">
            <v>92.282139768873492</v>
          </cell>
          <cell r="DK134">
            <v>95.357644692188586</v>
          </cell>
          <cell r="DL134">
            <v>94.232689791242933</v>
          </cell>
          <cell r="DM134">
            <v>92.771103577545759</v>
          </cell>
          <cell r="DN134">
            <v>93.008047236359232</v>
          </cell>
          <cell r="DO134">
            <v>93.373975670602363</v>
          </cell>
          <cell r="DP134">
            <v>93.190232623909068</v>
          </cell>
          <cell r="DQ134">
            <v>96.478983274645429</v>
          </cell>
          <cell r="DR134">
            <v>90.677449005021671</v>
          </cell>
          <cell r="DS134">
            <v>94.602528181226631</v>
          </cell>
          <cell r="DT134">
            <v>92.277927509780682</v>
          </cell>
          <cell r="DU134">
            <v>91.297915051442601</v>
          </cell>
          <cell r="DV134">
            <v>95.107403869405786</v>
          </cell>
        </row>
      </sheetData>
      <sheetData sheetId="5">
        <row r="3">
          <cell r="BZ3">
            <v>43952</v>
          </cell>
          <cell r="CA3">
            <v>43983</v>
          </cell>
          <cell r="CB3">
            <v>44013</v>
          </cell>
          <cell r="CC3">
            <v>44044</v>
          </cell>
          <cell r="CD3">
            <v>44075</v>
          </cell>
          <cell r="CE3">
            <v>44105</v>
          </cell>
          <cell r="CF3">
            <v>44136</v>
          </cell>
          <cell r="CG3">
            <v>44166</v>
          </cell>
          <cell r="CH3">
            <v>44197</v>
          </cell>
          <cell r="CI3">
            <v>44228</v>
          </cell>
          <cell r="CJ3">
            <v>44256</v>
          </cell>
          <cell r="CK3">
            <v>44287</v>
          </cell>
          <cell r="CL3">
            <v>44317</v>
          </cell>
          <cell r="CM3">
            <v>44348</v>
          </cell>
          <cell r="CN3">
            <v>44378</v>
          </cell>
          <cell r="CO3">
            <v>44409</v>
          </cell>
          <cell r="CP3">
            <v>44440</v>
          </cell>
          <cell r="CQ3">
            <v>44470</v>
          </cell>
          <cell r="CR3">
            <v>44501</v>
          </cell>
          <cell r="CS3">
            <v>44531</v>
          </cell>
          <cell r="CT3">
            <v>44562</v>
          </cell>
          <cell r="CU3">
            <v>44593</v>
          </cell>
          <cell r="CV3">
            <v>44621</v>
          </cell>
          <cell r="CW3">
            <v>44652</v>
          </cell>
          <cell r="CX3">
            <v>44682</v>
          </cell>
          <cell r="CY3">
            <v>44713</v>
          </cell>
          <cell r="CZ3">
            <v>44743</v>
          </cell>
          <cell r="DA3">
            <v>44774</v>
          </cell>
          <cell r="DB3">
            <v>44805</v>
          </cell>
          <cell r="DC3">
            <v>44835</v>
          </cell>
          <cell r="DD3">
            <v>44866</v>
          </cell>
          <cell r="DE3">
            <v>44896</v>
          </cell>
          <cell r="DF3">
            <v>44927</v>
          </cell>
          <cell r="DG3">
            <v>44958</v>
          </cell>
          <cell r="DH3">
            <v>44986</v>
          </cell>
          <cell r="DI3">
            <v>45017</v>
          </cell>
          <cell r="DJ3">
            <v>45047</v>
          </cell>
          <cell r="DK3">
            <v>45078</v>
          </cell>
          <cell r="DL3">
            <v>45108</v>
          </cell>
          <cell r="DM3">
            <v>45139</v>
          </cell>
          <cell r="DN3">
            <v>45170</v>
          </cell>
          <cell r="DO3">
            <v>45200</v>
          </cell>
          <cell r="DP3">
            <v>45231</v>
          </cell>
          <cell r="DQ3">
            <v>45261</v>
          </cell>
          <cell r="DR3">
            <v>45292</v>
          </cell>
          <cell r="DS3">
            <v>45323</v>
          </cell>
          <cell r="DT3">
            <v>45352</v>
          </cell>
          <cell r="DU3">
            <v>45383</v>
          </cell>
          <cell r="DV3">
            <v>45413</v>
          </cell>
        </row>
        <row r="28">
          <cell r="E28" t="str">
            <v>TOTAL généralistes</v>
          </cell>
          <cell r="BZ28">
            <v>85.019923218174782</v>
          </cell>
          <cell r="CA28">
            <v>92.838388491623107</v>
          </cell>
          <cell r="CB28">
            <v>95.244777813379741</v>
          </cell>
          <cell r="CC28">
            <v>94.580092953482875</v>
          </cell>
          <cell r="CD28">
            <v>94.811944235065297</v>
          </cell>
          <cell r="CE28">
            <v>91.123060540138212</v>
          </cell>
          <cell r="CF28">
            <v>95.424441398399821</v>
          </cell>
          <cell r="CG28">
            <v>84.760261912191282</v>
          </cell>
          <cell r="CH28">
            <v>91.315476787458337</v>
          </cell>
          <cell r="CI28">
            <v>92.529337350837338</v>
          </cell>
          <cell r="CJ28">
            <v>100.03676641353402</v>
          </cell>
          <cell r="CK28">
            <v>98.976909626101047</v>
          </cell>
          <cell r="CL28">
            <v>97.178829267662962</v>
          </cell>
          <cell r="CM28">
            <v>95.867223651619469</v>
          </cell>
          <cell r="CN28">
            <v>96.977250530522539</v>
          </cell>
          <cell r="CO28">
            <v>96.250584807638077</v>
          </cell>
          <cell r="CP28">
            <v>93.95845935845783</v>
          </cell>
          <cell r="CQ28">
            <v>95.995410911530371</v>
          </cell>
          <cell r="CR28">
            <v>96.354311642688643</v>
          </cell>
          <cell r="CS28">
            <v>96.634546322973179</v>
          </cell>
          <cell r="CT28">
            <v>98.252038409397272</v>
          </cell>
          <cell r="CU28">
            <v>90.05925204880721</v>
          </cell>
          <cell r="CV28">
            <v>93.535478138358656</v>
          </cell>
          <cell r="CW28">
            <v>94.639893722368058</v>
          </cell>
          <cell r="CX28">
            <v>94.144494647443949</v>
          </cell>
          <cell r="CY28">
            <v>95.379345743805203</v>
          </cell>
          <cell r="CZ28">
            <v>95.352352084117499</v>
          </cell>
          <cell r="DA28">
            <v>95.071698431914683</v>
          </cell>
          <cell r="DB28">
            <v>94.337396497728236</v>
          </cell>
          <cell r="DC28">
            <v>95.896867096671798</v>
          </cell>
          <cell r="DD28">
            <v>94.951890277678018</v>
          </cell>
          <cell r="DE28">
            <v>93.652880728096164</v>
          </cell>
          <cell r="DF28">
            <v>93.40838731783019</v>
          </cell>
          <cell r="DG28">
            <v>91.513412329399429</v>
          </cell>
          <cell r="DH28">
            <v>92.852335720858818</v>
          </cell>
          <cell r="DI28">
            <v>90.584050015479932</v>
          </cell>
          <cell r="DJ28">
            <v>93.325148142175181</v>
          </cell>
          <cell r="DK28">
            <v>95.137213683543294</v>
          </cell>
          <cell r="DL28">
            <v>92.473467475304062</v>
          </cell>
          <cell r="DM28">
            <v>92.801923568101785</v>
          </cell>
          <cell r="DN28">
            <v>91.125264348322048</v>
          </cell>
          <cell r="DO28">
            <v>91.110386677853484</v>
          </cell>
          <cell r="DP28">
            <v>96.287150509276046</v>
          </cell>
          <cell r="DQ28">
            <v>101.71521793237663</v>
          </cell>
          <cell r="DR28">
            <v>95.72285104508461</v>
          </cell>
          <cell r="DS28">
            <v>97.561840098709112</v>
          </cell>
          <cell r="DT28">
            <v>92.605035766535224</v>
          </cell>
          <cell r="DU28">
            <v>97.733350850493395</v>
          </cell>
          <cell r="DV28">
            <v>96.911127688226046</v>
          </cell>
        </row>
        <row r="51">
          <cell r="E51" t="str">
            <v>TOTAL spécialistes</v>
          </cell>
          <cell r="BZ51">
            <v>84.875334775335133</v>
          </cell>
          <cell r="CA51">
            <v>104.1152188064367</v>
          </cell>
          <cell r="CB51">
            <v>114.14455801653689</v>
          </cell>
          <cell r="CC51">
            <v>113.83282374632839</v>
          </cell>
          <cell r="CD51">
            <v>114.05552262667112</v>
          </cell>
          <cell r="CE51">
            <v>112.6812430281674</v>
          </cell>
          <cell r="CF51">
            <v>116.16807267300821</v>
          </cell>
          <cell r="CG51">
            <v>114.30887820657544</v>
          </cell>
          <cell r="CH51">
            <v>118.84979633173964</v>
          </cell>
          <cell r="CI51">
            <v>114.92105107997692</v>
          </cell>
          <cell r="CJ51">
            <v>113.32511646243822</v>
          </cell>
          <cell r="CK51">
            <v>118.58206586508078</v>
          </cell>
          <cell r="CL51">
            <v>114.82064606520173</v>
          </cell>
          <cell r="CM51">
            <v>117.04796045734311</v>
          </cell>
          <cell r="CN51">
            <v>114.48541361793909</v>
          </cell>
          <cell r="CO51">
            <v>115.89570764963932</v>
          </cell>
          <cell r="CP51">
            <v>117.12467879271522</v>
          </cell>
          <cell r="CQ51">
            <v>119.07707275024751</v>
          </cell>
          <cell r="CR51">
            <v>113.41382303881741</v>
          </cell>
          <cell r="CS51">
            <v>118.11147736508588</v>
          </cell>
          <cell r="CT51">
            <v>119.18182031060059</v>
          </cell>
          <cell r="CU51">
            <v>114.74857360536217</v>
          </cell>
          <cell r="CV51">
            <v>117.11589230452853</v>
          </cell>
          <cell r="CW51">
            <v>113.62697962483877</v>
          </cell>
          <cell r="CX51">
            <v>125.09335632839682</v>
          </cell>
          <cell r="CY51">
            <v>119.21440029397144</v>
          </cell>
          <cell r="CZ51">
            <v>120.99941239457983</v>
          </cell>
          <cell r="DA51">
            <v>123.19033737857043</v>
          </cell>
          <cell r="DB51">
            <v>122.2215456519495</v>
          </cell>
          <cell r="DC51">
            <v>118.87556232870556</v>
          </cell>
          <cell r="DD51">
            <v>124.11528623141275</v>
          </cell>
          <cell r="DE51">
            <v>121.15094184367162</v>
          </cell>
          <cell r="DF51">
            <v>125.24547977207317</v>
          </cell>
          <cell r="DG51">
            <v>123.98080813260681</v>
          </cell>
          <cell r="DH51">
            <v>124.44699887109059</v>
          </cell>
          <cell r="DI51">
            <v>124.19545830887432</v>
          </cell>
          <cell r="DJ51">
            <v>126.337445867524</v>
          </cell>
          <cell r="DK51">
            <v>133.42842401648238</v>
          </cell>
          <cell r="DL51">
            <v>128.49370955914836</v>
          </cell>
          <cell r="DM51">
            <v>126.59705072743421</v>
          </cell>
          <cell r="DN51">
            <v>127.3738912072188</v>
          </cell>
          <cell r="DO51">
            <v>129.30918616515271</v>
          </cell>
          <cell r="DP51">
            <v>129.45503441588161</v>
          </cell>
          <cell r="DQ51">
            <v>133.26477217527199</v>
          </cell>
          <cell r="DR51">
            <v>128.55012541879069</v>
          </cell>
          <cell r="DS51">
            <v>132.74753757693802</v>
          </cell>
          <cell r="DT51">
            <v>130.88271364370419</v>
          </cell>
          <cell r="DU51">
            <v>100.52634335579647</v>
          </cell>
          <cell r="DV51">
            <v>148.76311860908652</v>
          </cell>
        </row>
        <row r="55">
          <cell r="E55" t="str">
            <v>Honoraires de dentistes</v>
          </cell>
          <cell r="BZ55">
            <v>67.801196754414491</v>
          </cell>
          <cell r="CA55">
            <v>120.30022225820294</v>
          </cell>
          <cell r="CB55">
            <v>120.68889047837277</v>
          </cell>
          <cell r="CC55">
            <v>124.92750472792491</v>
          </cell>
          <cell r="CD55">
            <v>116.60401934119378</v>
          </cell>
          <cell r="CE55">
            <v>112.45312031783519</v>
          </cell>
          <cell r="CF55">
            <v>118.73059913113508</v>
          </cell>
          <cell r="CG55">
            <v>118.12892852786592</v>
          </cell>
          <cell r="CH55">
            <v>121.36538006146857</v>
          </cell>
          <cell r="CI55">
            <v>120.12233701331429</v>
          </cell>
          <cell r="CJ55">
            <v>117.71289398155653</v>
          </cell>
          <cell r="CK55">
            <v>119.29501083589579</v>
          </cell>
          <cell r="CL55">
            <v>118.01068043654091</v>
          </cell>
          <cell r="CM55">
            <v>118.94999276290399</v>
          </cell>
          <cell r="CN55">
            <v>120.14160739322561</v>
          </cell>
          <cell r="CO55">
            <v>111.8774753418371</v>
          </cell>
          <cell r="CP55">
            <v>118.0092245220288</v>
          </cell>
          <cell r="CQ55">
            <v>122.3955154208235</v>
          </cell>
          <cell r="CR55">
            <v>118.81968636048148</v>
          </cell>
          <cell r="CS55">
            <v>112.40127317831676</v>
          </cell>
          <cell r="CT55">
            <v>120.43648121911636</v>
          </cell>
          <cell r="CU55">
            <v>116.7893885159756</v>
          </cell>
          <cell r="CV55">
            <v>121.78717011825488</v>
          </cell>
          <cell r="CW55">
            <v>115.96536565756854</v>
          </cell>
          <cell r="CX55">
            <v>120.10506021395769</v>
          </cell>
          <cell r="CY55">
            <v>118.99277948401159</v>
          </cell>
          <cell r="CZ55">
            <v>118.32362808990308</v>
          </cell>
          <cell r="DA55">
            <v>120.05009217562861</v>
          </cell>
          <cell r="DB55">
            <v>126.12521163832091</v>
          </cell>
          <cell r="DC55">
            <v>125.49345787270589</v>
          </cell>
          <cell r="DD55">
            <v>121.84577690425103</v>
          </cell>
          <cell r="DE55">
            <v>116.7258606857233</v>
          </cell>
          <cell r="DF55">
            <v>127.44060301338713</v>
          </cell>
          <cell r="DG55">
            <v>123.07240095572602</v>
          </cell>
          <cell r="DH55">
            <v>126.92308554924441</v>
          </cell>
          <cell r="DI55">
            <v>123.1727915428427</v>
          </cell>
          <cell r="DJ55">
            <v>123.68793364946843</v>
          </cell>
          <cell r="DK55">
            <v>129.64707183698346</v>
          </cell>
          <cell r="DL55">
            <v>125.70203882446636</v>
          </cell>
          <cell r="DM55">
            <v>125.34689414277862</v>
          </cell>
          <cell r="DN55">
            <v>129.90302159494345</v>
          </cell>
          <cell r="DO55">
            <v>123.52873800521596</v>
          </cell>
          <cell r="DP55">
            <v>114.51403359538639</v>
          </cell>
          <cell r="DQ55">
            <v>117.99055082976729</v>
          </cell>
          <cell r="DR55">
            <v>111.19865515954395</v>
          </cell>
          <cell r="DS55">
            <v>116.36038923901762</v>
          </cell>
          <cell r="DT55">
            <v>112.72725417250615</v>
          </cell>
          <cell r="DU55">
            <v>118.51249896255938</v>
          </cell>
          <cell r="DV55">
            <v>116.0544364973821</v>
          </cell>
        </row>
        <row r="69">
          <cell r="E69" t="str">
            <v>TOTAL Infirmiers</v>
          </cell>
          <cell r="BZ69">
            <v>102.3521524498499</v>
          </cell>
          <cell r="CA69">
            <v>119.47920823231853</v>
          </cell>
          <cell r="CB69">
            <v>117.50595193526048</v>
          </cell>
          <cell r="CC69">
            <v>114.0586012746458</v>
          </cell>
          <cell r="CD69">
            <v>117.06536713111313</v>
          </cell>
          <cell r="CE69">
            <v>120.4705179830067</v>
          </cell>
          <cell r="CF69">
            <v>129.28149521795453</v>
          </cell>
          <cell r="CG69">
            <v>118.02586997326969</v>
          </cell>
          <cell r="CH69">
            <v>116.00045833939667</v>
          </cell>
          <cell r="CI69">
            <v>121.67500117019279</v>
          </cell>
          <cell r="CJ69">
            <v>124.0045651642499</v>
          </cell>
          <cell r="CK69">
            <v>127.76554597641965</v>
          </cell>
          <cell r="CL69">
            <v>115.92994183306118</v>
          </cell>
          <cell r="CM69">
            <v>117.12186229217738</v>
          </cell>
          <cell r="CN69">
            <v>123.56561926292828</v>
          </cell>
          <cell r="CO69">
            <v>124.1325159962128</v>
          </cell>
          <cell r="CP69">
            <v>123.31416202980651</v>
          </cell>
          <cell r="CQ69">
            <v>121.86755506591578</v>
          </cell>
          <cell r="CR69">
            <v>125.45662986980801</v>
          </cell>
          <cell r="CS69">
            <v>119.49165472008623</v>
          </cell>
          <cell r="CT69">
            <v>134.78285444014543</v>
          </cell>
          <cell r="CU69">
            <v>131.1035626305268</v>
          </cell>
          <cell r="CV69">
            <v>125.71601349372759</v>
          </cell>
          <cell r="CW69">
            <v>123.39982950111661</v>
          </cell>
          <cell r="CX69">
            <v>120.03925149621986</v>
          </cell>
          <cell r="CY69">
            <v>126.52597047233181</v>
          </cell>
          <cell r="CZ69">
            <v>121.530635384126</v>
          </cell>
          <cell r="DA69">
            <v>130.31937546007669</v>
          </cell>
          <cell r="DB69">
            <v>125.12901932336571</v>
          </cell>
          <cell r="DC69">
            <v>126.32507639201197</v>
          </cell>
          <cell r="DD69">
            <v>121.49501695424338</v>
          </cell>
          <cell r="DE69">
            <v>124.56362210475534</v>
          </cell>
          <cell r="DF69">
            <v>122.47038192414101</v>
          </cell>
          <cell r="DG69">
            <v>121.89694990636988</v>
          </cell>
          <cell r="DH69">
            <v>123.45733722029495</v>
          </cell>
          <cell r="DI69">
            <v>117.08309427662837</v>
          </cell>
          <cell r="DJ69">
            <v>130.58865261354848</v>
          </cell>
          <cell r="DK69">
            <v>125.52984963019733</v>
          </cell>
          <cell r="DL69">
            <v>126.45211108328149</v>
          </cell>
          <cell r="DM69">
            <v>121.17084634440425</v>
          </cell>
          <cell r="DN69">
            <v>124.58052944893872</v>
          </cell>
          <cell r="DO69">
            <v>125.66745959916064</v>
          </cell>
          <cell r="DP69">
            <v>121.95206799510605</v>
          </cell>
          <cell r="DQ69">
            <v>136.83167559512674</v>
          </cell>
          <cell r="DR69">
            <v>124.44757024738671</v>
          </cell>
          <cell r="DS69">
            <v>128.97003653164313</v>
          </cell>
          <cell r="DT69">
            <v>123.36216008284302</v>
          </cell>
          <cell r="DU69">
            <v>136.80034633336902</v>
          </cell>
          <cell r="DV69">
            <v>127.47780333184313</v>
          </cell>
        </row>
        <row r="74">
          <cell r="E74" t="str">
            <v>Montants masseurs-kiné</v>
          </cell>
          <cell r="BZ74">
            <v>53.912934400039205</v>
          </cell>
          <cell r="CA74">
            <v>89.59965425937574</v>
          </cell>
          <cell r="CB74">
            <v>104.40195658069685</v>
          </cell>
          <cell r="CC74">
            <v>112.0573325377501</v>
          </cell>
          <cell r="CD74">
            <v>112.43123566616156</v>
          </cell>
          <cell r="CE74">
            <v>110.48054639399206</v>
          </cell>
          <cell r="CF74">
            <v>114.09806066296824</v>
          </cell>
          <cell r="CG74">
            <v>115.78946750796078</v>
          </cell>
          <cell r="CH74">
            <v>107.89047745231358</v>
          </cell>
          <cell r="CI74">
            <v>109.9735610714343</v>
          </cell>
          <cell r="CJ74">
            <v>111.34667098280325</v>
          </cell>
          <cell r="CK74">
            <v>112.19673281002136</v>
          </cell>
          <cell r="CL74">
            <v>114.64723235747097</v>
          </cell>
          <cell r="CM74">
            <v>113.36396830655353</v>
          </cell>
          <cell r="CN74">
            <v>114.38688103406389</v>
          </cell>
          <cell r="CO74">
            <v>110.21916160903069</v>
          </cell>
          <cell r="CP74">
            <v>110.91294305147909</v>
          </cell>
          <cell r="CQ74">
            <v>115.19510489363168</v>
          </cell>
          <cell r="CR74">
            <v>106.63559724443463</v>
          </cell>
          <cell r="CS74">
            <v>110.66356295832659</v>
          </cell>
          <cell r="CT74">
            <v>113.23396086620521</v>
          </cell>
          <cell r="CU74">
            <v>109.00265450623996</v>
          </cell>
          <cell r="CV74">
            <v>112.46061757719616</v>
          </cell>
          <cell r="CW74">
            <v>110.4916516117098</v>
          </cell>
          <cell r="CX74">
            <v>118.82559132664817</v>
          </cell>
          <cell r="CY74">
            <v>113.29283873288722</v>
          </cell>
          <cell r="CZ74">
            <v>115.15771182905632</v>
          </cell>
          <cell r="DA74">
            <v>115.80658325172759</v>
          </cell>
          <cell r="DB74">
            <v>115.9873677153499</v>
          </cell>
          <cell r="DC74">
            <v>116.03316669813228</v>
          </cell>
          <cell r="DD74">
            <v>116.85329982148063</v>
          </cell>
          <cell r="DE74">
            <v>115.94798010853027</v>
          </cell>
          <cell r="DF74">
            <v>121.43061988889671</v>
          </cell>
          <cell r="DG74">
            <v>117.21020054998799</v>
          </cell>
          <cell r="DH74">
            <v>121.27345689999716</v>
          </cell>
          <cell r="DI74">
            <v>119.58253663082456</v>
          </cell>
          <cell r="DJ74">
            <v>111.97472472678164</v>
          </cell>
          <cell r="DK74">
            <v>122.26086464975081</v>
          </cell>
          <cell r="DL74">
            <v>120.38658265767658</v>
          </cell>
          <cell r="DM74">
            <v>120.27702420416966</v>
          </cell>
          <cell r="DN74">
            <v>121.97020335254814</v>
          </cell>
          <cell r="DO74">
            <v>119.94761881194964</v>
          </cell>
          <cell r="DP74">
            <v>123.61862907995469</v>
          </cell>
          <cell r="DQ74">
            <v>127.18102556589419</v>
          </cell>
          <cell r="DR74">
            <v>116.69357123166284</v>
          </cell>
          <cell r="DS74">
            <v>125.69285508334158</v>
          </cell>
          <cell r="DT74">
            <v>121.7643875527326</v>
          </cell>
          <cell r="DU74">
            <v>125.52255091901536</v>
          </cell>
          <cell r="DV74">
            <v>125.21325783253339</v>
          </cell>
        </row>
        <row r="83">
          <cell r="E83" t="str">
            <v>TOTAL Laboratoires</v>
          </cell>
          <cell r="BZ83">
            <v>96.655871307244297</v>
          </cell>
          <cell r="CA83">
            <v>125.66435892111552</v>
          </cell>
          <cell r="CB83">
            <v>128.72987598500251</v>
          </cell>
          <cell r="CC83">
            <v>145.04724885827426</v>
          </cell>
          <cell r="CD83">
            <v>171.8382866485513</v>
          </cell>
          <cell r="CE83">
            <v>189.10679966291568</v>
          </cell>
          <cell r="CF83">
            <v>239.22159498275047</v>
          </cell>
          <cell r="CG83">
            <v>196.50987895308177</v>
          </cell>
          <cell r="CH83">
            <v>195.88126898068839</v>
          </cell>
          <cell r="CI83">
            <v>197.29221785925026</v>
          </cell>
          <cell r="CJ83">
            <v>200.73775768646311</v>
          </cell>
          <cell r="CK83">
            <v>205.34698098851371</v>
          </cell>
          <cell r="CL83">
            <v>191.80560537899302</v>
          </cell>
          <cell r="CM83">
            <v>171.18323712267031</v>
          </cell>
          <cell r="CN83">
            <v>160.11205833093069</v>
          </cell>
          <cell r="CO83">
            <v>190.97488482499551</v>
          </cell>
          <cell r="CP83">
            <v>162.52158566237958</v>
          </cell>
          <cell r="CQ83">
            <v>152.24386393309868</v>
          </cell>
          <cell r="CR83">
            <v>151.37744038195694</v>
          </cell>
          <cell r="CS83">
            <v>182.45501490583499</v>
          </cell>
          <cell r="CT83">
            <v>214.45582742543476</v>
          </cell>
          <cell r="CU83">
            <v>192.84122755280285</v>
          </cell>
          <cell r="CV83">
            <v>166.69656479876841</v>
          </cell>
          <cell r="CW83">
            <v>162.78983883008399</v>
          </cell>
          <cell r="CX83">
            <v>151.40316007879653</v>
          </cell>
          <cell r="CY83">
            <v>144.19140207719886</v>
          </cell>
          <cell r="CZ83">
            <v>154.86061844227737</v>
          </cell>
          <cell r="DA83">
            <v>141.27416777905978</v>
          </cell>
          <cell r="DB83">
            <v>128.49411167329407</v>
          </cell>
          <cell r="DC83">
            <v>131.64088523720488</v>
          </cell>
          <cell r="DD83">
            <v>124.15957604855221</v>
          </cell>
          <cell r="DE83">
            <v>123.67792069049331</v>
          </cell>
          <cell r="DF83">
            <v>121.08148011450635</v>
          </cell>
          <cell r="DG83">
            <v>114.73330866012914</v>
          </cell>
          <cell r="DH83">
            <v>111.95251413989351</v>
          </cell>
          <cell r="DI83">
            <v>104.63139251651073</v>
          </cell>
          <cell r="DJ83">
            <v>107.83648990878353</v>
          </cell>
          <cell r="DK83">
            <v>112.79990828755098</v>
          </cell>
          <cell r="DL83">
            <v>109.38018127678544</v>
          </cell>
          <cell r="DM83">
            <v>107.83578365454416</v>
          </cell>
          <cell r="DN83">
            <v>108.72720517483954</v>
          </cell>
          <cell r="DO83">
            <v>107.48420817714003</v>
          </cell>
          <cell r="DP83">
            <v>105.57575291080813</v>
          </cell>
          <cell r="DQ83">
            <v>108.12206853554362</v>
          </cell>
          <cell r="DR83">
            <v>105.49281302962328</v>
          </cell>
          <cell r="DS83">
            <v>106.83780157417964</v>
          </cell>
          <cell r="DT83">
            <v>100.94502428946663</v>
          </cell>
          <cell r="DU83">
            <v>103.19428066585179</v>
          </cell>
          <cell r="DV83">
            <v>98.915954130631548</v>
          </cell>
        </row>
        <row r="89">
          <cell r="E89" t="str">
            <v>TOTAL transports</v>
          </cell>
          <cell r="BZ89">
            <v>74.507253197723131</v>
          </cell>
          <cell r="CA89">
            <v>83.099457528601306</v>
          </cell>
          <cell r="CB89">
            <v>89.889653480144403</v>
          </cell>
          <cell r="CC89">
            <v>94.307349073618013</v>
          </cell>
          <cell r="CD89">
            <v>101.87712442608372</v>
          </cell>
          <cell r="CE89">
            <v>100.37734207840035</v>
          </cell>
          <cell r="CF89">
            <v>107.20373596374775</v>
          </cell>
          <cell r="CG89">
            <v>105.1241632400242</v>
          </cell>
          <cell r="CH89">
            <v>105.71157231018643</v>
          </cell>
          <cell r="CI89">
            <v>106.22501205508689</v>
          </cell>
          <cell r="CJ89">
            <v>110.50811045169688</v>
          </cell>
          <cell r="CK89">
            <v>111.8111577969253</v>
          </cell>
          <cell r="CL89">
            <v>116.39068253899907</v>
          </cell>
          <cell r="CM89">
            <v>115.29834603747359</v>
          </cell>
          <cell r="CN89">
            <v>118.10920238612097</v>
          </cell>
          <cell r="CO89">
            <v>116.58052144291402</v>
          </cell>
          <cell r="CP89">
            <v>117.70264483188274</v>
          </cell>
          <cell r="CQ89">
            <v>119.7010142677249</v>
          </cell>
          <cell r="CR89">
            <v>116.56191759648004</v>
          </cell>
          <cell r="CS89">
            <v>119.49762894817128</v>
          </cell>
          <cell r="CT89">
            <v>121.38110648480456</v>
          </cell>
          <cell r="CU89">
            <v>119.67339965587252</v>
          </cell>
          <cell r="CV89">
            <v>121.79438045992536</v>
          </cell>
          <cell r="CW89">
            <v>120.54299760743146</v>
          </cell>
          <cell r="CX89">
            <v>127.15515618193822</v>
          </cell>
          <cell r="CY89">
            <v>121.92006785189278</v>
          </cell>
          <cell r="CZ89">
            <v>122.97162669302344</v>
          </cell>
          <cell r="DA89">
            <v>125.51170458760323</v>
          </cell>
          <cell r="DB89">
            <v>128.30604174418264</v>
          </cell>
          <cell r="DC89">
            <v>130.14371004020379</v>
          </cell>
          <cell r="DD89">
            <v>131.24681347330818</v>
          </cell>
          <cell r="DE89">
            <v>134.00177323881556</v>
          </cell>
          <cell r="DF89">
            <v>133.23187546449782</v>
          </cell>
          <cell r="DG89">
            <v>132.2913396701685</v>
          </cell>
          <cell r="DH89">
            <v>133.71700923323735</v>
          </cell>
          <cell r="DI89">
            <v>136.47245581807516</v>
          </cell>
          <cell r="DJ89">
            <v>130.49808793145522</v>
          </cell>
          <cell r="DK89">
            <v>136.34181570814445</v>
          </cell>
          <cell r="DL89">
            <v>136.35984523269684</v>
          </cell>
          <cell r="DM89">
            <v>134.98115105913806</v>
          </cell>
          <cell r="DN89">
            <v>137.73600777831032</v>
          </cell>
          <cell r="DO89">
            <v>136.46111042065056</v>
          </cell>
          <cell r="DP89">
            <v>137.9920060385686</v>
          </cell>
          <cell r="DQ89">
            <v>140.03844939488116</v>
          </cell>
          <cell r="DR89">
            <v>135.58528962748139</v>
          </cell>
          <cell r="DS89">
            <v>140.82814582462788</v>
          </cell>
          <cell r="DT89">
            <v>140.2398870768688</v>
          </cell>
          <cell r="DU89">
            <v>142.25938023746122</v>
          </cell>
          <cell r="DV89">
            <v>140.45478927651999</v>
          </cell>
        </row>
        <row r="90">
          <cell r="E90" t="str">
            <v>IJ maladie</v>
          </cell>
          <cell r="BZ90">
            <v>193.84627571165706</v>
          </cell>
          <cell r="CA90">
            <v>153.94946885063169</v>
          </cell>
          <cell r="CB90">
            <v>136.71013801013129</v>
          </cell>
          <cell r="CC90">
            <v>130.1958513798119</v>
          </cell>
          <cell r="CD90">
            <v>126.69156627726679</v>
          </cell>
          <cell r="CE90">
            <v>129.65242068619295</v>
          </cell>
          <cell r="CF90">
            <v>138.15970541455647</v>
          </cell>
          <cell r="CG90">
            <v>127.40222893606992</v>
          </cell>
          <cell r="CH90">
            <v>130.47642897681897</v>
          </cell>
          <cell r="CI90">
            <v>129.99317511397587</v>
          </cell>
          <cell r="CJ90">
            <v>131.28986212705635</v>
          </cell>
          <cell r="CK90">
            <v>131.55682266644686</v>
          </cell>
          <cell r="CL90">
            <v>134.05458315248569</v>
          </cell>
          <cell r="CM90">
            <v>131.23399722472675</v>
          </cell>
          <cell r="CN90">
            <v>133.6252802430362</v>
          </cell>
          <cell r="CO90">
            <v>129.19564794000624</v>
          </cell>
          <cell r="CP90">
            <v>133.0175401099429</v>
          </cell>
          <cell r="CQ90">
            <v>136.59479920987448</v>
          </cell>
          <cell r="CR90">
            <v>136.83307528589955</v>
          </cell>
          <cell r="CS90">
            <v>136.61003157733921</v>
          </cell>
          <cell r="CT90">
            <v>141.17508625997596</v>
          </cell>
          <cell r="CU90">
            <v>163.94177097064988</v>
          </cell>
          <cell r="CV90">
            <v>153.63814133513299</v>
          </cell>
          <cell r="CW90">
            <v>153.10336135865052</v>
          </cell>
          <cell r="CX90">
            <v>145.30618591753225</v>
          </cell>
          <cell r="CY90">
            <v>148.08603279944975</v>
          </cell>
          <cell r="CZ90">
            <v>146.00284768096031</v>
          </cell>
          <cell r="DA90">
            <v>148.13496344869165</v>
          </cell>
          <cell r="DB90">
            <v>153.31287556531038</v>
          </cell>
          <cell r="DC90">
            <v>149.76076320760345</v>
          </cell>
          <cell r="DD90">
            <v>146.54319992499038</v>
          </cell>
          <cell r="DE90">
            <v>145.48490455141979</v>
          </cell>
          <cell r="DF90">
            <v>140.68806692884286</v>
          </cell>
          <cell r="DG90">
            <v>141.5850077679159</v>
          </cell>
          <cell r="DH90">
            <v>142.37307882098202</v>
          </cell>
          <cell r="DI90">
            <v>135.21875400404474</v>
          </cell>
          <cell r="DJ90">
            <v>143.63545876422268</v>
          </cell>
          <cell r="DK90">
            <v>140.74626896095421</v>
          </cell>
          <cell r="DL90">
            <v>141.06529077784694</v>
          </cell>
          <cell r="DM90">
            <v>147.24695518458043</v>
          </cell>
          <cell r="DN90">
            <v>141.73214683446793</v>
          </cell>
          <cell r="DO90">
            <v>140.27918300897679</v>
          </cell>
          <cell r="DP90">
            <v>138.35747023186991</v>
          </cell>
          <cell r="DQ90">
            <v>148.11822385706617</v>
          </cell>
          <cell r="DR90">
            <v>144.84900518332594</v>
          </cell>
          <cell r="DS90">
            <v>145.21671897295437</v>
          </cell>
          <cell r="DT90">
            <v>142.56514191531366</v>
          </cell>
          <cell r="DU90">
            <v>147.30831015236879</v>
          </cell>
          <cell r="DV90">
            <v>147.35839532915855</v>
          </cell>
        </row>
        <row r="91">
          <cell r="E91" t="str">
            <v>IJ AT</v>
          </cell>
          <cell r="BZ91">
            <v>117.50898982135158</v>
          </cell>
          <cell r="CA91">
            <v>119.47102624311177</v>
          </cell>
          <cell r="CB91">
            <v>117.77487167969747</v>
          </cell>
          <cell r="CC91">
            <v>117.95354291044036</v>
          </cell>
          <cell r="CD91">
            <v>123.72434769800566</v>
          </cell>
          <cell r="CE91">
            <v>126.40842219059235</v>
          </cell>
          <cell r="CF91">
            <v>132.06912202019237</v>
          </cell>
          <cell r="CG91">
            <v>129.4511660697728</v>
          </cell>
          <cell r="CH91">
            <v>127.17659384307596</v>
          </cell>
          <cell r="CI91">
            <v>129.62042133020736</v>
          </cell>
          <cell r="CJ91">
            <v>126.72051370328626</v>
          </cell>
          <cell r="CK91">
            <v>128.40968029267913</v>
          </cell>
          <cell r="CL91">
            <v>130.44620528481309</v>
          </cell>
          <cell r="CM91">
            <v>122.36800339181771</v>
          </cell>
          <cell r="CN91">
            <v>131.68507529523009</v>
          </cell>
          <cell r="CO91">
            <v>125.83675755485579</v>
          </cell>
          <cell r="CP91">
            <v>123.24609430375273</v>
          </cell>
          <cell r="CQ91">
            <v>129.57723747970888</v>
          </cell>
          <cell r="CR91">
            <v>133.68278235683422</v>
          </cell>
          <cell r="CS91">
            <v>126.52890368477384</v>
          </cell>
          <cell r="CT91">
            <v>130.81847071316926</v>
          </cell>
          <cell r="CU91">
            <v>125.5366071546115</v>
          </cell>
          <cell r="CV91">
            <v>128.94323218992949</v>
          </cell>
          <cell r="CW91">
            <v>130.71408982627221</v>
          </cell>
          <cell r="CX91">
            <v>122.3742259966714</v>
          </cell>
          <cell r="CY91">
            <v>128.76656542688033</v>
          </cell>
          <cell r="CZ91">
            <v>127.93479721073662</v>
          </cell>
          <cell r="DA91">
            <v>136.59652532610039</v>
          </cell>
          <cell r="DB91">
            <v>135.25781203576156</v>
          </cell>
          <cell r="DC91">
            <v>134.46393164415619</v>
          </cell>
          <cell r="DD91">
            <v>127.99596585651156</v>
          </cell>
          <cell r="DE91">
            <v>132.15909275098298</v>
          </cell>
          <cell r="DF91">
            <v>127.00602171957446</v>
          </cell>
          <cell r="DG91">
            <v>125.06477951059247</v>
          </cell>
          <cell r="DH91">
            <v>132.43131742426476</v>
          </cell>
          <cell r="DI91">
            <v>133.69537286802594</v>
          </cell>
          <cell r="DJ91">
            <v>134.65926551408828</v>
          </cell>
          <cell r="DK91">
            <v>136.61630195422597</v>
          </cell>
          <cell r="DL91">
            <v>142.4044200699953</v>
          </cell>
          <cell r="DM91">
            <v>132.23382939309485</v>
          </cell>
          <cell r="DN91">
            <v>131.87079125349769</v>
          </cell>
          <cell r="DO91">
            <v>130.52111001055366</v>
          </cell>
          <cell r="DP91">
            <v>130.58491315588614</v>
          </cell>
          <cell r="DQ91">
            <v>137.10076738056406</v>
          </cell>
          <cell r="DR91">
            <v>136.88465000582198</v>
          </cell>
          <cell r="DS91">
            <v>137.47181373422822</v>
          </cell>
          <cell r="DT91">
            <v>136.57807980425858</v>
          </cell>
          <cell r="DU91">
            <v>145.98123153039839</v>
          </cell>
          <cell r="DV91">
            <v>140.62320516526535</v>
          </cell>
        </row>
        <row r="107">
          <cell r="E107" t="str">
            <v>Médicaments de ville</v>
          </cell>
          <cell r="BZ107">
            <v>106.63268403966846</v>
          </cell>
          <cell r="CA107">
            <v>112.03185403493725</v>
          </cell>
          <cell r="CB107">
            <v>111.60153519597735</v>
          </cell>
          <cell r="CC107">
            <v>113.51876644861024</v>
          </cell>
          <cell r="CD107">
            <v>114.80803122347008</v>
          </cell>
          <cell r="CE107">
            <v>117.79999940025417</v>
          </cell>
          <cell r="CF107">
            <v>118.90730497047741</v>
          </cell>
          <cell r="CG107">
            <v>115.14068500769939</v>
          </cell>
          <cell r="CH107">
            <v>116.84890025283072</v>
          </cell>
          <cell r="CI107">
            <v>119.34279225211219</v>
          </cell>
          <cell r="CJ107">
            <v>123.91270469191271</v>
          </cell>
          <cell r="CK107">
            <v>123.7114860252528</v>
          </cell>
          <cell r="CL107">
            <v>121.68881149812751</v>
          </cell>
          <cell r="CM107">
            <v>122.29254590783198</v>
          </cell>
          <cell r="CN107">
            <v>127.75066034569727</v>
          </cell>
          <cell r="CO107">
            <v>140.01546386583613</v>
          </cell>
          <cell r="CP107">
            <v>136.22748686706473</v>
          </cell>
          <cell r="CQ107">
            <v>129.23765512930865</v>
          </cell>
          <cell r="CR107">
            <v>131.97982706408197</v>
          </cell>
          <cell r="CS107">
            <v>133.2624626333866</v>
          </cell>
          <cell r="CT107">
            <v>162.95446352334869</v>
          </cell>
          <cell r="CU107">
            <v>148.27621449993848</v>
          </cell>
          <cell r="CV107">
            <v>137.64523011531017</v>
          </cell>
          <cell r="CW107">
            <v>136.9397461107167</v>
          </cell>
          <cell r="CX107">
            <v>135.35742979018707</v>
          </cell>
          <cell r="CY107">
            <v>134.23488533238765</v>
          </cell>
          <cell r="CZ107">
            <v>135.07388418865355</v>
          </cell>
          <cell r="DA107">
            <v>138.4593059003906</v>
          </cell>
          <cell r="DB107">
            <v>134.94780983152936</v>
          </cell>
          <cell r="DC107">
            <v>137.22153099530271</v>
          </cell>
          <cell r="DD107">
            <v>135.61990045655151</v>
          </cell>
          <cell r="DE107">
            <v>134.17168165837094</v>
          </cell>
          <cell r="DF107">
            <v>138.19471052672145</v>
          </cell>
          <cell r="DG107">
            <v>137.98088992646626</v>
          </cell>
          <cell r="DH107">
            <v>141.06827660830945</v>
          </cell>
          <cell r="DI107">
            <v>137.7348545375167</v>
          </cell>
          <cell r="DJ107">
            <v>141.74802175951288</v>
          </cell>
          <cell r="DK107">
            <v>146.69512702365176</v>
          </cell>
          <cell r="DL107">
            <v>142.37618785887389</v>
          </cell>
          <cell r="DM107">
            <v>141.82726784667713</v>
          </cell>
          <cell r="DN107">
            <v>143.42221219795184</v>
          </cell>
          <cell r="DO107">
            <v>143.30866932566758</v>
          </cell>
          <cell r="DP107">
            <v>143.45416734128949</v>
          </cell>
          <cell r="DQ107">
            <v>147.88454897078356</v>
          </cell>
          <cell r="DR107">
            <v>143.75436406724106</v>
          </cell>
          <cell r="DS107">
            <v>148.06484769589383</v>
          </cell>
          <cell r="DT107">
            <v>145.60300382115486</v>
          </cell>
          <cell r="DU107">
            <v>149.97875276350246</v>
          </cell>
          <cell r="DV107">
            <v>149.93269943814985</v>
          </cell>
        </row>
        <row r="108">
          <cell r="E108" t="str">
            <v>Médicaments rétrocédés</v>
          </cell>
          <cell r="BZ108">
            <v>85.971934500938943</v>
          </cell>
          <cell r="CA108">
            <v>86.601132251300641</v>
          </cell>
          <cell r="CB108">
            <v>89.900916599542128</v>
          </cell>
          <cell r="CC108">
            <v>93.953413553508071</v>
          </cell>
          <cell r="CD108">
            <v>96.639211328826093</v>
          </cell>
          <cell r="CE108">
            <v>89.255654804590193</v>
          </cell>
          <cell r="CF108">
            <v>99.072752623621611</v>
          </cell>
          <cell r="CG108">
            <v>95.385283825262135</v>
          </cell>
          <cell r="CH108">
            <v>101.01688598859948</v>
          </cell>
          <cell r="CI108">
            <v>93.805072789431676</v>
          </cell>
          <cell r="CJ108">
            <v>97.807920479988354</v>
          </cell>
          <cell r="CK108">
            <v>99.245923241131138</v>
          </cell>
          <cell r="CL108">
            <v>108.45760237571447</v>
          </cell>
          <cell r="CM108">
            <v>97.005378979466556</v>
          </cell>
          <cell r="CN108">
            <v>97.57230903451881</v>
          </cell>
          <cell r="CO108">
            <v>97.76931415156335</v>
          </cell>
          <cell r="CP108">
            <v>96.012088609067931</v>
          </cell>
          <cell r="CQ108">
            <v>106.89983116405466</v>
          </cell>
          <cell r="CR108">
            <v>96.319198541969314</v>
          </cell>
          <cell r="CS108">
            <v>107.38145019358183</v>
          </cell>
          <cell r="CT108">
            <v>96.656448034600601</v>
          </cell>
          <cell r="CU108">
            <v>77.182002746185702</v>
          </cell>
          <cell r="CV108">
            <v>106.25894522976125</v>
          </cell>
          <cell r="CW108">
            <v>111.2423115708187</v>
          </cell>
          <cell r="CX108">
            <v>93.329531447730218</v>
          </cell>
          <cell r="CY108">
            <v>95.119835230550493</v>
          </cell>
          <cell r="CZ108">
            <v>87.705969447453668</v>
          </cell>
          <cell r="DA108">
            <v>86.949052728779378</v>
          </cell>
          <cell r="DB108">
            <v>93.907435698617974</v>
          </cell>
          <cell r="DC108">
            <v>91.788259229708885</v>
          </cell>
          <cell r="DD108">
            <v>95.859362946544195</v>
          </cell>
          <cell r="DE108">
            <v>84.628427730386662</v>
          </cell>
          <cell r="DF108">
            <v>89.54973749543062</v>
          </cell>
          <cell r="DG108">
            <v>86.846842018314703</v>
          </cell>
          <cell r="DH108">
            <v>94.154752566118361</v>
          </cell>
          <cell r="DI108">
            <v>78.949642667466364</v>
          </cell>
          <cell r="DJ108">
            <v>80.534897523509841</v>
          </cell>
          <cell r="DK108">
            <v>94.719822080271555</v>
          </cell>
          <cell r="DL108">
            <v>89.53122804882851</v>
          </cell>
          <cell r="DM108">
            <v>93.762770359983321</v>
          </cell>
          <cell r="DN108">
            <v>92.765071630877713</v>
          </cell>
          <cell r="DO108">
            <v>78.877409916105563</v>
          </cell>
          <cell r="DP108">
            <v>91.444050196997168</v>
          </cell>
          <cell r="DQ108">
            <v>91.17619182289117</v>
          </cell>
          <cell r="DR108">
            <v>89.189465374798388</v>
          </cell>
          <cell r="DS108">
            <v>99.470333521783843</v>
          </cell>
          <cell r="DT108">
            <v>83.380910637985565</v>
          </cell>
          <cell r="DU108">
            <v>91.616504194919258</v>
          </cell>
          <cell r="DV108">
            <v>93.335985474013199</v>
          </cell>
        </row>
        <row r="118">
          <cell r="E118" t="str">
            <v>TOTAL médicaments</v>
          </cell>
          <cell r="BZ118">
            <v>104.30718013864021</v>
          </cell>
          <cell r="CA118">
            <v>109.1694582344871</v>
          </cell>
          <cell r="CB118">
            <v>109.15898716033429</v>
          </cell>
          <cell r="CC118">
            <v>111.3165566789567</v>
          </cell>
          <cell r="CD118">
            <v>112.76301047226876</v>
          </cell>
          <cell r="CE118">
            <v>114.58714477534913</v>
          </cell>
          <cell r="CF118">
            <v>116.67479502347386</v>
          </cell>
          <cell r="CG118">
            <v>112.91708404733649</v>
          </cell>
          <cell r="CH118">
            <v>115.06690241855134</v>
          </cell>
          <cell r="CI118">
            <v>116.4683531557714</v>
          </cell>
          <cell r="CJ118">
            <v>120.9744387104906</v>
          </cell>
          <cell r="CK118">
            <v>120.9577252486326</v>
          </cell>
          <cell r="CL118">
            <v>120.19955147046907</v>
          </cell>
          <cell r="CM118">
            <v>119.44630815505184</v>
          </cell>
          <cell r="CN118">
            <v>124.35388746632077</v>
          </cell>
          <cell r="CO118">
            <v>135.26038052387875</v>
          </cell>
          <cell r="CP118">
            <v>131.7009780221137</v>
          </cell>
          <cell r="CQ118">
            <v>126.7233854183137</v>
          </cell>
          <cell r="CR118">
            <v>127.96598765395606</v>
          </cell>
          <cell r="CS118">
            <v>130.34938364375438</v>
          </cell>
          <cell r="CT118">
            <v>155.49218373720123</v>
          </cell>
          <cell r="CU118">
            <v>140.2740911276008</v>
          </cell>
          <cell r="CV118">
            <v>134.11249632928232</v>
          </cell>
          <cell r="CW118">
            <v>134.04733002692799</v>
          </cell>
          <cell r="CX118">
            <v>130.62691208248276</v>
          </cell>
          <cell r="CY118">
            <v>129.83222794426985</v>
          </cell>
          <cell r="CZ118">
            <v>129.74231234476929</v>
          </cell>
          <cell r="DA118">
            <v>132.66148649074191</v>
          </cell>
          <cell r="DB118">
            <v>130.32844449984862</v>
          </cell>
          <cell r="DC118">
            <v>132.10771600377441</v>
          </cell>
          <cell r="DD118">
            <v>131.14458919481936</v>
          </cell>
          <cell r="DE118">
            <v>128.59526101287645</v>
          </cell>
          <cell r="DF118">
            <v>132.71939733260785</v>
          </cell>
          <cell r="DG118">
            <v>132.22541490544313</v>
          </cell>
          <cell r="DH118">
            <v>135.78784944052492</v>
          </cell>
          <cell r="DI118">
            <v>131.11819044842758</v>
          </cell>
          <cell r="DJ118">
            <v>134.85808008832089</v>
          </cell>
          <cell r="DK118">
            <v>140.84496296370847</v>
          </cell>
          <cell r="DL118">
            <v>136.42813839640991</v>
          </cell>
          <cell r="DM118">
            <v>136.41729101128959</v>
          </cell>
          <cell r="DN118">
            <v>137.7204162498987</v>
          </cell>
          <cell r="DO118">
            <v>136.05650527304073</v>
          </cell>
          <cell r="DP118">
            <v>137.60008493807058</v>
          </cell>
          <cell r="DQ118">
            <v>141.50164860595788</v>
          </cell>
          <cell r="DR118">
            <v>137.6127241170241</v>
          </cell>
          <cell r="DS118">
            <v>142.59521397962277</v>
          </cell>
          <cell r="DT118">
            <v>138.59949602699848</v>
          </cell>
          <cell r="DU118">
            <v>143.4096959892259</v>
          </cell>
          <cell r="DV118">
            <v>143.56236525147082</v>
          </cell>
        </row>
        <row r="126">
          <cell r="E126" t="str">
            <v>Produits de LPP</v>
          </cell>
          <cell r="BZ126">
            <v>98.041058840835944</v>
          </cell>
          <cell r="CA126">
            <v>112.55378468736856</v>
          </cell>
          <cell r="CB126">
            <v>113.32871679629248</v>
          </cell>
          <cell r="CC126">
            <v>114.66142193078568</v>
          </cell>
          <cell r="CD126">
            <v>115.37413784766619</v>
          </cell>
          <cell r="CE126">
            <v>117.18061173700522</v>
          </cell>
          <cell r="CF126">
            <v>118.37382563987649</v>
          </cell>
          <cell r="CG126">
            <v>119.55188103146604</v>
          </cell>
          <cell r="CH126">
            <v>121.64889060760169</v>
          </cell>
          <cell r="CI126">
            <v>121.31126130393966</v>
          </cell>
          <cell r="CJ126">
            <v>124.64041429568427</v>
          </cell>
          <cell r="CK126">
            <v>122.94584112523859</v>
          </cell>
          <cell r="CL126">
            <v>122.50501053897445</v>
          </cell>
          <cell r="CM126">
            <v>122.40042441045415</v>
          </cell>
          <cell r="CN126">
            <v>121.75886146026885</v>
          </cell>
          <cell r="CO126">
            <v>119.09843640543889</v>
          </cell>
          <cell r="CP126">
            <v>124.72890773523204</v>
          </cell>
          <cell r="CQ126">
            <v>122.44150829372089</v>
          </cell>
          <cell r="CR126">
            <v>122.231197424011</v>
          </cell>
          <cell r="CS126">
            <v>118.06818486807349</v>
          </cell>
          <cell r="CT126">
            <v>119.98925842160055</v>
          </cell>
          <cell r="CU126">
            <v>126.88426094980628</v>
          </cell>
          <cell r="CV126">
            <v>120.95071847721191</v>
          </cell>
          <cell r="CW126">
            <v>127.77518469321511</v>
          </cell>
          <cell r="CX126">
            <v>125.06842165131336</v>
          </cell>
          <cell r="CY126">
            <v>125.08319440052264</v>
          </cell>
          <cell r="CZ126">
            <v>126.54987470171952</v>
          </cell>
          <cell r="DA126">
            <v>131.90489864600522</v>
          </cell>
          <cell r="DB126">
            <v>128.54592355059523</v>
          </cell>
          <cell r="DC126">
            <v>124.84635977765586</v>
          </cell>
          <cell r="DD126">
            <v>129.7860750574645</v>
          </cell>
          <cell r="DE126">
            <v>128.64547177397901</v>
          </cell>
          <cell r="DF126">
            <v>132.7565591763684</v>
          </cell>
          <cell r="DG126">
            <v>132.51683324373136</v>
          </cell>
          <cell r="DH126">
            <v>132.22337690999774</v>
          </cell>
          <cell r="DI126">
            <v>126.83416621862051</v>
          </cell>
          <cell r="DJ126">
            <v>128.36224937595406</v>
          </cell>
          <cell r="DK126">
            <v>131.5951586427899</v>
          </cell>
          <cell r="DL126">
            <v>135.84081879688486</v>
          </cell>
          <cell r="DM126">
            <v>130.27388302120599</v>
          </cell>
          <cell r="DN126">
            <v>131.97482247418085</v>
          </cell>
          <cell r="DO126">
            <v>132.27299401829615</v>
          </cell>
          <cell r="DP126">
            <v>127.02718383937406</v>
          </cell>
          <cell r="DQ126">
            <v>139.53972252212233</v>
          </cell>
          <cell r="DR126">
            <v>131.68796712802958</v>
          </cell>
          <cell r="DS126">
            <v>139.03475356663904</v>
          </cell>
          <cell r="DT126">
            <v>136.12709920022519</v>
          </cell>
          <cell r="DU126">
            <v>139.01071474538028</v>
          </cell>
          <cell r="DV126">
            <v>141.20186109529439</v>
          </cell>
        </row>
        <row r="134">
          <cell r="E134" t="str">
            <v xml:space="preserve">TOTAL SOINS DE VILLE </v>
          </cell>
          <cell r="BZ134">
            <v>106.51452517073533</v>
          </cell>
          <cell r="CA134">
            <v>113.89102089978313</v>
          </cell>
          <cell r="CB134">
            <v>114.10351779524979</v>
          </cell>
          <cell r="CC134">
            <v>114.95293915636442</v>
          </cell>
          <cell r="CD134">
            <v>116.87698754023363</v>
          </cell>
          <cell r="CE134">
            <v>118.1905573222386</v>
          </cell>
          <cell r="CF134">
            <v>124.65026188250927</v>
          </cell>
          <cell r="CG134">
            <v>118.36334588162811</v>
          </cell>
          <cell r="CH134">
            <v>120.01738022017602</v>
          </cell>
          <cell r="CI134">
            <v>120.77457761456994</v>
          </cell>
          <cell r="CJ134">
            <v>122.9697025422922</v>
          </cell>
          <cell r="CK134">
            <v>124.25331374219364</v>
          </cell>
          <cell r="CL134">
            <v>122.62923712003169</v>
          </cell>
          <cell r="CM134">
            <v>120.79778515892039</v>
          </cell>
          <cell r="CN134">
            <v>123.32390275784752</v>
          </cell>
          <cell r="CO134">
            <v>125.57300003388438</v>
          </cell>
          <cell r="CP134">
            <v>124.65172377111276</v>
          </cell>
          <cell r="CQ134">
            <v>124.65702582091625</v>
          </cell>
          <cell r="CR134">
            <v>124.12279337946983</v>
          </cell>
          <cell r="CS134">
            <v>125.06692217841</v>
          </cell>
          <cell r="CT134">
            <v>135.84858431652222</v>
          </cell>
          <cell r="CU134">
            <v>132.2421065188565</v>
          </cell>
          <cell r="CV134">
            <v>128.81503851548206</v>
          </cell>
          <cell r="CW134">
            <v>128.32807368884309</v>
          </cell>
          <cell r="CX134">
            <v>127.19665816434012</v>
          </cell>
          <cell r="CY134">
            <v>127.04578500693515</v>
          </cell>
          <cell r="CZ134">
            <v>127.04202998883571</v>
          </cell>
          <cell r="DA134">
            <v>129.92469399837358</v>
          </cell>
          <cell r="DB134">
            <v>128.92878529954842</v>
          </cell>
          <cell r="DC134">
            <v>128.59605787456502</v>
          </cell>
          <cell r="DD134">
            <v>127.74934736679604</v>
          </cell>
          <cell r="DE134">
            <v>126.77440985989361</v>
          </cell>
          <cell r="DF134">
            <v>128.00809648578462</v>
          </cell>
          <cell r="DG134">
            <v>126.87323109846373</v>
          </cell>
          <cell r="DH134">
            <v>129.05539041939255</v>
          </cell>
          <cell r="DI134">
            <v>125.56567349328662</v>
          </cell>
          <cell r="DJ134">
            <v>128.93667656030837</v>
          </cell>
          <cell r="DK134">
            <v>132.19758744132807</v>
          </cell>
          <cell r="DL134">
            <v>130.99377153219663</v>
          </cell>
          <cell r="DM134">
            <v>129.59244658936387</v>
          </cell>
          <cell r="DN134">
            <v>130.03591143750504</v>
          </cell>
          <cell r="DO134">
            <v>129.25550692921209</v>
          </cell>
          <cell r="DP134">
            <v>128.88912909717263</v>
          </cell>
          <cell r="DQ134">
            <v>135.35755467509097</v>
          </cell>
          <cell r="DR134">
            <v>130.17076960984039</v>
          </cell>
          <cell r="DS134">
            <v>134.15989071109416</v>
          </cell>
          <cell r="DT134">
            <v>130.74561518012754</v>
          </cell>
          <cell r="DU134">
            <v>132.12937597973922</v>
          </cell>
          <cell r="DV134">
            <v>136.50996009669009</v>
          </cell>
        </row>
      </sheetData>
      <sheetData sheetId="6">
        <row r="3">
          <cell r="BN3">
            <v>43586</v>
          </cell>
          <cell r="BZ3">
            <v>43952</v>
          </cell>
          <cell r="CA3">
            <v>43983</v>
          </cell>
          <cell r="CB3">
            <v>44013</v>
          </cell>
          <cell r="CC3">
            <v>44044</v>
          </cell>
          <cell r="CD3">
            <v>44075</v>
          </cell>
          <cell r="CE3">
            <v>44105</v>
          </cell>
          <cell r="CF3">
            <v>44136</v>
          </cell>
          <cell r="CG3">
            <v>44166</v>
          </cell>
          <cell r="CH3">
            <v>44197</v>
          </cell>
          <cell r="CI3">
            <v>44228</v>
          </cell>
          <cell r="CJ3">
            <v>44256</v>
          </cell>
          <cell r="CK3">
            <v>44287</v>
          </cell>
          <cell r="CL3">
            <v>44317</v>
          </cell>
          <cell r="CM3">
            <v>44348</v>
          </cell>
          <cell r="CN3">
            <v>44378</v>
          </cell>
          <cell r="CO3">
            <v>44409</v>
          </cell>
          <cell r="CP3">
            <v>44440</v>
          </cell>
          <cell r="CQ3">
            <v>44470</v>
          </cell>
          <cell r="CR3">
            <v>44501</v>
          </cell>
          <cell r="CS3">
            <v>44531</v>
          </cell>
          <cell r="CT3">
            <v>44562</v>
          </cell>
          <cell r="CU3">
            <v>44593</v>
          </cell>
          <cell r="CV3">
            <v>44621</v>
          </cell>
          <cell r="CW3">
            <v>44652</v>
          </cell>
          <cell r="CX3">
            <v>44682</v>
          </cell>
          <cell r="CY3">
            <v>44713</v>
          </cell>
          <cell r="CZ3">
            <v>44743</v>
          </cell>
          <cell r="DA3">
            <v>44774</v>
          </cell>
          <cell r="DB3">
            <v>44805</v>
          </cell>
          <cell r="DC3">
            <v>44835</v>
          </cell>
          <cell r="DD3">
            <v>44866</v>
          </cell>
          <cell r="DE3">
            <v>44896</v>
          </cell>
          <cell r="DF3">
            <v>44927</v>
          </cell>
          <cell r="DG3">
            <v>44958</v>
          </cell>
          <cell r="DH3">
            <v>44986</v>
          </cell>
          <cell r="DI3">
            <v>45017</v>
          </cell>
          <cell r="DJ3">
            <v>45047</v>
          </cell>
          <cell r="DK3">
            <v>45078</v>
          </cell>
          <cell r="DL3">
            <v>45108</v>
          </cell>
          <cell r="DM3">
            <v>45139</v>
          </cell>
          <cell r="DN3">
            <v>45170</v>
          </cell>
          <cell r="DO3">
            <v>45200</v>
          </cell>
          <cell r="DP3">
            <v>45231</v>
          </cell>
          <cell r="DQ3">
            <v>45261</v>
          </cell>
          <cell r="DR3">
            <v>45292</v>
          </cell>
          <cell r="DS3">
            <v>45323</v>
          </cell>
          <cell r="DT3">
            <v>45352</v>
          </cell>
          <cell r="DU3">
            <v>45383</v>
          </cell>
          <cell r="DV3">
            <v>45413</v>
          </cell>
        </row>
        <row r="28">
          <cell r="E28" t="str">
            <v>TOTAL généralistes</v>
          </cell>
          <cell r="BZ28">
            <v>77.056384903220831</v>
          </cell>
          <cell r="CA28">
            <v>82.187066396793867</v>
          </cell>
          <cell r="CB28">
            <v>81.397468354585698</v>
          </cell>
          <cell r="CC28">
            <v>80.797242141007061</v>
          </cell>
          <cell r="CD28">
            <v>80.645495251680444</v>
          </cell>
          <cell r="CE28">
            <v>77.723917071974441</v>
          </cell>
          <cell r="CF28">
            <v>82.862013718232006</v>
          </cell>
          <cell r="CG28">
            <v>75.300911540266</v>
          </cell>
          <cell r="CH28">
            <v>81.055498128756426</v>
          </cell>
          <cell r="CI28">
            <v>81.192284560379349</v>
          </cell>
          <cell r="CJ28">
            <v>85.517032983421785</v>
          </cell>
          <cell r="CK28">
            <v>84.262589922489894</v>
          </cell>
          <cell r="CL28">
            <v>82.07837464710714</v>
          </cell>
          <cell r="CM28">
            <v>80.111033416302419</v>
          </cell>
          <cell r="CN28">
            <v>80.445052322741617</v>
          </cell>
          <cell r="CO28">
            <v>79.058873026243063</v>
          </cell>
          <cell r="CP28">
            <v>78.362183621568619</v>
          </cell>
          <cell r="CQ28">
            <v>78.65848849966693</v>
          </cell>
          <cell r="CR28">
            <v>79.574456908596119</v>
          </cell>
          <cell r="CS28">
            <v>78.12109398502605</v>
          </cell>
          <cell r="CT28">
            <v>78.649194619068268</v>
          </cell>
          <cell r="CU28">
            <v>73.717676551129969</v>
          </cell>
          <cell r="CV28">
            <v>75.038646985060282</v>
          </cell>
          <cell r="CW28">
            <v>76.835300606988667</v>
          </cell>
          <cell r="CX28">
            <v>77.026155017327625</v>
          </cell>
          <cell r="CY28">
            <v>77.21694326014341</v>
          </cell>
          <cell r="CZ28">
            <v>77.576196590880926</v>
          </cell>
          <cell r="DA28">
            <v>78.01803925785434</v>
          </cell>
          <cell r="DB28">
            <v>76.909933909741682</v>
          </cell>
          <cell r="DC28">
            <v>77.88204294325935</v>
          </cell>
          <cell r="DD28">
            <v>76.663297897539067</v>
          </cell>
          <cell r="DE28">
            <v>75.509019518762926</v>
          </cell>
          <cell r="DF28">
            <v>76.094952871758665</v>
          </cell>
          <cell r="DG28">
            <v>73.333748522049248</v>
          </cell>
          <cell r="DH28">
            <v>74.550050282928026</v>
          </cell>
          <cell r="DI28">
            <v>73.333581762192338</v>
          </cell>
          <cell r="DJ28">
            <v>75.099635258675832</v>
          </cell>
          <cell r="DK28">
            <v>76.293461128266728</v>
          </cell>
          <cell r="DL28">
            <v>74.184155566291366</v>
          </cell>
          <cell r="DM28">
            <v>73.874132113948235</v>
          </cell>
          <cell r="DN28">
            <v>73.074449275909998</v>
          </cell>
          <cell r="DO28">
            <v>73.043485987947491</v>
          </cell>
          <cell r="DP28">
            <v>75.796550999760314</v>
          </cell>
          <cell r="DQ28">
            <v>80.471539812304627</v>
          </cell>
          <cell r="DR28">
            <v>75.606522258493186</v>
          </cell>
          <cell r="DS28">
            <v>77.039729834393967</v>
          </cell>
          <cell r="DT28">
            <v>72.883704898503197</v>
          </cell>
          <cell r="DU28">
            <v>76.786055318292853</v>
          </cell>
          <cell r="DV28">
            <v>75.800545355084964</v>
          </cell>
        </row>
        <row r="51">
          <cell r="E51" t="str">
            <v>TOTAL spécialistes</v>
          </cell>
          <cell r="BZ51">
            <v>75.975645839316556</v>
          </cell>
          <cell r="CA51">
            <v>93.124139344720064</v>
          </cell>
          <cell r="CB51">
            <v>101.40072551978139</v>
          </cell>
          <cell r="CC51">
            <v>102.40290143155617</v>
          </cell>
          <cell r="CD51">
            <v>102.66434365706472</v>
          </cell>
          <cell r="CE51">
            <v>100.94628187775992</v>
          </cell>
          <cell r="CF51">
            <v>102.1908937631798</v>
          </cell>
          <cell r="CG51">
            <v>100.83363223562272</v>
          </cell>
          <cell r="CH51">
            <v>105.5300432989815</v>
          </cell>
          <cell r="CI51">
            <v>101.90487550234586</v>
          </cell>
          <cell r="CJ51">
            <v>99.840004755751778</v>
          </cell>
          <cell r="CK51">
            <v>104.76276368992652</v>
          </cell>
          <cell r="CL51">
            <v>101.34357073740574</v>
          </cell>
          <cell r="CM51">
            <v>102.74629637300359</v>
          </cell>
          <cell r="CN51">
            <v>101.24694071883242</v>
          </cell>
          <cell r="CO51">
            <v>102.00035976433269</v>
          </cell>
          <cell r="CP51">
            <v>103.06853600117168</v>
          </cell>
          <cell r="CQ51">
            <v>103.77125145636705</v>
          </cell>
          <cell r="CR51">
            <v>100.77210645288123</v>
          </cell>
          <cell r="CS51">
            <v>103.77326433093057</v>
          </cell>
          <cell r="CT51">
            <v>104.19177503281051</v>
          </cell>
          <cell r="CU51">
            <v>100.66961808276149</v>
          </cell>
          <cell r="CV51">
            <v>101.50799397003236</v>
          </cell>
          <cell r="CW51">
            <v>98.813637242822111</v>
          </cell>
          <cell r="CX51">
            <v>109.52762330277066</v>
          </cell>
          <cell r="CY51">
            <v>104.13367728376632</v>
          </cell>
          <cell r="CZ51">
            <v>105.69657730158247</v>
          </cell>
          <cell r="DA51">
            <v>106.93646826335885</v>
          </cell>
          <cell r="DB51">
            <v>106.77627608004414</v>
          </cell>
          <cell r="DC51">
            <v>102.97579361358511</v>
          </cell>
          <cell r="DD51">
            <v>107.61783879858551</v>
          </cell>
          <cell r="DE51">
            <v>105.11122534307837</v>
          </cell>
          <cell r="DF51">
            <v>107.94987298735327</v>
          </cell>
          <cell r="DG51">
            <v>107.09125399450453</v>
          </cell>
          <cell r="DH51">
            <v>107.5540520834561</v>
          </cell>
          <cell r="DI51">
            <v>107.09264974627573</v>
          </cell>
          <cell r="DJ51">
            <v>108.84710536030812</v>
          </cell>
          <cell r="DK51">
            <v>113.85719473989067</v>
          </cell>
          <cell r="DL51">
            <v>109.84973217809927</v>
          </cell>
          <cell r="DM51">
            <v>108.75289854504371</v>
          </cell>
          <cell r="DN51">
            <v>108.37414703303281</v>
          </cell>
          <cell r="DO51">
            <v>110.58152665733718</v>
          </cell>
          <cell r="DP51">
            <v>110.14012417024863</v>
          </cell>
          <cell r="DQ51">
            <v>113.53311301952694</v>
          </cell>
          <cell r="DR51">
            <v>109.58238988727803</v>
          </cell>
          <cell r="DS51">
            <v>112.40612468836575</v>
          </cell>
          <cell r="DT51">
            <v>110.53049093087235</v>
          </cell>
          <cell r="DU51">
            <v>82.485079493958423</v>
          </cell>
          <cell r="DV51">
            <v>125.95611911603216</v>
          </cell>
        </row>
        <row r="55">
          <cell r="E55" t="str">
            <v>Honoraires de dentistes</v>
          </cell>
          <cell r="BZ55">
            <v>66.475769505399327</v>
          </cell>
          <cell r="CA55">
            <v>111.21884083785415</v>
          </cell>
          <cell r="CB55">
            <v>113.29531426673027</v>
          </cell>
          <cell r="CC55">
            <v>115.64782903131248</v>
          </cell>
          <cell r="CD55">
            <v>108.86184998315646</v>
          </cell>
          <cell r="CE55">
            <v>104.85958989704913</v>
          </cell>
          <cell r="CF55">
            <v>110.2528314510072</v>
          </cell>
          <cell r="CG55">
            <v>109.25521879291777</v>
          </cell>
          <cell r="CH55">
            <v>111.68080852083895</v>
          </cell>
          <cell r="CI55">
            <v>110.83969590434073</v>
          </cell>
          <cell r="CJ55">
            <v>107.73902368672677</v>
          </cell>
          <cell r="CK55">
            <v>110.60563124295062</v>
          </cell>
          <cell r="CL55">
            <v>108.17752779089854</v>
          </cell>
          <cell r="CM55">
            <v>110.41199828224055</v>
          </cell>
          <cell r="CN55">
            <v>111.10838155843075</v>
          </cell>
          <cell r="CO55">
            <v>104.18032759506772</v>
          </cell>
          <cell r="CP55">
            <v>110.14932877601285</v>
          </cell>
          <cell r="CQ55">
            <v>111.97339868179166</v>
          </cell>
          <cell r="CR55">
            <v>109.11276843171933</v>
          </cell>
          <cell r="CS55">
            <v>104.06972713923075</v>
          </cell>
          <cell r="CT55">
            <v>111.17229353976714</v>
          </cell>
          <cell r="CU55">
            <v>108.78205608912326</v>
          </cell>
          <cell r="CV55">
            <v>112.51711438164338</v>
          </cell>
          <cell r="CW55">
            <v>107.95339576183103</v>
          </cell>
          <cell r="CX55">
            <v>112.83505104876271</v>
          </cell>
          <cell r="CY55">
            <v>110.33929691433508</v>
          </cell>
          <cell r="CZ55">
            <v>109.84890127043671</v>
          </cell>
          <cell r="DA55">
            <v>110.82367310217407</v>
          </cell>
          <cell r="DB55">
            <v>114.73633231129567</v>
          </cell>
          <cell r="DC55">
            <v>115.17707342664487</v>
          </cell>
          <cell r="DD55">
            <v>113.12145814167174</v>
          </cell>
          <cell r="DE55">
            <v>108.46589283031589</v>
          </cell>
          <cell r="DF55">
            <v>116.85782306876686</v>
          </cell>
          <cell r="DG55">
            <v>112.66024082950916</v>
          </cell>
          <cell r="DH55">
            <v>117.77168899053775</v>
          </cell>
          <cell r="DI55">
            <v>113.36738320246252</v>
          </cell>
          <cell r="DJ55">
            <v>113.92799337733932</v>
          </cell>
          <cell r="DK55">
            <v>118.24652909640356</v>
          </cell>
          <cell r="DL55">
            <v>115.32342128705739</v>
          </cell>
          <cell r="DM55">
            <v>114.32485935691943</v>
          </cell>
          <cell r="DN55">
            <v>117.81579854271298</v>
          </cell>
          <cell r="DO55">
            <v>110.23377869363011</v>
          </cell>
          <cell r="DP55">
            <v>103.64487675593477</v>
          </cell>
          <cell r="DQ55">
            <v>107.32506424401092</v>
          </cell>
          <cell r="DR55">
            <v>100.24571297134624</v>
          </cell>
          <cell r="DS55">
            <v>104.20380530661666</v>
          </cell>
          <cell r="DT55">
            <v>100.61965881976498</v>
          </cell>
          <cell r="DU55">
            <v>106.19488517293915</v>
          </cell>
          <cell r="DV55">
            <v>104.99152353215513</v>
          </cell>
        </row>
        <row r="69">
          <cell r="E69" t="str">
            <v>TOTAL Infirmiers</v>
          </cell>
          <cell r="BZ69">
            <v>97.741875302500603</v>
          </cell>
          <cell r="CA69">
            <v>106.40971757080652</v>
          </cell>
          <cell r="CB69">
            <v>104.55152735644313</v>
          </cell>
          <cell r="CC69">
            <v>103.87981335517293</v>
          </cell>
          <cell r="CD69">
            <v>105.91673665645358</v>
          </cell>
          <cell r="CE69">
            <v>104.69147750396257</v>
          </cell>
          <cell r="CF69">
            <v>112.50336472460967</v>
          </cell>
          <cell r="CG69">
            <v>106.33184858874458</v>
          </cell>
          <cell r="CH69">
            <v>105.15148077279659</v>
          </cell>
          <cell r="CI69">
            <v>107.07359165747599</v>
          </cell>
          <cell r="CJ69">
            <v>106.32056390891813</v>
          </cell>
          <cell r="CK69">
            <v>108.5714964119546</v>
          </cell>
          <cell r="CL69">
            <v>104.55300390795816</v>
          </cell>
          <cell r="CM69">
            <v>103.01723678070343</v>
          </cell>
          <cell r="CN69">
            <v>104.21695670452142</v>
          </cell>
          <cell r="CO69">
            <v>105.10816749203859</v>
          </cell>
          <cell r="CP69">
            <v>105.04556188107142</v>
          </cell>
          <cell r="CQ69">
            <v>104.96928169707284</v>
          </cell>
          <cell r="CR69">
            <v>104.4684493549364</v>
          </cell>
          <cell r="CS69">
            <v>102.62081881066551</v>
          </cell>
          <cell r="CT69">
            <v>108.45217309815183</v>
          </cell>
          <cell r="CU69">
            <v>107.30003901555109</v>
          </cell>
          <cell r="CV69">
            <v>105.48279401807493</v>
          </cell>
          <cell r="CW69">
            <v>101.98754799605878</v>
          </cell>
          <cell r="CX69">
            <v>103.47621693096359</v>
          </cell>
          <cell r="CY69">
            <v>104.85594801802161</v>
          </cell>
          <cell r="CZ69">
            <v>104.69372720610491</v>
          </cell>
          <cell r="DA69">
            <v>106.72667362134909</v>
          </cell>
          <cell r="DB69">
            <v>103.6286897790467</v>
          </cell>
          <cell r="DC69">
            <v>104.55477372791142</v>
          </cell>
          <cell r="DD69">
            <v>101.30981031663441</v>
          </cell>
          <cell r="DE69">
            <v>102.1059378048798</v>
          </cell>
          <cell r="DF69">
            <v>101.7745144270873</v>
          </cell>
          <cell r="DG69">
            <v>100.08365675806334</v>
          </cell>
          <cell r="DH69">
            <v>101.27493870157113</v>
          </cell>
          <cell r="DI69">
            <v>98.169271117375871</v>
          </cell>
          <cell r="DJ69">
            <v>101.40264732139434</v>
          </cell>
          <cell r="DK69">
            <v>102.15341151705925</v>
          </cell>
          <cell r="DL69">
            <v>101.35545243135529</v>
          </cell>
          <cell r="DM69">
            <v>98.712390952312845</v>
          </cell>
          <cell r="DN69">
            <v>99.97035665501987</v>
          </cell>
          <cell r="DO69">
            <v>101.60286321456955</v>
          </cell>
          <cell r="DP69">
            <v>100.31016652457284</v>
          </cell>
          <cell r="DQ69">
            <v>108.10342576751157</v>
          </cell>
          <cell r="DR69">
            <v>94.715260713859053</v>
          </cell>
          <cell r="DS69">
            <v>102.76095802225808</v>
          </cell>
          <cell r="DT69">
            <v>98.412149853584808</v>
          </cell>
          <cell r="DU69">
            <v>105.24530139797035</v>
          </cell>
          <cell r="DV69">
            <v>102.14370858523965</v>
          </cell>
        </row>
        <row r="74">
          <cell r="E74" t="str">
            <v>Montants masseurs-kiné</v>
          </cell>
          <cell r="BZ74">
            <v>51.115125887436164</v>
          </cell>
          <cell r="CA74">
            <v>87.00241520990329</v>
          </cell>
          <cell r="CB74">
            <v>95.549086618924022</v>
          </cell>
          <cell r="CC74">
            <v>100.08584469314241</v>
          </cell>
          <cell r="CD74">
            <v>99.605365659274895</v>
          </cell>
          <cell r="CE74">
            <v>98.767152223884978</v>
          </cell>
          <cell r="CF74">
            <v>100.61900527553402</v>
          </cell>
          <cell r="CG74">
            <v>102.06057091027741</v>
          </cell>
          <cell r="CH74">
            <v>95.704668758908085</v>
          </cell>
          <cell r="CI74">
            <v>98.186940701169917</v>
          </cell>
          <cell r="CJ74">
            <v>98.135393100173346</v>
          </cell>
          <cell r="CK74">
            <v>99.741821074799859</v>
          </cell>
          <cell r="CL74">
            <v>100.51631673763235</v>
          </cell>
          <cell r="CM74">
            <v>99.613487018312341</v>
          </cell>
          <cell r="CN74">
            <v>99.468047098505124</v>
          </cell>
          <cell r="CO74">
            <v>96.526785828855466</v>
          </cell>
          <cell r="CP74">
            <v>97.32633306870359</v>
          </cell>
          <cell r="CQ74">
            <v>99.681172247687456</v>
          </cell>
          <cell r="CR74">
            <v>95.340250222559547</v>
          </cell>
          <cell r="CS74">
            <v>96.04476062853881</v>
          </cell>
          <cell r="CT74">
            <v>99.022447206257553</v>
          </cell>
          <cell r="CU74">
            <v>95.424446351674405</v>
          </cell>
          <cell r="CV74">
            <v>97.469580247140968</v>
          </cell>
          <cell r="CW74">
            <v>94.939655353679427</v>
          </cell>
          <cell r="CX74">
            <v>100.0376301983617</v>
          </cell>
          <cell r="CY74">
            <v>98.345889172957101</v>
          </cell>
          <cell r="CZ74">
            <v>99.818759119679939</v>
          </cell>
          <cell r="DA74">
            <v>100.24883399556903</v>
          </cell>
          <cell r="DB74">
            <v>99.584107456189358</v>
          </cell>
          <cell r="DC74">
            <v>99.328912748469023</v>
          </cell>
          <cell r="DD74">
            <v>100.09255026448953</v>
          </cell>
          <cell r="DE74">
            <v>98.126725751874517</v>
          </cell>
          <cell r="DF74">
            <v>102.58328219127444</v>
          </cell>
          <cell r="DG74">
            <v>100.50849209266033</v>
          </cell>
          <cell r="DH74">
            <v>103.38793303382603</v>
          </cell>
          <cell r="DI74">
            <v>101.42848248256915</v>
          </cell>
          <cell r="DJ74">
            <v>96.952460357668429</v>
          </cell>
          <cell r="DK74">
            <v>103.38525568596333</v>
          </cell>
          <cell r="DL74">
            <v>101.14610552331895</v>
          </cell>
          <cell r="DM74">
            <v>100.49299224996851</v>
          </cell>
          <cell r="DN74">
            <v>101.66674201163288</v>
          </cell>
          <cell r="DO74">
            <v>100.7329611191893</v>
          </cell>
          <cell r="DP74">
            <v>101.97558483962321</v>
          </cell>
          <cell r="DQ74">
            <v>106.13241930100128</v>
          </cell>
          <cell r="DR74">
            <v>98.178667266940238</v>
          </cell>
          <cell r="DS74">
            <v>103.13151769855719</v>
          </cell>
          <cell r="DT74">
            <v>100.50502196611552</v>
          </cell>
          <cell r="DU74">
            <v>103.55752395206616</v>
          </cell>
          <cell r="DV74">
            <v>103.77649485322263</v>
          </cell>
        </row>
        <row r="83">
          <cell r="E83" t="str">
            <v>TOTAL Laboratoires</v>
          </cell>
          <cell r="BZ83">
            <v>89.050509471004517</v>
          </cell>
          <cell r="CA83">
            <v>108.10772812108323</v>
          </cell>
          <cell r="CB83">
            <v>108.8537104255735</v>
          </cell>
          <cell r="CC83">
            <v>116.63936725516916</v>
          </cell>
          <cell r="CD83">
            <v>131.81303928845668</v>
          </cell>
          <cell r="CE83">
            <v>148.44905506582853</v>
          </cell>
          <cell r="CF83">
            <v>188.06934836311416</v>
          </cell>
          <cell r="CG83">
            <v>156.99077592106826</v>
          </cell>
          <cell r="CH83">
            <v>157.31911027039791</v>
          </cell>
          <cell r="CI83">
            <v>157.38439698959994</v>
          </cell>
          <cell r="CJ83">
            <v>154.75366122995339</v>
          </cell>
          <cell r="CK83">
            <v>157.82040415169928</v>
          </cell>
          <cell r="CL83">
            <v>145.35744662432137</v>
          </cell>
          <cell r="CM83">
            <v>130.19581356809226</v>
          </cell>
          <cell r="CN83">
            <v>125.52814676116779</v>
          </cell>
          <cell r="CO83">
            <v>140.00009905678334</v>
          </cell>
          <cell r="CP83">
            <v>126.42242425530577</v>
          </cell>
          <cell r="CQ83">
            <v>119.69047574179987</v>
          </cell>
          <cell r="CR83">
            <v>120.74898180710937</v>
          </cell>
          <cell r="CS83">
            <v>134.88267742730068</v>
          </cell>
          <cell r="CT83">
            <v>156.89997747283618</v>
          </cell>
          <cell r="CU83">
            <v>143.29412162236684</v>
          </cell>
          <cell r="CV83">
            <v>127.73943675341719</v>
          </cell>
          <cell r="CW83">
            <v>125.82781185257144</v>
          </cell>
          <cell r="CX83">
            <v>120.09928218037473</v>
          </cell>
          <cell r="CY83">
            <v>113.71436002704169</v>
          </cell>
          <cell r="CZ83">
            <v>121.14790705111737</v>
          </cell>
          <cell r="DA83">
            <v>111.80805719002083</v>
          </cell>
          <cell r="DB83">
            <v>103.31631760081204</v>
          </cell>
          <cell r="DC83">
            <v>106.2901045368716</v>
          </cell>
          <cell r="DD83">
            <v>99.948203097950156</v>
          </cell>
          <cell r="DE83">
            <v>99.506283178820766</v>
          </cell>
          <cell r="DF83">
            <v>97.324014404106578</v>
          </cell>
          <cell r="DG83">
            <v>91.961324436690887</v>
          </cell>
          <cell r="DH83">
            <v>90.572469375870355</v>
          </cell>
          <cell r="DI83">
            <v>86.226355116642267</v>
          </cell>
          <cell r="DJ83">
            <v>87.039878155294943</v>
          </cell>
          <cell r="DK83">
            <v>91.108780639267323</v>
          </cell>
          <cell r="DL83">
            <v>88.639366058630898</v>
          </cell>
          <cell r="DM83">
            <v>86.866067624989483</v>
          </cell>
          <cell r="DN83">
            <v>86.871159531719982</v>
          </cell>
          <cell r="DO83">
            <v>85.674437422699668</v>
          </cell>
          <cell r="DP83">
            <v>84.26442199636206</v>
          </cell>
          <cell r="DQ83">
            <v>85.221843097708103</v>
          </cell>
          <cell r="DR83">
            <v>83.102024771852442</v>
          </cell>
          <cell r="DS83">
            <v>84.331354277844511</v>
          </cell>
          <cell r="DT83">
            <v>80.259643886237114</v>
          </cell>
          <cell r="DU83">
            <v>80.554352038693807</v>
          </cell>
          <cell r="DV83">
            <v>77.803666385921375</v>
          </cell>
        </row>
        <row r="89">
          <cell r="E89" t="str">
            <v>TOTAL transports</v>
          </cell>
          <cell r="BZ89">
            <v>69.286436792195587</v>
          </cell>
          <cell r="CA89">
            <v>73.443360431531644</v>
          </cell>
          <cell r="CB89">
            <v>79.555682458153498</v>
          </cell>
          <cell r="CC89">
            <v>83.483919683627221</v>
          </cell>
          <cell r="CD89">
            <v>90.177802246805967</v>
          </cell>
          <cell r="CE89">
            <v>86.731186228825194</v>
          </cell>
          <cell r="CF89">
            <v>93.362900249766469</v>
          </cell>
          <cell r="CG89">
            <v>90.094878378500937</v>
          </cell>
          <cell r="CH89">
            <v>90.791386394927656</v>
          </cell>
          <cell r="CI89">
            <v>92.008208350239883</v>
          </cell>
          <cell r="CJ89">
            <v>95.461831995803607</v>
          </cell>
          <cell r="CK89">
            <v>96.346248269148276</v>
          </cell>
          <cell r="CL89">
            <v>99.578216254646151</v>
          </cell>
          <cell r="CM89">
            <v>96.796072816127605</v>
          </cell>
          <cell r="CN89">
            <v>99.53889853798087</v>
          </cell>
          <cell r="CO89">
            <v>98.517471323950019</v>
          </cell>
          <cell r="CP89">
            <v>98.458243170912624</v>
          </cell>
          <cell r="CQ89">
            <v>101.27132962519556</v>
          </cell>
          <cell r="CR89">
            <v>98.453190865183032</v>
          </cell>
          <cell r="CS89">
            <v>98.938777111386543</v>
          </cell>
          <cell r="CT89">
            <v>100.36456848132256</v>
          </cell>
          <cell r="CU89">
            <v>99.262774992343836</v>
          </cell>
          <cell r="CV89">
            <v>100.42647839503648</v>
          </cell>
          <cell r="CW89">
            <v>99.557692132203286</v>
          </cell>
          <cell r="CX89">
            <v>102.95531016210637</v>
          </cell>
          <cell r="CY89">
            <v>100.21572092378825</v>
          </cell>
          <cell r="CZ89">
            <v>100.73714768001207</v>
          </cell>
          <cell r="DA89">
            <v>103.61941988539138</v>
          </cell>
          <cell r="DB89">
            <v>105.52184105174564</v>
          </cell>
          <cell r="DC89">
            <v>105.48525791002277</v>
          </cell>
          <cell r="DD89">
            <v>106.21834209725638</v>
          </cell>
          <cell r="DE89">
            <v>108.99990143515954</v>
          </cell>
          <cell r="DF89">
            <v>105.95275170321096</v>
          </cell>
          <cell r="DG89">
            <v>106.24544157413871</v>
          </cell>
          <cell r="DH89">
            <v>107.51908587182054</v>
          </cell>
          <cell r="DI89">
            <v>108.96438411271747</v>
          </cell>
          <cell r="DJ89">
            <v>105.0400003872318</v>
          </cell>
          <cell r="DK89">
            <v>107.97663291534442</v>
          </cell>
          <cell r="DL89">
            <v>108.66669231411909</v>
          </cell>
          <cell r="DM89">
            <v>106.64189150931827</v>
          </cell>
          <cell r="DN89">
            <v>107.94853724477527</v>
          </cell>
          <cell r="DO89">
            <v>108.6646467665251</v>
          </cell>
          <cell r="DP89">
            <v>108.27434428123964</v>
          </cell>
          <cell r="DQ89">
            <v>110.49222290787905</v>
          </cell>
          <cell r="DR89">
            <v>106.78441498817234</v>
          </cell>
          <cell r="DS89">
            <v>110.05413798472003</v>
          </cell>
          <cell r="DT89">
            <v>108.79478932877807</v>
          </cell>
          <cell r="DU89">
            <v>110.90793776546992</v>
          </cell>
          <cell r="DV89">
            <v>109.86962345581193</v>
          </cell>
        </row>
        <row r="90">
          <cell r="E90" t="str">
            <v>IJ maladie</v>
          </cell>
          <cell r="BZ90">
            <v>183.88642127625599</v>
          </cell>
          <cell r="CA90">
            <v>150.83294374421172</v>
          </cell>
          <cell r="CB90">
            <v>133.24682255651763</v>
          </cell>
          <cell r="CC90">
            <v>126.50686734126842</v>
          </cell>
          <cell r="CD90">
            <v>121.85678815795158</v>
          </cell>
          <cell r="CE90">
            <v>124.29217256649459</v>
          </cell>
          <cell r="CF90">
            <v>131.19802056379541</v>
          </cell>
          <cell r="CG90">
            <v>122.12532730582501</v>
          </cell>
          <cell r="CH90">
            <v>123.70199359406446</v>
          </cell>
          <cell r="CI90">
            <v>124.35282694304568</v>
          </cell>
          <cell r="CJ90">
            <v>124.62937378852799</v>
          </cell>
          <cell r="CK90">
            <v>126.58028756909452</v>
          </cell>
          <cell r="CL90">
            <v>127.56828019246747</v>
          </cell>
          <cell r="CM90">
            <v>124.87174742959218</v>
          </cell>
          <cell r="CN90">
            <v>126.4379810849972</v>
          </cell>
          <cell r="CO90">
            <v>121.77513746532405</v>
          </cell>
          <cell r="CP90">
            <v>126.27917340981129</v>
          </cell>
          <cell r="CQ90">
            <v>129.01370371354002</v>
          </cell>
          <cell r="CR90">
            <v>129.68588270593219</v>
          </cell>
          <cell r="CS90">
            <v>128.90630058031132</v>
          </cell>
          <cell r="CT90">
            <v>133.19800993899463</v>
          </cell>
          <cell r="CU90">
            <v>152.64081924983225</v>
          </cell>
          <cell r="CV90">
            <v>143.53312778782205</v>
          </cell>
          <cell r="CW90">
            <v>143.03421212384282</v>
          </cell>
          <cell r="CX90">
            <v>136.62205551048049</v>
          </cell>
          <cell r="CY90">
            <v>139.4923785784012</v>
          </cell>
          <cell r="CZ90">
            <v>136.42613532031456</v>
          </cell>
          <cell r="DA90">
            <v>139.49912639337626</v>
          </cell>
          <cell r="DB90">
            <v>144.19149048846538</v>
          </cell>
          <cell r="DC90">
            <v>142.07694479521015</v>
          </cell>
          <cell r="DD90">
            <v>138.30720537029759</v>
          </cell>
          <cell r="DE90">
            <v>137.79180334706462</v>
          </cell>
          <cell r="DF90">
            <v>133.52860124314438</v>
          </cell>
          <cell r="DG90">
            <v>134.43063748837579</v>
          </cell>
          <cell r="DH90">
            <v>134.56621748087773</v>
          </cell>
          <cell r="DI90">
            <v>128.46128422943062</v>
          </cell>
          <cell r="DJ90">
            <v>137.05598638047891</v>
          </cell>
          <cell r="DK90">
            <v>133.2542195260794</v>
          </cell>
          <cell r="DL90">
            <v>134.91451989806751</v>
          </cell>
          <cell r="DM90">
            <v>139.29731186081673</v>
          </cell>
          <cell r="DN90">
            <v>134.98444336938118</v>
          </cell>
          <cell r="DO90">
            <v>133.89798215721333</v>
          </cell>
          <cell r="DP90">
            <v>132.15142061540615</v>
          </cell>
          <cell r="DQ90">
            <v>141.26946210621097</v>
          </cell>
          <cell r="DR90">
            <v>139.02246592015294</v>
          </cell>
          <cell r="DS90">
            <v>138.00307475123233</v>
          </cell>
          <cell r="DT90">
            <v>136.59641930606173</v>
          </cell>
          <cell r="DU90">
            <v>140.72692519102827</v>
          </cell>
          <cell r="DV90">
            <v>140.55859871879193</v>
          </cell>
        </row>
        <row r="91">
          <cell r="E91" t="str">
            <v>IJ AT</v>
          </cell>
          <cell r="BZ91">
            <v>113.87897384833701</v>
          </cell>
          <cell r="CA91">
            <v>115.28236900115544</v>
          </cell>
          <cell r="CB91">
            <v>113.78391999561781</v>
          </cell>
          <cell r="CC91">
            <v>114.04764522426414</v>
          </cell>
          <cell r="CD91">
            <v>118.54031481077247</v>
          </cell>
          <cell r="CE91">
            <v>119.88561958885502</v>
          </cell>
          <cell r="CF91">
            <v>126.20069622181424</v>
          </cell>
          <cell r="CG91">
            <v>123.59731253866116</v>
          </cell>
          <cell r="CH91">
            <v>122.19732361235654</v>
          </cell>
          <cell r="CI91">
            <v>123.48226147119222</v>
          </cell>
          <cell r="CJ91">
            <v>120.96308880928272</v>
          </cell>
          <cell r="CK91">
            <v>122.61520658718497</v>
          </cell>
          <cell r="CL91">
            <v>124.3013320882649</v>
          </cell>
          <cell r="CM91">
            <v>117.15730048393019</v>
          </cell>
          <cell r="CN91">
            <v>124.83701017477213</v>
          </cell>
          <cell r="CO91">
            <v>119.79083454203447</v>
          </cell>
          <cell r="CP91">
            <v>117.24885714820958</v>
          </cell>
          <cell r="CQ91">
            <v>121.25155613886891</v>
          </cell>
          <cell r="CR91">
            <v>125.85058719945049</v>
          </cell>
          <cell r="CS91">
            <v>120.22289474828179</v>
          </cell>
          <cell r="CT91">
            <v>123.63689286216378</v>
          </cell>
          <cell r="CU91">
            <v>119.38982099702787</v>
          </cell>
          <cell r="CV91">
            <v>121.84637995891217</v>
          </cell>
          <cell r="CW91">
            <v>123.21617121644542</v>
          </cell>
          <cell r="CX91">
            <v>116.15128505482204</v>
          </cell>
          <cell r="CY91">
            <v>121.97039368008697</v>
          </cell>
          <cell r="CZ91">
            <v>121.29827125909193</v>
          </cell>
          <cell r="DA91">
            <v>128.55091164132168</v>
          </cell>
          <cell r="DB91">
            <v>127.75038788033906</v>
          </cell>
          <cell r="DC91">
            <v>127.76435641289763</v>
          </cell>
          <cell r="DD91">
            <v>121.57589304582626</v>
          </cell>
          <cell r="DE91">
            <v>123.03162031329933</v>
          </cell>
          <cell r="DF91">
            <v>120.04586893769455</v>
          </cell>
          <cell r="DG91">
            <v>118.24771099605233</v>
          </cell>
          <cell r="DH91">
            <v>125.10542559920785</v>
          </cell>
          <cell r="DI91">
            <v>126.41526205905018</v>
          </cell>
          <cell r="DJ91">
            <v>127.30611769434002</v>
          </cell>
          <cell r="DK91">
            <v>129.4554004750014</v>
          </cell>
          <cell r="DL91">
            <v>133.40567902810591</v>
          </cell>
          <cell r="DM91">
            <v>124.69879225057359</v>
          </cell>
          <cell r="DN91">
            <v>124.91128398653653</v>
          </cell>
          <cell r="DO91">
            <v>124.07008395346067</v>
          </cell>
          <cell r="DP91">
            <v>123.69598427393416</v>
          </cell>
          <cell r="DQ91">
            <v>129.28776760827435</v>
          </cell>
          <cell r="DR91">
            <v>128.28033275130036</v>
          </cell>
          <cell r="DS91">
            <v>129.01860297637859</v>
          </cell>
          <cell r="DT91">
            <v>128.65060863243247</v>
          </cell>
          <cell r="DU91">
            <v>136.18227787089057</v>
          </cell>
          <cell r="DV91">
            <v>133.09594595633021</v>
          </cell>
        </row>
        <row r="107">
          <cell r="E107" t="str">
            <v>Médicaments de ville</v>
          </cell>
          <cell r="BZ107">
            <v>98.729908379529689</v>
          </cell>
          <cell r="CA107">
            <v>102.01449875582482</v>
          </cell>
          <cell r="CB107">
            <v>101.82542822654428</v>
          </cell>
          <cell r="CC107">
            <v>103.87893788439497</v>
          </cell>
          <cell r="CD107">
            <v>104.32963932044088</v>
          </cell>
          <cell r="CE107">
            <v>107.56318660843304</v>
          </cell>
          <cell r="CF107">
            <v>105.98748880676368</v>
          </cell>
          <cell r="CG107">
            <v>104.1464214074163</v>
          </cell>
          <cell r="CH107">
            <v>105.46638593721917</v>
          </cell>
          <cell r="CI107">
            <v>107.03460741434823</v>
          </cell>
          <cell r="CJ107">
            <v>109.61688276179626</v>
          </cell>
          <cell r="CK107">
            <v>109.47428413608465</v>
          </cell>
          <cell r="CL107">
            <v>109.70927647243765</v>
          </cell>
          <cell r="CM107">
            <v>109.53859536328659</v>
          </cell>
          <cell r="CN107">
            <v>112.62167948978632</v>
          </cell>
          <cell r="CO107">
            <v>118.7632546502132</v>
          </cell>
          <cell r="CP107">
            <v>117.73293004526253</v>
          </cell>
          <cell r="CQ107">
            <v>114.39768174429376</v>
          </cell>
          <cell r="CR107">
            <v>115.60300957991441</v>
          </cell>
          <cell r="CS107">
            <v>116.9179712134232</v>
          </cell>
          <cell r="CT107">
            <v>133.72931587930455</v>
          </cell>
          <cell r="CU107">
            <v>126.04442301686257</v>
          </cell>
          <cell r="CV107">
            <v>120.29583008043497</v>
          </cell>
          <cell r="CW107">
            <v>120.32809571080119</v>
          </cell>
          <cell r="CX107">
            <v>119.96413839173556</v>
          </cell>
          <cell r="CY107">
            <v>117.48928937011978</v>
          </cell>
          <cell r="CZ107">
            <v>118.37566888197975</v>
          </cell>
          <cell r="DA107">
            <v>120.17638840962231</v>
          </cell>
          <cell r="DB107">
            <v>117.49344869606493</v>
          </cell>
          <cell r="DC107">
            <v>119.45975051842545</v>
          </cell>
          <cell r="DD107">
            <v>118.28381521795275</v>
          </cell>
          <cell r="DE107">
            <v>118.06757143327017</v>
          </cell>
          <cell r="DF107">
            <v>120.84254172342652</v>
          </cell>
          <cell r="DG107">
            <v>120.16169518305195</v>
          </cell>
          <cell r="DH107">
            <v>122.342779275806</v>
          </cell>
          <cell r="DI107">
            <v>120.61284812965592</v>
          </cell>
          <cell r="DJ107">
            <v>121.60478611074454</v>
          </cell>
          <cell r="DK107">
            <v>126.68924894941669</v>
          </cell>
          <cell r="DL107">
            <v>123.65062740026862</v>
          </cell>
          <cell r="DM107">
            <v>122.98280945386561</v>
          </cell>
          <cell r="DN107">
            <v>124.11789796400411</v>
          </cell>
          <cell r="DO107">
            <v>123.77493163411081</v>
          </cell>
          <cell r="DP107">
            <v>124.47551033220461</v>
          </cell>
          <cell r="DQ107">
            <v>127.74826404461747</v>
          </cell>
          <cell r="DR107">
            <v>124.13973121808621</v>
          </cell>
          <cell r="DS107">
            <v>127.31308601342812</v>
          </cell>
          <cell r="DT107">
            <v>125.90021711410773</v>
          </cell>
          <cell r="DU107">
            <v>128.33081925720228</v>
          </cell>
          <cell r="DV107">
            <v>127.23636872133571</v>
          </cell>
        </row>
        <row r="108">
          <cell r="E108" t="str">
            <v>Médicaments rétrocédés</v>
          </cell>
          <cell r="BZ108">
            <v>91.801389968438713</v>
          </cell>
          <cell r="CA108">
            <v>90.23218274232724</v>
          </cell>
          <cell r="CB108">
            <v>92.274837127064274</v>
          </cell>
          <cell r="CC108">
            <v>98.108570422538477</v>
          </cell>
          <cell r="CD108">
            <v>97.249320590647201</v>
          </cell>
          <cell r="CE108">
            <v>96.003289135279985</v>
          </cell>
          <cell r="CF108">
            <v>100.67049618829789</v>
          </cell>
          <cell r="CG108">
            <v>99.257825847587625</v>
          </cell>
          <cell r="CH108">
            <v>104.06163873705336</v>
          </cell>
          <cell r="CI108">
            <v>99.680903384202168</v>
          </cell>
          <cell r="CJ108">
            <v>100.5806607157085</v>
          </cell>
          <cell r="CK108">
            <v>104.84797147173259</v>
          </cell>
          <cell r="CL108">
            <v>111.01106787846558</v>
          </cell>
          <cell r="CM108">
            <v>104.96539804272844</v>
          </cell>
          <cell r="CN108">
            <v>103.42637896380712</v>
          </cell>
          <cell r="CO108">
            <v>96.920517564499463</v>
          </cell>
          <cell r="CP108">
            <v>92.92755521899177</v>
          </cell>
          <cell r="CQ108">
            <v>101.79396261274356</v>
          </cell>
          <cell r="CR108">
            <v>89.360651799730448</v>
          </cell>
          <cell r="CS108">
            <v>102.44320860289871</v>
          </cell>
          <cell r="CT108">
            <v>90.798895932128104</v>
          </cell>
          <cell r="CU108">
            <v>75.524765999318504</v>
          </cell>
          <cell r="CV108">
            <v>96.049593801090055</v>
          </cell>
          <cell r="CW108">
            <v>99.262928476491567</v>
          </cell>
          <cell r="CX108">
            <v>84.023338658067942</v>
          </cell>
          <cell r="CY108">
            <v>87.13924840301749</v>
          </cell>
          <cell r="CZ108">
            <v>82.627645411694871</v>
          </cell>
          <cell r="DA108">
            <v>81.884495451318173</v>
          </cell>
          <cell r="DB108">
            <v>85.102030122501617</v>
          </cell>
          <cell r="DC108">
            <v>82.614819990422873</v>
          </cell>
          <cell r="DD108">
            <v>87.978288054685649</v>
          </cell>
          <cell r="DE108">
            <v>77.02014478794824</v>
          </cell>
          <cell r="DF108">
            <v>84.644547417712701</v>
          </cell>
          <cell r="DG108">
            <v>82.392085716740354</v>
          </cell>
          <cell r="DH108">
            <v>83.800404314540913</v>
          </cell>
          <cell r="DI108">
            <v>73.00267231903787</v>
          </cell>
          <cell r="DJ108">
            <v>74.060704448066446</v>
          </cell>
          <cell r="DK108">
            <v>82.186254477779357</v>
          </cell>
          <cell r="DL108">
            <v>81.352277923281775</v>
          </cell>
          <cell r="DM108">
            <v>83.974307672728727</v>
          </cell>
          <cell r="DN108">
            <v>82.73887634161288</v>
          </cell>
          <cell r="DO108">
            <v>73.790623959913944</v>
          </cell>
          <cell r="DP108">
            <v>81.849832429637743</v>
          </cell>
          <cell r="DQ108">
            <v>74.65377208941392</v>
          </cell>
          <cell r="DR108">
            <v>75.198389977596236</v>
          </cell>
          <cell r="DS108">
            <v>85.657306101464727</v>
          </cell>
          <cell r="DT108">
            <v>73.694138380121061</v>
          </cell>
          <cell r="DU108">
            <v>76.204324556652637</v>
          </cell>
          <cell r="DV108">
            <v>79.987375540491428</v>
          </cell>
        </row>
        <row r="118">
          <cell r="E118" t="str">
            <v>TOTAL médicaments</v>
          </cell>
          <cell r="BZ118">
            <v>98.082233808367903</v>
          </cell>
          <cell r="CA118">
            <v>100.91309351756794</v>
          </cell>
          <cell r="CB118">
            <v>100.9326435606631</v>
          </cell>
          <cell r="CC118">
            <v>103.33952670735007</v>
          </cell>
          <cell r="CD118">
            <v>103.66777452844333</v>
          </cell>
          <cell r="CE118">
            <v>106.48257294843127</v>
          </cell>
          <cell r="CF118">
            <v>105.49045889218299</v>
          </cell>
          <cell r="CG118">
            <v>103.68943784398562</v>
          </cell>
          <cell r="CH118">
            <v>105.33507084408156</v>
          </cell>
          <cell r="CI118">
            <v>106.34718669586512</v>
          </cell>
          <cell r="CJ118">
            <v>108.77218106781592</v>
          </cell>
          <cell r="CK118">
            <v>109.04181865166764</v>
          </cell>
          <cell r="CL118">
            <v>109.83096730742072</v>
          </cell>
          <cell r="CM118">
            <v>109.11109507567973</v>
          </cell>
          <cell r="CN118">
            <v>111.76210721596023</v>
          </cell>
          <cell r="CO118">
            <v>116.72140608525254</v>
          </cell>
          <cell r="CP118">
            <v>115.41413552818443</v>
          </cell>
          <cell r="CQ118">
            <v>113.21949213733488</v>
          </cell>
          <cell r="CR118">
            <v>113.14988658693117</v>
          </cell>
          <cell r="CS118">
            <v>115.56487736128982</v>
          </cell>
          <cell r="CT118">
            <v>129.71620085538055</v>
          </cell>
          <cell r="CU118">
            <v>121.32186975905479</v>
          </cell>
          <cell r="CV118">
            <v>118.02930356599659</v>
          </cell>
          <cell r="CW118">
            <v>118.35893400184287</v>
          </cell>
          <cell r="CX118">
            <v>116.60440970609733</v>
          </cell>
          <cell r="CY118">
            <v>114.65218212701214</v>
          </cell>
          <cell r="CZ118">
            <v>115.03396082879256</v>
          </cell>
          <cell r="DA118">
            <v>116.59688065930116</v>
          </cell>
          <cell r="DB118">
            <v>114.46551445540938</v>
          </cell>
          <cell r="DC118">
            <v>116.01550412066601</v>
          </cell>
          <cell r="DD118">
            <v>115.45086910383388</v>
          </cell>
          <cell r="DE118">
            <v>114.23047771822037</v>
          </cell>
          <cell r="DF118">
            <v>117.45877061280336</v>
          </cell>
          <cell r="DG118">
            <v>116.63101024254823</v>
          </cell>
          <cell r="DH118">
            <v>118.73985658823192</v>
          </cell>
          <cell r="DI118">
            <v>116.16227177674932</v>
          </cell>
          <cell r="DJ118">
            <v>117.16038820702192</v>
          </cell>
          <cell r="DK118">
            <v>122.52913041473926</v>
          </cell>
          <cell r="DL118">
            <v>119.6965980201193</v>
          </cell>
          <cell r="DM118">
            <v>119.33631345519456</v>
          </cell>
          <cell r="DN118">
            <v>120.24980690986533</v>
          </cell>
          <cell r="DO118">
            <v>119.10242257562554</v>
          </cell>
          <cell r="DP118">
            <v>120.49088244814901</v>
          </cell>
          <cell r="DQ118">
            <v>122.78501645432567</v>
          </cell>
          <cell r="DR118">
            <v>119.56471816056499</v>
          </cell>
          <cell r="DS118">
            <v>123.41912372739259</v>
          </cell>
          <cell r="DT118">
            <v>121.02001796475605</v>
          </cell>
          <cell r="DU118">
            <v>123.45805958504749</v>
          </cell>
          <cell r="DV118">
            <v>122.8195555470728</v>
          </cell>
        </row>
        <row r="126">
          <cell r="E126" t="str">
            <v>Produits de LPP</v>
          </cell>
          <cell r="BZ126">
            <v>92.626614323239053</v>
          </cell>
          <cell r="CA126">
            <v>101.07375042319752</v>
          </cell>
          <cell r="CB126">
            <v>100.73756737561258</v>
          </cell>
          <cell r="CC126">
            <v>102.61743577195868</v>
          </cell>
          <cell r="CD126">
            <v>102.70423035617202</v>
          </cell>
          <cell r="CE126">
            <v>103.6958850869573</v>
          </cell>
          <cell r="CF126">
            <v>104.58720680935272</v>
          </cell>
          <cell r="CG126">
            <v>105.81566927486233</v>
          </cell>
          <cell r="CH126">
            <v>107.50128067918965</v>
          </cell>
          <cell r="CI126">
            <v>107.13648983911411</v>
          </cell>
          <cell r="CJ126">
            <v>108.09301168642098</v>
          </cell>
          <cell r="CK126">
            <v>108.93989411143717</v>
          </cell>
          <cell r="CL126">
            <v>109.52296290152425</v>
          </cell>
          <cell r="CM126">
            <v>106.99000479994865</v>
          </cell>
          <cell r="CN126">
            <v>104.87415347186386</v>
          </cell>
          <cell r="CO126">
            <v>103.82539520968746</v>
          </cell>
          <cell r="CP126">
            <v>108.05139666718617</v>
          </cell>
          <cell r="CQ126">
            <v>106.25964550618976</v>
          </cell>
          <cell r="CR126">
            <v>106.13304990121281</v>
          </cell>
          <cell r="CS126">
            <v>102.82812954893252</v>
          </cell>
          <cell r="CT126">
            <v>103.36966433926503</v>
          </cell>
          <cell r="CU126">
            <v>108.8529520549889</v>
          </cell>
          <cell r="CV126">
            <v>105.33561451450765</v>
          </cell>
          <cell r="CW126">
            <v>107.91020288916124</v>
          </cell>
          <cell r="CX126">
            <v>107.45018945923448</v>
          </cell>
          <cell r="CY126">
            <v>106.91149296529281</v>
          </cell>
          <cell r="CZ126">
            <v>107.48403445454555</v>
          </cell>
          <cell r="DA126">
            <v>110.12904063131879</v>
          </cell>
          <cell r="DB126">
            <v>107.93474747775285</v>
          </cell>
          <cell r="DC126">
            <v>105.8539177565262</v>
          </cell>
          <cell r="DD126">
            <v>108.3454002420418</v>
          </cell>
          <cell r="DE126">
            <v>106.46299661897649</v>
          </cell>
          <cell r="DF126">
            <v>109.72946922128128</v>
          </cell>
          <cell r="DG126">
            <v>108.3541679975299</v>
          </cell>
          <cell r="DH126">
            <v>108.45777252381336</v>
          </cell>
          <cell r="DI126">
            <v>104.79659117049323</v>
          </cell>
          <cell r="DJ126">
            <v>104.85518315420958</v>
          </cell>
          <cell r="DK126">
            <v>108.19679347373751</v>
          </cell>
          <cell r="DL126">
            <v>110.22211251844045</v>
          </cell>
          <cell r="DM126">
            <v>106.23381583621025</v>
          </cell>
          <cell r="DN126">
            <v>106.71026974064128</v>
          </cell>
          <cell r="DO126">
            <v>107.3284738921818</v>
          </cell>
          <cell r="DP126">
            <v>104.79004428885924</v>
          </cell>
          <cell r="DQ126">
            <v>113.13576655132043</v>
          </cell>
          <cell r="DR126">
            <v>104.90312491996204</v>
          </cell>
          <cell r="DS126">
            <v>112.09460993023394</v>
          </cell>
          <cell r="DT126">
            <v>108.49402164636244</v>
          </cell>
          <cell r="DU126">
            <v>110.28475349112725</v>
          </cell>
          <cell r="DV126">
            <v>111.36961559058147</v>
          </cell>
        </row>
        <row r="134">
          <cell r="E134" t="str">
            <v xml:space="preserve">TOTAL SOINS DE VILLE </v>
          </cell>
          <cell r="BZ134">
            <v>94.392556380896835</v>
          </cell>
          <cell r="CA134">
            <v>101.75721631681265</v>
          </cell>
          <cell r="CB134">
            <v>102.04306564941569</v>
          </cell>
          <cell r="CC134">
            <v>103.27196479252009</v>
          </cell>
          <cell r="CD134">
            <v>104.35686256898408</v>
          </cell>
          <cell r="CE134">
            <v>105.07341327961622</v>
          </cell>
          <cell r="CF134">
            <v>109.65121651104477</v>
          </cell>
          <cell r="CG134">
            <v>105.39600627888576</v>
          </cell>
          <cell r="CH134">
            <v>106.74983556898256</v>
          </cell>
          <cell r="CI134">
            <v>107.14318510134308</v>
          </cell>
          <cell r="CJ134">
            <v>107.77313806224372</v>
          </cell>
          <cell r="CK134">
            <v>109.27870427340017</v>
          </cell>
          <cell r="CL134">
            <v>108.18029907237722</v>
          </cell>
          <cell r="CM134">
            <v>106.23142966394752</v>
          </cell>
          <cell r="CN134">
            <v>107.3380763334337</v>
          </cell>
          <cell r="CO134">
            <v>108.20883965793917</v>
          </cell>
          <cell r="CP134">
            <v>108.29414271810754</v>
          </cell>
          <cell r="CQ134">
            <v>108.18923711378159</v>
          </cell>
          <cell r="CR134">
            <v>107.5340521807294</v>
          </cell>
          <cell r="CS134">
            <v>107.94158059656964</v>
          </cell>
          <cell r="CT134">
            <v>114.46622650739289</v>
          </cell>
          <cell r="CU134">
            <v>112.10470785323861</v>
          </cell>
          <cell r="CV134">
            <v>110.03625948346185</v>
          </cell>
          <cell r="CW134">
            <v>109.28794866266669</v>
          </cell>
          <cell r="CX134">
            <v>109.9426071713709</v>
          </cell>
          <cell r="CY134">
            <v>108.88927089097706</v>
          </cell>
          <cell r="CZ134">
            <v>109.32863343049294</v>
          </cell>
          <cell r="DA134">
            <v>110.91513578163215</v>
          </cell>
          <cell r="DB134">
            <v>109.77649388838992</v>
          </cell>
          <cell r="DC134">
            <v>109.70724207694371</v>
          </cell>
          <cell r="DD134">
            <v>109.05490112851393</v>
          </cell>
          <cell r="DE134">
            <v>108.1806271031441</v>
          </cell>
          <cell r="DF134">
            <v>109.4810424031225</v>
          </cell>
          <cell r="DG134">
            <v>108.12173887138432</v>
          </cell>
          <cell r="DH134">
            <v>109.69982728784431</v>
          </cell>
          <cell r="DI134">
            <v>107.39723950260883</v>
          </cell>
          <cell r="DJ134">
            <v>108.68648531482978</v>
          </cell>
          <cell r="DK134">
            <v>111.84496668970316</v>
          </cell>
          <cell r="DL134">
            <v>110.68471838876874</v>
          </cell>
          <cell r="DM134">
            <v>109.25010146173651</v>
          </cell>
          <cell r="DN134">
            <v>109.57947146797781</v>
          </cell>
          <cell r="DO134">
            <v>109.43237086554063</v>
          </cell>
          <cell r="DP134">
            <v>109.16689157581206</v>
          </cell>
          <cell r="DQ134">
            <v>113.87867170107432</v>
          </cell>
          <cell r="DR134">
            <v>108.35226185683946</v>
          </cell>
          <cell r="DS134">
            <v>112.30600231101684</v>
          </cell>
          <cell r="DT134">
            <v>109.49372932140655</v>
          </cell>
          <cell r="DU134">
            <v>109.57159827994016</v>
          </cell>
          <cell r="DV134">
            <v>113.6366746852618</v>
          </cell>
        </row>
      </sheetData>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Mois-1"/>
      <sheetName val="Evo PCAP"/>
      <sheetName val="Evo ACM"/>
      <sheetName val="Base 100"/>
    </sheetNames>
    <sheetDataSet>
      <sheetData sheetId="0">
        <row r="5">
          <cell r="DH5">
            <v>48592320.189999998</v>
          </cell>
        </row>
        <row r="6">
          <cell r="DH6">
            <v>39684279.230000004</v>
          </cell>
        </row>
        <row r="7">
          <cell r="DH7">
            <v>5377580.3599999994</v>
          </cell>
        </row>
        <row r="8">
          <cell r="DH8">
            <v>3530460.6</v>
          </cell>
        </row>
      </sheetData>
      <sheetData sheetId="1"/>
      <sheetData sheetId="2">
        <row r="5">
          <cell r="DH5">
            <v>660388606.02999997</v>
          </cell>
        </row>
        <row r="6">
          <cell r="DH6">
            <v>531032320.48999995</v>
          </cell>
        </row>
        <row r="7">
          <cell r="DH7">
            <v>64920936.109999999</v>
          </cell>
        </row>
        <row r="8">
          <cell r="DH8">
            <v>64435349.430000007</v>
          </cell>
        </row>
      </sheetData>
      <sheetData sheetId="3">
        <row r="5">
          <cell r="DH5">
            <v>-0.2365725470312432</v>
          </cell>
        </row>
        <row r="6">
          <cell r="DH6">
            <v>-0.2210504696671548</v>
          </cell>
        </row>
        <row r="7">
          <cell r="DH7">
            <v>-6.1832959899873474E-2</v>
          </cell>
        </row>
        <row r="8">
          <cell r="DH8">
            <v>-0.49364572216999247</v>
          </cell>
        </row>
      </sheetData>
      <sheetData sheetId="4"/>
      <sheetData sheetId="5">
        <row r="5">
          <cell r="DH5">
            <v>-4.691640519769924E-2</v>
          </cell>
        </row>
        <row r="6">
          <cell r="DH6">
            <v>-4.0867886363121775E-2</v>
          </cell>
        </row>
        <row r="7">
          <cell r="DH7">
            <v>5.492611225503552E-2</v>
          </cell>
        </row>
        <row r="8">
          <cell r="DH8">
            <v>-0.17388145240189889</v>
          </cell>
        </row>
      </sheetData>
      <sheetData sheetId="6">
        <row r="5">
          <cell r="DH5">
            <v>2.9927486563084749E-2</v>
          </cell>
        </row>
        <row r="6">
          <cell r="DH6">
            <v>3.0341210442244027E-2</v>
          </cell>
        </row>
        <row r="7">
          <cell r="DH7">
            <v>0.11249304961267859</v>
          </cell>
        </row>
        <row r="8">
          <cell r="DH8">
            <v>-4.4669694569365093E-2</v>
          </cell>
        </row>
      </sheetData>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Mois-1"/>
      <sheetName val="Evo PCAP"/>
      <sheetName val="Evo ACM"/>
      <sheetName val="Base 100"/>
      <sheetName val="Poids ACM"/>
      <sheetName val="Contribution ACM"/>
      <sheetName val="Evo PCAP moy 19-21"/>
    </sheetNames>
    <sheetDataSet>
      <sheetData sheetId="0"/>
      <sheetData sheetId="1">
        <row r="5">
          <cell r="DG5">
            <v>112342369.92950428</v>
          </cell>
        </row>
      </sheetData>
      <sheetData sheetId="2"/>
      <sheetData sheetId="3">
        <row r="5">
          <cell r="DH5">
            <v>-0.19258872471451471</v>
          </cell>
        </row>
        <row r="6">
          <cell r="DH6">
            <v>-0.17883327992666465</v>
          </cell>
        </row>
        <row r="7">
          <cell r="DH7">
            <v>1.0935332416004417E-3</v>
          </cell>
        </row>
        <row r="8">
          <cell r="DH8">
            <v>-0.48110070321114351</v>
          </cell>
        </row>
      </sheetData>
      <sheetData sheetId="4">
        <row r="5">
          <cell r="DH5">
            <v>-0.19684495186335382</v>
          </cell>
        </row>
        <row r="6">
          <cell r="DH6">
            <v>-0.18557797249115759</v>
          </cell>
        </row>
        <row r="7">
          <cell r="DH7">
            <v>-3.333396816996903E-2</v>
          </cell>
        </row>
        <row r="8">
          <cell r="DH8">
            <v>-0.45591502436940878</v>
          </cell>
        </row>
      </sheetData>
      <sheetData sheetId="5">
        <row r="4">
          <cell r="DG4">
            <v>45323</v>
          </cell>
        </row>
        <row r="5">
          <cell r="DH5">
            <v>-4.0496033799301223E-2</v>
          </cell>
        </row>
        <row r="6">
          <cell r="DH6">
            <v>-3.2685978969577922E-2</v>
          </cell>
        </row>
        <row r="7">
          <cell r="DH7">
            <v>4.7824201573589686E-2</v>
          </cell>
        </row>
        <row r="8">
          <cell r="DH8">
            <v>-0.18109563050182986</v>
          </cell>
        </row>
      </sheetData>
      <sheetData sheetId="6">
        <row r="5">
          <cell r="CV5">
            <v>2.8687087665259847E-2</v>
          </cell>
          <cell r="DH5">
            <v>3.892723371716067E-2</v>
          </cell>
        </row>
        <row r="6">
          <cell r="CV6">
            <v>1.2926515787768045E-2</v>
          </cell>
          <cell r="DH6">
            <v>4.0010078404075777E-2</v>
          </cell>
        </row>
        <row r="7">
          <cell r="CV7">
            <v>0.18455597880324937</v>
          </cell>
          <cell r="DH7">
            <v>0.11148729469145469</v>
          </cell>
        </row>
        <row r="8">
          <cell r="CV8">
            <v>3.3695293564426576E-2</v>
          </cell>
          <cell r="DH8">
            <v>-3.2303879190598961E-2</v>
          </cell>
        </row>
      </sheetData>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Mois-1"/>
      <sheetName val="Evo PCAP"/>
      <sheetName val="Evo ACM"/>
      <sheetName val="Base 100"/>
    </sheetNames>
    <sheetDataSet>
      <sheetData sheetId="0">
        <row r="5">
          <cell r="DH5">
            <v>23112970.509999998</v>
          </cell>
        </row>
        <row r="6">
          <cell r="DH6">
            <v>18941743.879999999</v>
          </cell>
        </row>
        <row r="7">
          <cell r="DH7">
            <v>2181456.77</v>
          </cell>
        </row>
        <row r="8">
          <cell r="DH8">
            <v>1989769.86</v>
          </cell>
        </row>
      </sheetData>
      <sheetData sheetId="1"/>
      <sheetData sheetId="2">
        <row r="5">
          <cell r="DH5">
            <v>331168218.34000003</v>
          </cell>
        </row>
        <row r="6">
          <cell r="DH6">
            <v>265692606.05000001</v>
          </cell>
        </row>
        <row r="7">
          <cell r="DH7">
            <v>27487481.960000001</v>
          </cell>
        </row>
        <row r="8">
          <cell r="DH8">
            <v>37988130.329999998</v>
          </cell>
        </row>
      </sheetData>
      <sheetData sheetId="3">
        <row r="5">
          <cell r="DH5">
            <v>-0.28194620486456146</v>
          </cell>
        </row>
        <row r="6">
          <cell r="DH6">
            <v>-0.2644146199188192</v>
          </cell>
        </row>
        <row r="7">
          <cell r="DH7">
            <v>-6.8375957412146304E-2</v>
          </cell>
        </row>
        <row r="8">
          <cell r="DH8">
            <v>-0.51424245817096825</v>
          </cell>
        </row>
      </sheetData>
      <sheetData sheetId="4"/>
      <sheetData sheetId="5">
        <row r="5">
          <cell r="DH5">
            <v>-9.3153790076832443E-2</v>
          </cell>
        </row>
        <row r="6">
          <cell r="DH6">
            <v>-8.9007660334376903E-2</v>
          </cell>
        </row>
        <row r="7">
          <cell r="DH7">
            <v>4.3579675532150919E-2</v>
          </cell>
        </row>
        <row r="8">
          <cell r="DH8">
            <v>-0.19819602311642781</v>
          </cell>
        </row>
      </sheetData>
      <sheetData sheetId="6">
        <row r="5">
          <cell r="DH5">
            <v>-7.4034415254504715E-3</v>
          </cell>
        </row>
        <row r="6">
          <cell r="DH6">
            <v>-3.1027126612970246E-3</v>
          </cell>
        </row>
        <row r="7">
          <cell r="DH7">
            <v>4.6904902568211115E-2</v>
          </cell>
        </row>
        <row r="8">
          <cell r="DH8">
            <v>-7.0349331991915176E-2</v>
          </cell>
        </row>
      </sheetData>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Mois-1"/>
      <sheetName val="Evo PCAP"/>
      <sheetName val="Evo ACM"/>
      <sheetName val="Base 100"/>
      <sheetName val="Poids ACM"/>
      <sheetName val="Contribution ACM"/>
      <sheetName val="Evo PCAP moy 19-21"/>
    </sheetNames>
    <sheetDataSet>
      <sheetData sheetId="0"/>
      <sheetData sheetId="1"/>
      <sheetData sheetId="2"/>
      <sheetData sheetId="3">
        <row r="5">
          <cell r="DH5">
            <v>-0.2455197247516212</v>
          </cell>
        </row>
        <row r="6">
          <cell r="DH6">
            <v>-0.22836376983770823</v>
          </cell>
        </row>
        <row r="7">
          <cell r="DH7">
            <v>-9.1288270613286704E-3</v>
          </cell>
        </row>
        <row r="8">
          <cell r="DH8">
            <v>-0.5130679452998248</v>
          </cell>
        </row>
      </sheetData>
      <sheetData sheetId="4">
        <row r="5">
          <cell r="DH5">
            <v>-0.24032901548669183</v>
          </cell>
        </row>
        <row r="6">
          <cell r="DH6">
            <v>-0.22335607303985849</v>
          </cell>
        </row>
        <row r="7">
          <cell r="DH7">
            <v>-7.2966720084091108E-2</v>
          </cell>
        </row>
        <row r="8">
          <cell r="DH8">
            <v>-0.48265497431728599</v>
          </cell>
        </row>
      </sheetData>
      <sheetData sheetId="5">
        <row r="5">
          <cell r="DH5">
            <v>-8.7058846539644352E-2</v>
          </cell>
        </row>
        <row r="6">
          <cell r="DH6">
            <v>-8.033616919715969E-2</v>
          </cell>
        </row>
        <row r="7">
          <cell r="DH7">
            <v>3.8836005866127898E-2</v>
          </cell>
        </row>
        <row r="8">
          <cell r="DH8">
            <v>-0.21180178998541033</v>
          </cell>
        </row>
      </sheetData>
      <sheetData sheetId="6">
        <row r="5">
          <cell r="CV5">
            <v>3.4431754837556117E-3</v>
          </cell>
          <cell r="DH5">
            <v>1.0799784879291785E-3</v>
          </cell>
        </row>
        <row r="6">
          <cell r="CV6">
            <v>-9.5019301591691141E-3</v>
          </cell>
          <cell r="DH6">
            <v>5.5617813103372438E-3</v>
          </cell>
        </row>
        <row r="7">
          <cell r="CV7">
            <v>0.15480372150212829</v>
          </cell>
          <cell r="DH7">
            <v>4.8464237897155149E-2</v>
          </cell>
        </row>
        <row r="8">
          <cell r="CV8">
            <v>4.4807360492755688E-3</v>
          </cell>
          <cell r="DH8">
            <v>-5.855031763162466E-2</v>
          </cell>
        </row>
      </sheetData>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Mois-1"/>
      <sheetName val="Evo PCAP"/>
      <sheetName val="Evo ACM"/>
      <sheetName val="Base 100"/>
    </sheetNames>
    <sheetDataSet>
      <sheetData sheetId="0">
        <row r="5">
          <cell r="DH5">
            <v>25479349.68</v>
          </cell>
        </row>
        <row r="6">
          <cell r="DH6">
            <v>20742535.350000001</v>
          </cell>
        </row>
        <row r="7">
          <cell r="DH7">
            <v>3196123.59</v>
          </cell>
        </row>
        <row r="8">
          <cell r="DH8">
            <v>1540690.74</v>
          </cell>
        </row>
      </sheetData>
      <sheetData sheetId="1"/>
      <sheetData sheetId="2">
        <row r="5">
          <cell r="DH5">
            <v>329220387.69000006</v>
          </cell>
        </row>
        <row r="6">
          <cell r="DH6">
            <v>265339714.44</v>
          </cell>
        </row>
        <row r="7">
          <cell r="DH7">
            <v>37433454.149999991</v>
          </cell>
        </row>
        <row r="8">
          <cell r="DH8">
            <v>26447219.099999994</v>
          </cell>
        </row>
      </sheetData>
      <sheetData sheetId="3">
        <row r="5">
          <cell r="DH5">
            <v>-0.19015115006779859</v>
          </cell>
        </row>
        <row r="6">
          <cell r="DH6">
            <v>-0.17673066777809621</v>
          </cell>
        </row>
        <row r="7">
          <cell r="DH7">
            <v>-5.731412877251163E-2</v>
          </cell>
        </row>
        <row r="8">
          <cell r="DH8">
            <v>-0.46431121614372295</v>
          </cell>
        </row>
      </sheetData>
      <sheetData sheetId="4"/>
      <sheetData sheetId="5">
        <row r="5">
          <cell r="DH5">
            <v>1.8509038438156988E-3</v>
          </cell>
        </row>
        <row r="6">
          <cell r="DH6">
            <v>9.5557731291433523E-3</v>
          </cell>
        </row>
        <row r="7">
          <cell r="DH7">
            <v>6.3316726493454434E-2</v>
          </cell>
        </row>
        <row r="8">
          <cell r="DH8">
            <v>-0.1377490015301911</v>
          </cell>
        </row>
      </sheetData>
      <sheetData sheetId="6">
        <row r="5">
          <cell r="DH5">
            <v>7.042362741015773E-2</v>
          </cell>
        </row>
        <row r="6">
          <cell r="DH6">
            <v>6.6156201799921988E-2</v>
          </cell>
        </row>
        <row r="7">
          <cell r="DH7">
            <v>0.16613984921771308</v>
          </cell>
        </row>
        <row r="8">
          <cell r="DH8">
            <v>-5.1991464636510498E-3</v>
          </cell>
        </row>
      </sheetData>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Mois-1"/>
      <sheetName val="Evo PCAP"/>
      <sheetName val="Evo ACM"/>
      <sheetName val="Base 100"/>
      <sheetName val="Poids ACM"/>
      <sheetName val="Contribution ACM"/>
      <sheetName val="Evo PCAP moy 19-21"/>
    </sheetNames>
    <sheetDataSet>
      <sheetData sheetId="0"/>
      <sheetData sheetId="1"/>
      <sheetData sheetId="2"/>
      <sheetData sheetId="3">
        <row r="5">
          <cell r="DH5">
            <v>-0.13823313427651707</v>
          </cell>
        </row>
        <row r="6">
          <cell r="DH6">
            <v>-0.12800641307980343</v>
          </cell>
        </row>
        <row r="7">
          <cell r="DH7">
            <v>8.3109106023617763E-3</v>
          </cell>
        </row>
        <row r="8">
          <cell r="DH8">
            <v>-0.43410754442388055</v>
          </cell>
        </row>
      </sheetData>
      <sheetData sheetId="4">
        <row r="5">
          <cell r="DH5">
            <v>-0.15326948890833281</v>
          </cell>
        </row>
        <row r="6">
          <cell r="DH6">
            <v>-0.14794161751662549</v>
          </cell>
        </row>
        <row r="7">
          <cell r="DH7">
            <v>-3.7835544068977045E-3</v>
          </cell>
        </row>
        <row r="8">
          <cell r="DH8">
            <v>-0.41785440443431854</v>
          </cell>
        </row>
      </sheetData>
      <sheetData sheetId="5">
        <row r="5">
          <cell r="DH5">
            <v>9.3984755590377222E-3</v>
          </cell>
        </row>
        <row r="6">
          <cell r="DH6">
            <v>1.8295689070829457E-2</v>
          </cell>
        </row>
        <row r="7">
          <cell r="DH7">
            <v>5.4450814355027077E-2</v>
          </cell>
        </row>
        <row r="8">
          <cell r="DH8">
            <v>-0.13399040112074068</v>
          </cell>
        </row>
      </sheetData>
      <sheetData sheetId="6">
        <row r="5">
          <cell r="CV5">
            <v>5.75762717704289E-2</v>
          </cell>
          <cell r="DH5">
            <v>8.0022716820455475E-2</v>
          </cell>
        </row>
        <row r="6">
          <cell r="CV6">
            <v>3.8123350487401231E-2</v>
          </cell>
          <cell r="DH6">
            <v>7.6934970602746899E-2</v>
          </cell>
        </row>
        <row r="7">
          <cell r="CV7">
            <v>0.20998543039634088</v>
          </cell>
          <cell r="DH7">
            <v>0.16289693565541041</v>
          </cell>
        </row>
        <row r="8">
          <cell r="CV8">
            <v>8.2335638028571578E-2</v>
          </cell>
          <cell r="DH8">
            <v>8.2513968660418158E-3</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_hors_covid"/>
      <sheetName val="SA_hors_covid"/>
      <sheetName val="RA_hors_covid"/>
      <sheetName val="NSA_INDICES"/>
      <sheetName val="SA_INDICES"/>
      <sheetName val="RA_INDICES"/>
      <sheetName val="RA_INDICES_Prov"/>
    </sheetNames>
    <sheetDataSet>
      <sheetData sheetId="0"/>
      <sheetData sheetId="1"/>
      <sheetData sheetId="2"/>
      <sheetData sheetId="3">
        <row r="3">
          <cell r="BZ3">
            <v>43952</v>
          </cell>
          <cell r="CA3">
            <v>43983</v>
          </cell>
          <cell r="CB3">
            <v>44013</v>
          </cell>
          <cell r="CC3">
            <v>44044</v>
          </cell>
          <cell r="CD3">
            <v>44075</v>
          </cell>
          <cell r="CE3">
            <v>44105</v>
          </cell>
          <cell r="CF3">
            <v>44136</v>
          </cell>
          <cell r="CG3">
            <v>44166</v>
          </cell>
          <cell r="CH3">
            <v>44197</v>
          </cell>
          <cell r="CI3">
            <v>44228</v>
          </cell>
          <cell r="CJ3">
            <v>44256</v>
          </cell>
          <cell r="CK3">
            <v>44287</v>
          </cell>
          <cell r="CL3">
            <v>44317</v>
          </cell>
          <cell r="CM3">
            <v>44348</v>
          </cell>
          <cell r="CN3">
            <v>44378</v>
          </cell>
          <cell r="CO3">
            <v>44409</v>
          </cell>
          <cell r="CP3">
            <v>44440</v>
          </cell>
          <cell r="CQ3">
            <v>44470</v>
          </cell>
          <cell r="CR3">
            <v>44501</v>
          </cell>
          <cell r="CS3">
            <v>44531</v>
          </cell>
          <cell r="CT3">
            <v>44562</v>
          </cell>
          <cell r="CU3">
            <v>44593</v>
          </cell>
          <cell r="CV3">
            <v>44621</v>
          </cell>
          <cell r="CW3">
            <v>44652</v>
          </cell>
          <cell r="CX3">
            <v>44682</v>
          </cell>
          <cell r="CY3">
            <v>44713</v>
          </cell>
          <cell r="CZ3">
            <v>44743</v>
          </cell>
          <cell r="DA3">
            <v>44774</v>
          </cell>
          <cell r="DB3">
            <v>44805</v>
          </cell>
          <cell r="DC3">
            <v>44835</v>
          </cell>
          <cell r="DD3">
            <v>44866</v>
          </cell>
          <cell r="DE3">
            <v>44896</v>
          </cell>
          <cell r="DF3">
            <v>44927</v>
          </cell>
          <cell r="DG3">
            <v>44958</v>
          </cell>
          <cell r="DH3">
            <v>44986</v>
          </cell>
          <cell r="DI3">
            <v>45017</v>
          </cell>
          <cell r="DJ3">
            <v>45047</v>
          </cell>
          <cell r="DK3">
            <v>45078</v>
          </cell>
          <cell r="DL3">
            <v>45108</v>
          </cell>
          <cell r="DM3">
            <v>45139</v>
          </cell>
          <cell r="DN3">
            <v>45170</v>
          </cell>
          <cell r="DO3">
            <v>45200</v>
          </cell>
          <cell r="DP3">
            <v>45231</v>
          </cell>
          <cell r="DQ3">
            <v>45261</v>
          </cell>
          <cell r="DR3">
            <v>45292</v>
          </cell>
          <cell r="DS3">
            <v>45323</v>
          </cell>
          <cell r="DT3">
            <v>45352</v>
          </cell>
          <cell r="DU3">
            <v>45383</v>
          </cell>
        </row>
        <row r="28">
          <cell r="BZ28">
            <v>71.330505991523481</v>
          </cell>
          <cell r="CA28">
            <v>69.755627917563999</v>
          </cell>
          <cell r="CB28">
            <v>68.14213877927439</v>
          </cell>
          <cell r="CC28">
            <v>69.581941629520443</v>
          </cell>
          <cell r="CD28">
            <v>68.921494965427712</v>
          </cell>
          <cell r="CE28">
            <v>66.729667367695257</v>
          </cell>
          <cell r="CF28">
            <v>71.715415320889036</v>
          </cell>
          <cell r="CG28">
            <v>67.918955142680232</v>
          </cell>
          <cell r="CH28">
            <v>66.139522272328918</v>
          </cell>
          <cell r="CI28">
            <v>66.267652386973126</v>
          </cell>
          <cell r="CJ28">
            <v>66.251309728768717</v>
          </cell>
          <cell r="CK28">
            <v>66.842268702967573</v>
          </cell>
          <cell r="CL28">
            <v>66.88187368911025</v>
          </cell>
          <cell r="CM28">
            <v>64.669377089278242</v>
          </cell>
          <cell r="CN28">
            <v>64.655087482795992</v>
          </cell>
          <cell r="CO28">
            <v>63.213514780471023</v>
          </cell>
          <cell r="CP28">
            <v>64.591553936381644</v>
          </cell>
          <cell r="CQ28">
            <v>63.377878674118193</v>
          </cell>
          <cell r="CR28">
            <v>63.047022519595984</v>
          </cell>
          <cell r="CS28">
            <v>61.095048428948814</v>
          </cell>
          <cell r="CT28">
            <v>61.43517044305522</v>
          </cell>
          <cell r="CU28">
            <v>60.702137539514744</v>
          </cell>
          <cell r="CV28">
            <v>60.925720061843606</v>
          </cell>
          <cell r="CW28">
            <v>63.196991444044514</v>
          </cell>
          <cell r="CX28">
            <v>63.145149096997997</v>
          </cell>
          <cell r="CY28">
            <v>62.984260951629736</v>
          </cell>
          <cell r="CZ28">
            <v>62.981759335685538</v>
          </cell>
          <cell r="DA28">
            <v>64.450611501383264</v>
          </cell>
          <cell r="DB28">
            <v>62.807050332195601</v>
          </cell>
          <cell r="DC28">
            <v>63.328729787771742</v>
          </cell>
          <cell r="DD28">
            <v>61.582937407736452</v>
          </cell>
          <cell r="DE28">
            <v>61.611824181968778</v>
          </cell>
          <cell r="DF28">
            <v>62.842596842284259</v>
          </cell>
          <cell r="DG28">
            <v>60.163200042228127</v>
          </cell>
          <cell r="DH28">
            <v>61.291893587988575</v>
          </cell>
          <cell r="DI28">
            <v>60.761806549480198</v>
          </cell>
          <cell r="DJ28">
            <v>60.72901987888207</v>
          </cell>
          <cell r="DK28">
            <v>61.718613693268232</v>
          </cell>
          <cell r="DL28">
            <v>60.339126674775102</v>
          </cell>
          <cell r="DM28">
            <v>59.51144323200166</v>
          </cell>
          <cell r="DN28">
            <v>58.82581257184151</v>
          </cell>
          <cell r="DO28">
            <v>58.52518337572792</v>
          </cell>
          <cell r="DP28">
            <v>59.347245120149481</v>
          </cell>
          <cell r="DQ28">
            <v>64.504320533532649</v>
          </cell>
          <cell r="DR28">
            <v>60.634221775769667</v>
          </cell>
          <cell r="DS28">
            <v>61.263815984080907</v>
          </cell>
          <cell r="DT28">
            <v>58.78971424778674</v>
          </cell>
          <cell r="DU28">
            <v>60.851761384185941</v>
          </cell>
        </row>
        <row r="69">
          <cell r="BZ69">
            <v>96.670719880836927</v>
          </cell>
          <cell r="CA69">
            <v>100.87545793944621</v>
          </cell>
          <cell r="CB69">
            <v>99.944987340092197</v>
          </cell>
          <cell r="CC69">
            <v>99.312255590157889</v>
          </cell>
          <cell r="CD69">
            <v>101.66138085477603</v>
          </cell>
          <cell r="CE69">
            <v>96.989291383384909</v>
          </cell>
          <cell r="CF69">
            <v>104.37635623231043</v>
          </cell>
          <cell r="CG69">
            <v>100.77263145517179</v>
          </cell>
          <cell r="CH69">
            <v>100.82258831514849</v>
          </cell>
          <cell r="CI69">
            <v>100.10505621493395</v>
          </cell>
          <cell r="CJ69">
            <v>98.522488591456153</v>
          </cell>
          <cell r="CK69">
            <v>100.81565466016049</v>
          </cell>
          <cell r="CL69">
            <v>99.112771946592886</v>
          </cell>
          <cell r="CM69">
            <v>97.029829105783108</v>
          </cell>
          <cell r="CN69">
            <v>94.840061278495909</v>
          </cell>
          <cell r="CO69">
            <v>96.195525644518895</v>
          </cell>
          <cell r="CP69">
            <v>95.699200145452721</v>
          </cell>
          <cell r="CQ69">
            <v>96.319368621766941</v>
          </cell>
          <cell r="CR69">
            <v>94.863428964805735</v>
          </cell>
          <cell r="CS69">
            <v>94.056743782106281</v>
          </cell>
          <cell r="CT69">
            <v>95.278178729071485</v>
          </cell>
          <cell r="CU69">
            <v>95.075036653709105</v>
          </cell>
          <cell r="CV69">
            <v>95.793489602835763</v>
          </cell>
          <cell r="CW69">
            <v>93.185412770148204</v>
          </cell>
          <cell r="CX69">
            <v>96.416737797547142</v>
          </cell>
          <cell r="CY69">
            <v>94.643092707308014</v>
          </cell>
          <cell r="CZ69">
            <v>95.774044365387496</v>
          </cell>
          <cell r="DA69">
            <v>95.907714684934945</v>
          </cell>
          <cell r="DB69">
            <v>94.03545889576813</v>
          </cell>
          <cell r="DC69">
            <v>93.545113388436036</v>
          </cell>
          <cell r="DD69">
            <v>94.442131291513959</v>
          </cell>
          <cell r="DE69">
            <v>92.428389854997761</v>
          </cell>
          <cell r="DF69">
            <v>95.149640795235428</v>
          </cell>
          <cell r="DG69">
            <v>91.491641091178337</v>
          </cell>
          <cell r="DH69">
            <v>92.342764645618686</v>
          </cell>
          <cell r="DI69">
            <v>91.181710947576789</v>
          </cell>
          <cell r="DJ69">
            <v>89.53257188935477</v>
          </cell>
          <cell r="DK69">
            <v>93.194955167025284</v>
          </cell>
          <cell r="DL69">
            <v>90.982347791542779</v>
          </cell>
          <cell r="DM69">
            <v>89.687645184543257</v>
          </cell>
          <cell r="DN69">
            <v>89.805483106654449</v>
          </cell>
          <cell r="DO69">
            <v>91.189572906933719</v>
          </cell>
          <cell r="DP69">
            <v>90.772862567966953</v>
          </cell>
          <cell r="DQ69">
            <v>96.802339712173406</v>
          </cell>
          <cell r="DR69">
            <v>85.246548135066959</v>
          </cell>
          <cell r="DS69">
            <v>93.69571451441773</v>
          </cell>
          <cell r="DT69">
            <v>88.763458803035462</v>
          </cell>
          <cell r="DU69">
            <v>94.007783424277278</v>
          </cell>
        </row>
        <row r="83">
          <cell r="BZ83">
            <v>76.841392145235091</v>
          </cell>
          <cell r="CA83">
            <v>87.329677629210295</v>
          </cell>
          <cell r="CB83">
            <v>83.602611669135001</v>
          </cell>
          <cell r="CC83">
            <v>81.910606913148996</v>
          </cell>
          <cell r="CD83">
            <v>77.400353584435052</v>
          </cell>
          <cell r="CE83">
            <v>80.900811455677385</v>
          </cell>
          <cell r="CF83">
            <v>81.980520198220006</v>
          </cell>
          <cell r="CG83">
            <v>81.558449733688036</v>
          </cell>
          <cell r="CH83">
            <v>79.604722371508558</v>
          </cell>
          <cell r="CI83">
            <v>79.972487150640234</v>
          </cell>
          <cell r="CJ83">
            <v>76.436193825597272</v>
          </cell>
          <cell r="CK83">
            <v>76.832804115746143</v>
          </cell>
          <cell r="CL83">
            <v>77.335598742508139</v>
          </cell>
          <cell r="CM83">
            <v>74.86363115895341</v>
          </cell>
          <cell r="CN83">
            <v>75.935597751337653</v>
          </cell>
          <cell r="CO83">
            <v>74.234070537139687</v>
          </cell>
          <cell r="CP83">
            <v>76.632237883387319</v>
          </cell>
          <cell r="CQ83">
            <v>78.561493550019406</v>
          </cell>
          <cell r="CR83">
            <v>76.937230535043071</v>
          </cell>
          <cell r="CS83">
            <v>71.297584960722631</v>
          </cell>
          <cell r="CT83">
            <v>64.95918823545604</v>
          </cell>
          <cell r="CU83">
            <v>69.733771831727665</v>
          </cell>
          <cell r="CV83">
            <v>70.651069863395094</v>
          </cell>
          <cell r="CW83">
            <v>70.611597508997164</v>
          </cell>
          <cell r="CX83">
            <v>76.093025493821003</v>
          </cell>
          <cell r="CY83">
            <v>73.070135838265543</v>
          </cell>
          <cell r="CZ83">
            <v>73.317906128501392</v>
          </cell>
          <cell r="DA83">
            <v>75.819688541620323</v>
          </cell>
          <cell r="DB83">
            <v>73.126548538616404</v>
          </cell>
          <cell r="DC83">
            <v>72.706819272994522</v>
          </cell>
          <cell r="DD83">
            <v>70.65283198913535</v>
          </cell>
          <cell r="DE83">
            <v>71.289852649052662</v>
          </cell>
          <cell r="DF83">
            <v>72.365539088374277</v>
          </cell>
          <cell r="DG83">
            <v>70.272648040281226</v>
          </cell>
          <cell r="DH83">
            <v>71.113972549680383</v>
          </cell>
          <cell r="DI83">
            <v>70.829974817098361</v>
          </cell>
          <cell r="DJ83">
            <v>69.142919861207659</v>
          </cell>
          <cell r="DK83">
            <v>71.954207909550234</v>
          </cell>
          <cell r="DL83">
            <v>69.215548724783545</v>
          </cell>
          <cell r="DM83">
            <v>69.756155857186798</v>
          </cell>
          <cell r="DN83">
            <v>68.869878758399139</v>
          </cell>
          <cell r="DO83">
            <v>68.53575389321513</v>
          </cell>
          <cell r="DP83">
            <v>67.239504259963297</v>
          </cell>
          <cell r="DQ83">
            <v>70.208883047530534</v>
          </cell>
          <cell r="DR83">
            <v>66.927671761275491</v>
          </cell>
          <cell r="DS83">
            <v>66.25398412677967</v>
          </cell>
          <cell r="DT83">
            <v>64.807140861055956</v>
          </cell>
          <cell r="DU83">
            <v>64.35851019775663</v>
          </cell>
        </row>
        <row r="90">
          <cell r="BZ90">
            <v>98.890980644700079</v>
          </cell>
          <cell r="CA90">
            <v>99.818828854093894</v>
          </cell>
          <cell r="CB90">
            <v>96.749917259790223</v>
          </cell>
          <cell r="CC90">
            <v>98.735313859765213</v>
          </cell>
          <cell r="CD90">
            <v>96.928502320856055</v>
          </cell>
          <cell r="CE90">
            <v>95.087461886778541</v>
          </cell>
          <cell r="CF90">
            <v>95.100391380361359</v>
          </cell>
          <cell r="CG90">
            <v>95.52038689727452</v>
          </cell>
          <cell r="CH90">
            <v>92.15335505264504</v>
          </cell>
          <cell r="CI90">
            <v>97.98770741891893</v>
          </cell>
          <cell r="CJ90">
            <v>90.974991511956887</v>
          </cell>
          <cell r="CK90">
            <v>95.926470811788207</v>
          </cell>
          <cell r="CL90">
            <v>94.969966437864088</v>
          </cell>
          <cell r="CM90">
            <v>94.654818000197821</v>
          </cell>
          <cell r="CN90">
            <v>93.613212277608994</v>
          </cell>
          <cell r="CO90">
            <v>90.363147908199082</v>
          </cell>
          <cell r="CP90">
            <v>94.433760225287884</v>
          </cell>
          <cell r="CQ90">
            <v>97.857299067033154</v>
          </cell>
          <cell r="CR90">
            <v>95.645599270536096</v>
          </cell>
          <cell r="CS90">
            <v>96.865948211269071</v>
          </cell>
          <cell r="CT90">
            <v>95.822002409786705</v>
          </cell>
          <cell r="CU90">
            <v>96.85131718111532</v>
          </cell>
          <cell r="CV90">
            <v>98.473181950062241</v>
          </cell>
          <cell r="CW90">
            <v>101.58949058550503</v>
          </cell>
          <cell r="CX90">
            <v>102.66316291327409</v>
          </cell>
          <cell r="CY90">
            <v>101.26836771129479</v>
          </cell>
          <cell r="CZ90">
            <v>100.57631095711157</v>
          </cell>
          <cell r="DA90">
            <v>101.70422307046235</v>
          </cell>
          <cell r="DB90">
            <v>104.42180818262605</v>
          </cell>
          <cell r="DC90">
            <v>105.12536798901004</v>
          </cell>
          <cell r="DD90">
            <v>103.70455855869574</v>
          </cell>
          <cell r="DE90">
            <v>102.51475361993477</v>
          </cell>
          <cell r="DF90">
            <v>102.83414407258718</v>
          </cell>
          <cell r="DG90">
            <v>106.96583073291652</v>
          </cell>
          <cell r="DH90">
            <v>103.24825570378113</v>
          </cell>
          <cell r="DI90">
            <v>103.39571974947373</v>
          </cell>
          <cell r="DJ90">
            <v>107.15492547296812</v>
          </cell>
          <cell r="DK90">
            <v>104.48705560145022</v>
          </cell>
          <cell r="DL90">
            <v>107.92798158783796</v>
          </cell>
          <cell r="DM90">
            <v>108.06428225413552</v>
          </cell>
          <cell r="DN90">
            <v>107.48624768576995</v>
          </cell>
          <cell r="DO90">
            <v>106.98062226346686</v>
          </cell>
          <cell r="DP90">
            <v>109.07727005316832</v>
          </cell>
          <cell r="DQ90">
            <v>111.50993108247194</v>
          </cell>
          <cell r="DR90">
            <v>112.62022161709058</v>
          </cell>
          <cell r="DS90">
            <v>107.77633198043468</v>
          </cell>
          <cell r="DT90">
            <v>113.32167251137332</v>
          </cell>
          <cell r="DU90">
            <v>113.24186805772689</v>
          </cell>
        </row>
        <row r="107">
          <cell r="BZ107">
            <v>93.760856374474471</v>
          </cell>
          <cell r="CA107">
            <v>94.663627736279835</v>
          </cell>
          <cell r="CB107">
            <v>94.77784502190147</v>
          </cell>
          <cell r="CC107">
            <v>96.690474609182147</v>
          </cell>
          <cell r="CD107">
            <v>96.723985676463386</v>
          </cell>
          <cell r="CE107">
            <v>98.855660748147429</v>
          </cell>
          <cell r="CF107">
            <v>95.886036285874439</v>
          </cell>
          <cell r="CG107">
            <v>95.684389563826613</v>
          </cell>
          <cell r="CH107">
            <v>96.318851643324308</v>
          </cell>
          <cell r="CI107">
            <v>96.45738024462139</v>
          </cell>
          <cell r="CJ107">
            <v>97.065582504458575</v>
          </cell>
          <cell r="CK107">
            <v>97.441125898025021</v>
          </cell>
          <cell r="CL107">
            <v>99.789920170569417</v>
          </cell>
          <cell r="CM107">
            <v>98.607241924655227</v>
          </cell>
          <cell r="CN107">
            <v>99.820696451829676</v>
          </cell>
          <cell r="CO107">
            <v>100.05353631261751</v>
          </cell>
          <cell r="CP107">
            <v>101.55472518105788</v>
          </cell>
          <cell r="CQ107">
            <v>102.20625527727825</v>
          </cell>
          <cell r="CR107">
            <v>102.56863665644835</v>
          </cell>
          <cell r="CS107">
            <v>102.01392559301409</v>
          </cell>
          <cell r="CT107">
            <v>102.99564050609465</v>
          </cell>
          <cell r="CU107">
            <v>104.63750507180491</v>
          </cell>
          <cell r="CV107">
            <v>104.77636834306733</v>
          </cell>
          <cell r="CW107">
            <v>105.56885170334891</v>
          </cell>
          <cell r="CX107">
            <v>106.36303770116697</v>
          </cell>
          <cell r="CY107">
            <v>104.29023840791984</v>
          </cell>
          <cell r="CZ107">
            <v>105.92351278497306</v>
          </cell>
          <cell r="DA107">
            <v>106.2746824549136</v>
          </cell>
          <cell r="DB107">
            <v>104.94881169287511</v>
          </cell>
          <cell r="DC107">
            <v>105.61976082358197</v>
          </cell>
          <cell r="DD107">
            <v>105.16255296570584</v>
          </cell>
          <cell r="DE107">
            <v>104.64576210093306</v>
          </cell>
          <cell r="DF107">
            <v>107.85895731212101</v>
          </cell>
          <cell r="DG107">
            <v>106.47547722747579</v>
          </cell>
          <cell r="DH107">
            <v>108.5207592893167</v>
          </cell>
          <cell r="DI107">
            <v>107.94701564625839</v>
          </cell>
          <cell r="DJ107">
            <v>106.29696086984704</v>
          </cell>
          <cell r="DK107">
            <v>111.40925497992681</v>
          </cell>
          <cell r="DL107">
            <v>109.44790913584583</v>
          </cell>
          <cell r="DM107">
            <v>109.29330849836354</v>
          </cell>
          <cell r="DN107">
            <v>109.74555513333482</v>
          </cell>
          <cell r="DO107">
            <v>110.29674749523399</v>
          </cell>
          <cell r="DP107">
            <v>111.01487301814072</v>
          </cell>
          <cell r="DQ107">
            <v>114.06381263486884</v>
          </cell>
          <cell r="DR107">
            <v>109.94698285431268</v>
          </cell>
          <cell r="DS107">
            <v>112.59474380940991</v>
          </cell>
          <cell r="DT107">
            <v>111.44268178057357</v>
          </cell>
          <cell r="DU107">
            <v>112.56330249485632</v>
          </cell>
        </row>
        <row r="118">
          <cell r="BZ118">
            <v>94.09801667441144</v>
          </cell>
          <cell r="CA118">
            <v>94.619016226300332</v>
          </cell>
          <cell r="CB118">
            <v>94.77993797523969</v>
          </cell>
          <cell r="CC118">
            <v>97.154005244722768</v>
          </cell>
          <cell r="CD118">
            <v>96.817193308069633</v>
          </cell>
          <cell r="CE118">
            <v>99.199593933461898</v>
          </cell>
          <cell r="CF118">
            <v>96.400433055836061</v>
          </cell>
          <cell r="CG118">
            <v>96.294956558877985</v>
          </cell>
          <cell r="CH118">
            <v>97.190099894619649</v>
          </cell>
          <cell r="CI118">
            <v>97.209461721066731</v>
          </cell>
          <cell r="CJ118">
            <v>97.578597245430458</v>
          </cell>
          <cell r="CK118">
            <v>98.501805760017618</v>
          </cell>
          <cell r="CL118">
            <v>100.89548701190067</v>
          </cell>
          <cell r="CM118">
            <v>99.783992261022235</v>
          </cell>
          <cell r="CN118">
            <v>100.60124395587695</v>
          </cell>
          <cell r="CO118">
            <v>99.733376300648075</v>
          </cell>
          <cell r="CP118">
            <v>100.60998562234865</v>
          </cell>
          <cell r="CQ118">
            <v>101.74215561810142</v>
          </cell>
          <cell r="CR118">
            <v>100.93332226191465</v>
          </cell>
          <cell r="CS118">
            <v>101.63072470140561</v>
          </cell>
          <cell r="CT118">
            <v>101.53354119925642</v>
          </cell>
          <cell r="CU118">
            <v>102.18888767159528</v>
          </cell>
          <cell r="CV118">
            <v>103.22173953221785</v>
          </cell>
          <cell r="CW118">
            <v>104.0566388848537</v>
          </cell>
          <cell r="CX118">
            <v>103.80523534337848</v>
          </cell>
          <cell r="CY118">
            <v>102.25589566016879</v>
          </cell>
          <cell r="CZ118">
            <v>103.64710926344259</v>
          </cell>
          <cell r="DA118">
            <v>103.91266430566731</v>
          </cell>
          <cell r="DB118">
            <v>102.63100629250546</v>
          </cell>
          <cell r="DC118">
            <v>103.02042247257013</v>
          </cell>
          <cell r="DD118">
            <v>103.13397954213626</v>
          </cell>
          <cell r="DE118">
            <v>101.81225476523042</v>
          </cell>
          <cell r="DF118">
            <v>105.60364168935119</v>
          </cell>
          <cell r="DG118">
            <v>104.18931083284421</v>
          </cell>
          <cell r="DH118">
            <v>105.68561384883417</v>
          </cell>
          <cell r="DI118">
            <v>104.67351272635692</v>
          </cell>
          <cell r="DJ118">
            <v>103.19365879345381</v>
          </cell>
          <cell r="DK118">
            <v>108.03293009768807</v>
          </cell>
          <cell r="DL118">
            <v>106.52891358086035</v>
          </cell>
          <cell r="DM118">
            <v>106.45850424605172</v>
          </cell>
          <cell r="DN118">
            <v>106.75683417240647</v>
          </cell>
          <cell r="DO118">
            <v>106.97207666061641</v>
          </cell>
          <cell r="DP118">
            <v>107.89149607591256</v>
          </cell>
          <cell r="DQ118">
            <v>109.5426451916811</v>
          </cell>
          <cell r="DR118">
            <v>106.00933938661623</v>
          </cell>
          <cell r="DS118">
            <v>109.29155619525621</v>
          </cell>
          <cell r="DT118">
            <v>107.63082656583269</v>
          </cell>
          <cell r="DU118">
            <v>108.37788598016263</v>
          </cell>
        </row>
        <row r="134">
          <cell r="BZ134">
            <v>83.577795587663587</v>
          </cell>
          <cell r="CA134">
            <v>90.280521699561632</v>
          </cell>
          <cell r="CB134">
            <v>90.947166236068838</v>
          </cell>
          <cell r="CC134">
            <v>92.625278747493581</v>
          </cell>
          <cell r="CD134">
            <v>92.968179912986542</v>
          </cell>
          <cell r="CE134">
            <v>91.97573240172197</v>
          </cell>
          <cell r="CF134">
            <v>93.865276961175113</v>
          </cell>
          <cell r="CG134">
            <v>92.561251567167346</v>
          </cell>
          <cell r="CH134">
            <v>93.089233551218683</v>
          </cell>
          <cell r="CI134">
            <v>92.892482518081593</v>
          </cell>
          <cell r="CJ134">
            <v>92.184059798403027</v>
          </cell>
          <cell r="CK134">
            <v>93.915069510795917</v>
          </cell>
          <cell r="CL134">
            <v>94.117788632178787</v>
          </cell>
          <cell r="CM134">
            <v>92.518503399864386</v>
          </cell>
          <cell r="CN134">
            <v>92.115513597839254</v>
          </cell>
          <cell r="CO134">
            <v>91.561173727320821</v>
          </cell>
          <cell r="CP134">
            <v>92.606930719556644</v>
          </cell>
          <cell r="CQ134">
            <v>93.180522356735921</v>
          </cell>
          <cell r="CR134">
            <v>92.249901597261058</v>
          </cell>
          <cell r="CS134">
            <v>91.423110873103894</v>
          </cell>
          <cell r="CT134">
            <v>91.803447651750616</v>
          </cell>
          <cell r="CU134">
            <v>92.077066966697146</v>
          </cell>
          <cell r="CV134">
            <v>92.517708489382116</v>
          </cell>
          <cell r="CW134">
            <v>91.826602018724259</v>
          </cell>
          <cell r="CX134">
            <v>94.318925404959614</v>
          </cell>
          <cell r="CY134">
            <v>92.69504455042339</v>
          </cell>
          <cell r="CZ134">
            <v>93.413881219627484</v>
          </cell>
          <cell r="DA134">
            <v>94.242791101275415</v>
          </cell>
          <cell r="DB134">
            <v>93.3694747050247</v>
          </cell>
          <cell r="DC134">
            <v>92.823689064098119</v>
          </cell>
          <cell r="DD134">
            <v>93.309280927803016</v>
          </cell>
          <cell r="DE134">
            <v>91.957299783574484</v>
          </cell>
          <cell r="DF134">
            <v>94.274337194915404</v>
          </cell>
          <cell r="DG134">
            <v>92.613935123760456</v>
          </cell>
          <cell r="DH134">
            <v>93.771385135993484</v>
          </cell>
          <cell r="DI134">
            <v>92.650682884836627</v>
          </cell>
          <cell r="DJ134">
            <v>91.751560407918731</v>
          </cell>
          <cell r="DK134">
            <v>95.0357540058734</v>
          </cell>
          <cell r="DL134">
            <v>93.695351883601518</v>
          </cell>
          <cell r="DM134">
            <v>92.530020065409076</v>
          </cell>
          <cell r="DN134">
            <v>92.60634616444851</v>
          </cell>
          <cell r="DO134">
            <v>93.200505629422565</v>
          </cell>
          <cell r="DP134">
            <v>92.858059952240367</v>
          </cell>
          <cell r="DQ134">
            <v>96.796666986328731</v>
          </cell>
          <cell r="DR134">
            <v>90.97004980370771</v>
          </cell>
          <cell r="DS134">
            <v>94.646949803744548</v>
          </cell>
          <cell r="DT134">
            <v>92.300538297577972</v>
          </cell>
          <cell r="DU134">
            <v>91.463467006742462</v>
          </cell>
        </row>
      </sheetData>
      <sheetData sheetId="4">
        <row r="3">
          <cell r="BZ3">
            <v>43952</v>
          </cell>
          <cell r="CA3">
            <v>43983</v>
          </cell>
          <cell r="CB3">
            <v>44013</v>
          </cell>
          <cell r="CC3">
            <v>44044</v>
          </cell>
          <cell r="CD3">
            <v>44075</v>
          </cell>
          <cell r="CE3">
            <v>44105</v>
          </cell>
          <cell r="CF3">
            <v>44136</v>
          </cell>
          <cell r="CG3">
            <v>44166</v>
          </cell>
          <cell r="CH3">
            <v>44197</v>
          </cell>
          <cell r="CI3">
            <v>44228</v>
          </cell>
          <cell r="CJ3">
            <v>44256</v>
          </cell>
          <cell r="CK3">
            <v>44287</v>
          </cell>
          <cell r="CL3">
            <v>44317</v>
          </cell>
          <cell r="CM3">
            <v>44348</v>
          </cell>
          <cell r="CN3">
            <v>44378</v>
          </cell>
          <cell r="CO3">
            <v>44409</v>
          </cell>
          <cell r="CP3">
            <v>44440</v>
          </cell>
          <cell r="CQ3">
            <v>44470</v>
          </cell>
          <cell r="CR3">
            <v>44501</v>
          </cell>
          <cell r="CS3">
            <v>44531</v>
          </cell>
          <cell r="CT3">
            <v>44562</v>
          </cell>
          <cell r="CU3">
            <v>44593</v>
          </cell>
          <cell r="CV3">
            <v>44621</v>
          </cell>
          <cell r="CW3">
            <v>44652</v>
          </cell>
          <cell r="CX3">
            <v>44682</v>
          </cell>
          <cell r="CY3">
            <v>44713</v>
          </cell>
          <cell r="CZ3">
            <v>44743</v>
          </cell>
          <cell r="DA3">
            <v>44774</v>
          </cell>
          <cell r="DB3">
            <v>44805</v>
          </cell>
          <cell r="DC3">
            <v>44835</v>
          </cell>
          <cell r="DD3">
            <v>44866</v>
          </cell>
          <cell r="DE3">
            <v>44896</v>
          </cell>
          <cell r="DF3">
            <v>44927</v>
          </cell>
          <cell r="DG3">
            <v>44958</v>
          </cell>
          <cell r="DH3">
            <v>44986</v>
          </cell>
          <cell r="DI3">
            <v>45017</v>
          </cell>
          <cell r="DJ3">
            <v>45047</v>
          </cell>
          <cell r="DK3">
            <v>45078</v>
          </cell>
          <cell r="DL3">
            <v>45108</v>
          </cell>
          <cell r="DM3">
            <v>45139</v>
          </cell>
          <cell r="DN3">
            <v>45170</v>
          </cell>
          <cell r="DO3">
            <v>45200</v>
          </cell>
          <cell r="DP3">
            <v>45231</v>
          </cell>
          <cell r="DQ3">
            <v>45261</v>
          </cell>
          <cell r="DR3">
            <v>45292</v>
          </cell>
          <cell r="DS3">
            <v>45323</v>
          </cell>
          <cell r="DT3">
            <v>45352</v>
          </cell>
          <cell r="DU3">
            <v>45383</v>
          </cell>
          <cell r="DV3">
            <v>45413</v>
          </cell>
        </row>
        <row r="28">
          <cell r="BZ28">
            <v>84.147112459200713</v>
          </cell>
          <cell r="CA28">
            <v>88.421151777702889</v>
          </cell>
          <cell r="CB28">
            <v>92.867702332623224</v>
          </cell>
          <cell r="CC28">
            <v>94.117755602227447</v>
          </cell>
          <cell r="CD28">
            <v>93.404454615494046</v>
          </cell>
          <cell r="CE28">
            <v>90.809729214085095</v>
          </cell>
          <cell r="CF28">
            <v>95.590859387926912</v>
          </cell>
          <cell r="CG28">
            <v>83.037547648021885</v>
          </cell>
          <cell r="CH28">
            <v>84.473948074282887</v>
          </cell>
          <cell r="CI28">
            <v>85.815366532239693</v>
          </cell>
          <cell r="CJ28">
            <v>89.072328210757846</v>
          </cell>
          <cell r="CK28">
            <v>90.202451636811048</v>
          </cell>
          <cell r="CL28">
            <v>90.748768255211047</v>
          </cell>
          <cell r="CM28">
            <v>90.369967732962181</v>
          </cell>
          <cell r="CN28">
            <v>91.545190452227359</v>
          </cell>
          <cell r="CO28">
            <v>90.974274362434812</v>
          </cell>
          <cell r="CP28">
            <v>90.117459264501676</v>
          </cell>
          <cell r="CQ28">
            <v>94.244691106353002</v>
          </cell>
          <cell r="CR28">
            <v>93.938108844743468</v>
          </cell>
          <cell r="CS28">
            <v>88.951437265163861</v>
          </cell>
          <cell r="CT28">
            <v>90.518264748826795</v>
          </cell>
          <cell r="CU28">
            <v>86.530383247149672</v>
          </cell>
          <cell r="CV28">
            <v>91.307982301368895</v>
          </cell>
          <cell r="CW28">
            <v>94.04243462695301</v>
          </cell>
          <cell r="CX28">
            <v>93.493307284086768</v>
          </cell>
          <cell r="CY28">
            <v>94.588339457239726</v>
          </cell>
          <cell r="CZ28">
            <v>94.888847857672602</v>
          </cell>
          <cell r="DA28">
            <v>94.78962200440732</v>
          </cell>
          <cell r="DB28">
            <v>93.102936943402852</v>
          </cell>
          <cell r="DC28">
            <v>95.823086858535376</v>
          </cell>
          <cell r="DD28">
            <v>94.939551725165856</v>
          </cell>
          <cell r="DE28">
            <v>92.772744470154493</v>
          </cell>
          <cell r="DF28">
            <v>93.190005537439703</v>
          </cell>
          <cell r="DG28">
            <v>91.482623485527697</v>
          </cell>
          <cell r="DH28">
            <v>92.908909323586883</v>
          </cell>
          <cell r="DI28">
            <v>90.648362022527294</v>
          </cell>
          <cell r="DJ28">
            <v>92.999307922421252</v>
          </cell>
          <cell r="DK28">
            <v>94.799593158074217</v>
          </cell>
          <cell r="DL28">
            <v>92.85291793858589</v>
          </cell>
          <cell r="DM28">
            <v>92.668695085414583</v>
          </cell>
          <cell r="DN28">
            <v>90.775550307097447</v>
          </cell>
          <cell r="DO28">
            <v>90.986769823465906</v>
          </cell>
          <cell r="DP28">
            <v>95.708094400388006</v>
          </cell>
          <cell r="DQ28">
            <v>101.47068677380045</v>
          </cell>
          <cell r="DR28">
            <v>95.985821104254214</v>
          </cell>
          <cell r="DS28">
            <v>96.710105906737127</v>
          </cell>
          <cell r="DT28">
            <v>92.865055869097802</v>
          </cell>
          <cell r="DU28">
            <v>97.722528626761189</v>
          </cell>
          <cell r="DV28">
            <v>96.231879632206088</v>
          </cell>
        </row>
        <row r="69">
          <cell r="BZ69">
            <v>110.14552467654242</v>
          </cell>
          <cell r="CA69">
            <v>112.45932786571005</v>
          </cell>
          <cell r="CB69">
            <v>114.1087552604877</v>
          </cell>
          <cell r="CC69">
            <v>115.73231867663954</v>
          </cell>
          <cell r="CD69">
            <v>117.14675644333197</v>
          </cell>
          <cell r="CE69">
            <v>117.51993721246892</v>
          </cell>
          <cell r="CF69">
            <v>118.9923640771637</v>
          </cell>
          <cell r="CG69">
            <v>118.44471560044003</v>
          </cell>
          <cell r="CH69">
            <v>116.92469762805446</v>
          </cell>
          <cell r="CI69">
            <v>116.75788979075787</v>
          </cell>
          <cell r="CJ69">
            <v>117.77370130641441</v>
          </cell>
          <cell r="CK69">
            <v>119.23452189383971</v>
          </cell>
          <cell r="CL69">
            <v>118.69524969768639</v>
          </cell>
          <cell r="CM69">
            <v>117.52959775053253</v>
          </cell>
          <cell r="CN69">
            <v>116.65379455375353</v>
          </cell>
          <cell r="CO69">
            <v>117.10936467952581</v>
          </cell>
          <cell r="CP69">
            <v>117.84661931521536</v>
          </cell>
          <cell r="CQ69">
            <v>117.96588361033645</v>
          </cell>
          <cell r="CR69">
            <v>116.51094147058438</v>
          </cell>
          <cell r="CS69">
            <v>116.61724355495109</v>
          </cell>
          <cell r="CT69">
            <v>118.59321400496776</v>
          </cell>
          <cell r="CU69">
            <v>119.24272563813901</v>
          </cell>
          <cell r="CV69">
            <v>119.24123627399403</v>
          </cell>
          <cell r="CW69">
            <v>118.40606511312384</v>
          </cell>
          <cell r="CX69">
            <v>119.86396244357036</v>
          </cell>
          <cell r="CY69">
            <v>120.97339502649456</v>
          </cell>
          <cell r="CZ69">
            <v>121.67420408289691</v>
          </cell>
          <cell r="DA69">
            <v>121.98111407009978</v>
          </cell>
          <cell r="DB69">
            <v>121.41066795715831</v>
          </cell>
          <cell r="DC69">
            <v>120.5079046943594</v>
          </cell>
          <cell r="DD69">
            <v>120.04800281951111</v>
          </cell>
          <cell r="DE69">
            <v>120.37312719682605</v>
          </cell>
          <cell r="DF69">
            <v>122.06646682632886</v>
          </cell>
          <cell r="DG69">
            <v>122.3147969266025</v>
          </cell>
          <cell r="DH69">
            <v>121.9107258803347</v>
          </cell>
          <cell r="DI69">
            <v>120.87395421946448</v>
          </cell>
          <cell r="DJ69">
            <v>121.59741024451074</v>
          </cell>
          <cell r="DK69">
            <v>123.46153252586667</v>
          </cell>
          <cell r="DL69">
            <v>123.39163634720825</v>
          </cell>
          <cell r="DM69">
            <v>122.11760776079761</v>
          </cell>
          <cell r="DN69">
            <v>122.57861977717752</v>
          </cell>
          <cell r="DO69">
            <v>124.99439563141111</v>
          </cell>
          <cell r="DP69">
            <v>127.6806210406358</v>
          </cell>
          <cell r="DQ69">
            <v>128.75082096746863</v>
          </cell>
          <cell r="DR69">
            <v>126.08167090643978</v>
          </cell>
          <cell r="DS69">
            <v>127.21468827947575</v>
          </cell>
          <cell r="DT69">
            <v>128.67104126779199</v>
          </cell>
          <cell r="DU69">
            <v>130.40215354182689</v>
          </cell>
          <cell r="DV69">
            <v>129.70611573617859</v>
          </cell>
        </row>
        <row r="83">
          <cell r="BZ83">
            <v>88.242040829131923</v>
          </cell>
          <cell r="CA83">
            <v>107.74928558112695</v>
          </cell>
          <cell r="CB83">
            <v>105.78541959134556</v>
          </cell>
          <cell r="CC83">
            <v>102.53190330908643</v>
          </cell>
          <cell r="CD83">
            <v>99.513321768385907</v>
          </cell>
          <cell r="CE83">
            <v>102.57294685045871</v>
          </cell>
          <cell r="CF83">
            <v>106.62573558045555</v>
          </cell>
          <cell r="CG83">
            <v>106.78706155505454</v>
          </cell>
          <cell r="CH83">
            <v>104.28994663006883</v>
          </cell>
          <cell r="CI83">
            <v>105.23000878085642</v>
          </cell>
          <cell r="CJ83">
            <v>100.68294840210778</v>
          </cell>
          <cell r="CK83">
            <v>103.68342763188507</v>
          </cell>
          <cell r="CL83">
            <v>102.91127926292749</v>
          </cell>
          <cell r="CM83">
            <v>101.92255566961683</v>
          </cell>
          <cell r="CN83">
            <v>101.30604213555389</v>
          </cell>
          <cell r="CO83">
            <v>101.36890084939223</v>
          </cell>
          <cell r="CP83">
            <v>103.91444881204843</v>
          </cell>
          <cell r="CQ83">
            <v>109.46541090559876</v>
          </cell>
          <cell r="CR83">
            <v>103.31333806219514</v>
          </cell>
          <cell r="CS83">
            <v>99.628657668460576</v>
          </cell>
          <cell r="CT83">
            <v>88.200677216387817</v>
          </cell>
          <cell r="CU83">
            <v>97.31358959477366</v>
          </cell>
          <cell r="CV83">
            <v>100.77954738612887</v>
          </cell>
          <cell r="CW83">
            <v>99.234023277557569</v>
          </cell>
          <cell r="CX83">
            <v>106.42942200446113</v>
          </cell>
          <cell r="CY83">
            <v>102.63028423527838</v>
          </cell>
          <cell r="CZ83">
            <v>103.30761778640726</v>
          </cell>
          <cell r="DA83">
            <v>108.38228342112404</v>
          </cell>
          <cell r="DB83">
            <v>106.24858098172103</v>
          </cell>
          <cell r="DC83">
            <v>103.26733647127165</v>
          </cell>
          <cell r="DD83">
            <v>103.39320136294737</v>
          </cell>
          <cell r="DE83">
            <v>103.41837108979384</v>
          </cell>
          <cell r="DF83">
            <v>106.77923778245062</v>
          </cell>
          <cell r="DG83">
            <v>104.7406171015455</v>
          </cell>
          <cell r="DH83">
            <v>104.69081312836003</v>
          </cell>
          <cell r="DI83">
            <v>104.13327143200934</v>
          </cell>
          <cell r="DJ83">
            <v>103.10084221543478</v>
          </cell>
          <cell r="DK83">
            <v>108.36202469231901</v>
          </cell>
          <cell r="DL83">
            <v>106.14380222464361</v>
          </cell>
          <cell r="DM83">
            <v>104.88927628061262</v>
          </cell>
          <cell r="DN83">
            <v>106.10364023953127</v>
          </cell>
          <cell r="DO83">
            <v>105.42841265748615</v>
          </cell>
          <cell r="DP83">
            <v>104.39125345939327</v>
          </cell>
          <cell r="DQ83">
            <v>109.58590553179999</v>
          </cell>
          <cell r="DR83">
            <v>104.3584647118231</v>
          </cell>
          <cell r="DS83">
            <v>105.83577152426007</v>
          </cell>
          <cell r="DT83">
            <v>101.94006844486931</v>
          </cell>
          <cell r="DU83">
            <v>102.91087331598028</v>
          </cell>
          <cell r="DV83">
            <v>100.22639633130086</v>
          </cell>
        </row>
        <row r="90">
          <cell r="BZ90">
            <v>131.5686507747769</v>
          </cell>
          <cell r="CA90">
            <v>133.2989981042806</v>
          </cell>
          <cell r="CB90">
            <v>125.94662819027793</v>
          </cell>
          <cell r="CC90">
            <v>122.04722825627525</v>
          </cell>
          <cell r="CD90">
            <v>118.88840446053032</v>
          </cell>
          <cell r="CE90">
            <v>125.30166931961233</v>
          </cell>
          <cell r="CF90">
            <v>132.6942713746335</v>
          </cell>
          <cell r="CG90">
            <v>123.96113627301035</v>
          </cell>
          <cell r="CH90">
            <v>126.30949986668223</v>
          </cell>
          <cell r="CI90">
            <v>125.18589054442731</v>
          </cell>
          <cell r="CJ90">
            <v>128.85504188620206</v>
          </cell>
          <cell r="CK90">
            <v>124.77753834277721</v>
          </cell>
          <cell r="CL90">
            <v>123.03700438470979</v>
          </cell>
          <cell r="CM90">
            <v>123.83983483408323</v>
          </cell>
          <cell r="CN90">
            <v>128.094380631799</v>
          </cell>
          <cell r="CO90">
            <v>123.64645165561454</v>
          </cell>
          <cell r="CP90">
            <v>125.88456942243</v>
          </cell>
          <cell r="CQ90">
            <v>131.41059433043472</v>
          </cell>
          <cell r="CR90">
            <v>133.17257383052231</v>
          </cell>
          <cell r="CS90">
            <v>131.12446658984456</v>
          </cell>
          <cell r="CT90">
            <v>131.09340201927819</v>
          </cell>
          <cell r="CU90">
            <v>127.37594163061645</v>
          </cell>
          <cell r="CV90">
            <v>126.92167185500639</v>
          </cell>
          <cell r="CW90">
            <v>130.92357601630877</v>
          </cell>
          <cell r="CX90">
            <v>131.37117998405816</v>
          </cell>
          <cell r="CY90">
            <v>134.00276299876901</v>
          </cell>
          <cell r="CZ90">
            <v>126.6180680978139</v>
          </cell>
          <cell r="DA90">
            <v>131.94521283007043</v>
          </cell>
          <cell r="DB90">
            <v>140.27597552084674</v>
          </cell>
          <cell r="DC90">
            <v>137.67929117899621</v>
          </cell>
          <cell r="DD90">
            <v>134.48470522909611</v>
          </cell>
          <cell r="DE90">
            <v>134.11116548355636</v>
          </cell>
          <cell r="DF90">
            <v>132.42906022546154</v>
          </cell>
          <cell r="DG90">
            <v>136.81141811768796</v>
          </cell>
          <cell r="DH90">
            <v>142.87368755766281</v>
          </cell>
          <cell r="DI90">
            <v>135.13825229051187</v>
          </cell>
          <cell r="DJ90">
            <v>140.86789571328916</v>
          </cell>
          <cell r="DK90">
            <v>139.50901327976257</v>
          </cell>
          <cell r="DL90">
            <v>138.66058191527551</v>
          </cell>
          <cell r="DM90">
            <v>142.3610256604411</v>
          </cell>
          <cell r="DN90">
            <v>138.45618899221813</v>
          </cell>
          <cell r="DO90">
            <v>139.5751851855396</v>
          </cell>
          <cell r="DP90">
            <v>136.50102565339145</v>
          </cell>
          <cell r="DQ90">
            <v>143.8041944583608</v>
          </cell>
          <cell r="DR90">
            <v>145.4521920677841</v>
          </cell>
          <cell r="DS90">
            <v>143.70037121584633</v>
          </cell>
          <cell r="DT90">
            <v>142.58136802999232</v>
          </cell>
          <cell r="DU90">
            <v>151.86689356782338</v>
          </cell>
          <cell r="DV90">
            <v>144.46578816091994</v>
          </cell>
        </row>
        <row r="107">
          <cell r="BZ107">
            <v>105.59469149492644</v>
          </cell>
          <cell r="CA107">
            <v>110.99783421354974</v>
          </cell>
          <cell r="CB107">
            <v>112.17591939315508</v>
          </cell>
          <cell r="CC107">
            <v>114.46457580710873</v>
          </cell>
          <cell r="CD107">
            <v>114.76820250769502</v>
          </cell>
          <cell r="CE107">
            <v>116.10765689807269</v>
          </cell>
          <cell r="CF107">
            <v>115.73123087126449</v>
          </cell>
          <cell r="CG107">
            <v>113.01895148156733</v>
          </cell>
          <cell r="CH107">
            <v>114.15706944042481</v>
          </cell>
          <cell r="CI107">
            <v>115.03889361625399</v>
          </cell>
          <cell r="CJ107">
            <v>117.11160481485874</v>
          </cell>
          <cell r="CK107">
            <v>117.40343306667809</v>
          </cell>
          <cell r="CL107">
            <v>120.00123337784134</v>
          </cell>
          <cell r="CM107">
            <v>120.23789157340113</v>
          </cell>
          <cell r="CN107">
            <v>120.34940768136015</v>
          </cell>
          <cell r="CO107">
            <v>122.20899015076456</v>
          </cell>
          <cell r="CP107">
            <v>122.46675026794726</v>
          </cell>
          <cell r="CQ107">
            <v>123.58293394103788</v>
          </cell>
          <cell r="CR107">
            <v>124.43891898566322</v>
          </cell>
          <cell r="CS107">
            <v>123.61148323772491</v>
          </cell>
          <cell r="CT107">
            <v>125.31697432296882</v>
          </cell>
          <cell r="CU107">
            <v>127.06006539672423</v>
          </cell>
          <cell r="CV107">
            <v>128.35434932719579</v>
          </cell>
          <cell r="CW107">
            <v>129.97738092943402</v>
          </cell>
          <cell r="CX107">
            <v>130.7837486384951</v>
          </cell>
          <cell r="CY107">
            <v>130.92884121539598</v>
          </cell>
          <cell r="CZ107">
            <v>131.68417660362809</v>
          </cell>
          <cell r="DA107">
            <v>133.83255537787977</v>
          </cell>
          <cell r="DB107">
            <v>132.7825585821297</v>
          </cell>
          <cell r="DC107">
            <v>133.07125949015469</v>
          </cell>
          <cell r="DD107">
            <v>133.36261951343943</v>
          </cell>
          <cell r="DE107">
            <v>131.82999177069888</v>
          </cell>
          <cell r="DF107">
            <v>137.65708062186962</v>
          </cell>
          <cell r="DG107">
            <v>136.16823409937729</v>
          </cell>
          <cell r="DH107">
            <v>139.78695464527709</v>
          </cell>
          <cell r="DI107">
            <v>137.99253273665727</v>
          </cell>
          <cell r="DJ107">
            <v>135.79345833075917</v>
          </cell>
          <cell r="DK107">
            <v>148.0842200285249</v>
          </cell>
          <cell r="DL107">
            <v>141.04581306597234</v>
          </cell>
          <cell r="DM107">
            <v>140.95604342987664</v>
          </cell>
          <cell r="DN107">
            <v>141.97987982286094</v>
          </cell>
          <cell r="DO107">
            <v>143.35926664510012</v>
          </cell>
          <cell r="DP107">
            <v>145.07614252488435</v>
          </cell>
          <cell r="DQ107">
            <v>149.85612706842838</v>
          </cell>
          <cell r="DR107">
            <v>142.06815199711457</v>
          </cell>
          <cell r="DS107">
            <v>148.00152755416158</v>
          </cell>
          <cell r="DT107">
            <v>145.82899750399579</v>
          </cell>
          <cell r="DU107">
            <v>147.81937898314257</v>
          </cell>
          <cell r="DV107">
            <v>147.15934270082806</v>
          </cell>
        </row>
        <row r="118">
          <cell r="BZ118">
            <v>103.38211663648487</v>
          </cell>
          <cell r="CA118">
            <v>108.24697053995361</v>
          </cell>
          <cell r="CB118">
            <v>109.66428908718098</v>
          </cell>
          <cell r="CC118">
            <v>112.15182832042079</v>
          </cell>
          <cell r="CD118">
            <v>112.72405804300205</v>
          </cell>
          <cell r="CE118">
            <v>113.07994449511808</v>
          </cell>
          <cell r="CF118">
            <v>113.852894908488</v>
          </cell>
          <cell r="CG118">
            <v>111.03065749564016</v>
          </cell>
          <cell r="CH118">
            <v>112.67544076053404</v>
          </cell>
          <cell r="CI118">
            <v>112.64466236095814</v>
          </cell>
          <cell r="CJ118">
            <v>114.93500717122929</v>
          </cell>
          <cell r="CK118">
            <v>115.35607296614681</v>
          </cell>
          <cell r="CL118">
            <v>118.69962485574332</v>
          </cell>
          <cell r="CM118">
            <v>117.61829671832966</v>
          </cell>
          <cell r="CN118">
            <v>117.78116327871651</v>
          </cell>
          <cell r="CO118">
            <v>119.45328091577483</v>
          </cell>
          <cell r="CP118">
            <v>119.48384020628009</v>
          </cell>
          <cell r="CQ118">
            <v>121.7018214257853</v>
          </cell>
          <cell r="CR118">
            <v>121.26826429635598</v>
          </cell>
          <cell r="CS118">
            <v>121.78145685172063</v>
          </cell>
          <cell r="CT118">
            <v>122.08534077041666</v>
          </cell>
          <cell r="CU118">
            <v>121.43603675272836</v>
          </cell>
          <cell r="CV118">
            <v>125.8629697719136</v>
          </cell>
          <cell r="CW118">
            <v>127.86489778311912</v>
          </cell>
          <cell r="CX118">
            <v>126.56057758642075</v>
          </cell>
          <cell r="CY118">
            <v>126.89117686618501</v>
          </cell>
          <cell r="CZ118">
            <v>126.72538944120733</v>
          </cell>
          <cell r="DA118">
            <v>128.54618000927772</v>
          </cell>
          <cell r="DB118">
            <v>128.3991725198531</v>
          </cell>
          <cell r="DC118">
            <v>128.4163718775074</v>
          </cell>
          <cell r="DD118">
            <v>129.13391899928527</v>
          </cell>
          <cell r="DE118">
            <v>126.50775321335878</v>
          </cell>
          <cell r="DF118">
            <v>132.23271044082955</v>
          </cell>
          <cell r="DG118">
            <v>130.60697315447865</v>
          </cell>
          <cell r="DH118">
            <v>134.64167036709904</v>
          </cell>
          <cell r="DI118">
            <v>131.33511888921217</v>
          </cell>
          <cell r="DJ118">
            <v>129.5627486301168</v>
          </cell>
          <cell r="DK118">
            <v>142.06708771259417</v>
          </cell>
          <cell r="DL118">
            <v>135.23725743401357</v>
          </cell>
          <cell r="DM118">
            <v>135.63473972550887</v>
          </cell>
          <cell r="DN118">
            <v>136.43063680354555</v>
          </cell>
          <cell r="DO118">
            <v>136.08857909248349</v>
          </cell>
          <cell r="DP118">
            <v>139.02882618056736</v>
          </cell>
          <cell r="DQ118">
            <v>143.23963839361895</v>
          </cell>
          <cell r="DR118">
            <v>136.10578633138283</v>
          </cell>
          <cell r="DS118">
            <v>142.5293658289213</v>
          </cell>
          <cell r="DT118">
            <v>138.78762880132845</v>
          </cell>
          <cell r="DU118">
            <v>141.48219263533906</v>
          </cell>
          <cell r="DV118">
            <v>141.09046017665167</v>
          </cell>
        </row>
        <row r="134">
          <cell r="BZ134">
            <v>98.446119078371709</v>
          </cell>
          <cell r="CA134">
            <v>109.79048822332093</v>
          </cell>
          <cell r="CB134">
            <v>111.51099340262137</v>
          </cell>
          <cell r="CC134">
            <v>112.6853999777403</v>
          </cell>
          <cell r="CD134">
            <v>113.08862880303168</v>
          </cell>
          <cell r="CE134">
            <v>113.7863408706163</v>
          </cell>
          <cell r="CF134">
            <v>117.38972258504762</v>
          </cell>
          <cell r="CG134">
            <v>114.04878990874565</v>
          </cell>
          <cell r="CH134">
            <v>114.80571668603304</v>
          </cell>
          <cell r="CI134">
            <v>114.94773956020099</v>
          </cell>
          <cell r="CJ134">
            <v>115.97583510855982</v>
          </cell>
          <cell r="CK134">
            <v>117.22998995697371</v>
          </cell>
          <cell r="CL134">
            <v>117.43284596389516</v>
          </cell>
          <cell r="CM134">
            <v>116.3359548974978</v>
          </cell>
          <cell r="CN134">
            <v>117.87814641918919</v>
          </cell>
          <cell r="CO134">
            <v>116.41277186998784</v>
          </cell>
          <cell r="CP134">
            <v>117.77395169097673</v>
          </cell>
          <cell r="CQ134">
            <v>120.63683620246593</v>
          </cell>
          <cell r="CR134">
            <v>119.60463934889273</v>
          </cell>
          <cell r="CS134">
            <v>118.3042724943997</v>
          </cell>
          <cell r="CT134">
            <v>119.45205745306291</v>
          </cell>
          <cell r="CU134">
            <v>118.10674472330558</v>
          </cell>
          <cell r="CV134">
            <v>120.37110896316629</v>
          </cell>
          <cell r="CW134">
            <v>121.19517018337993</v>
          </cell>
          <cell r="CX134">
            <v>122.06962121928751</v>
          </cell>
          <cell r="CY134">
            <v>122.62387499587824</v>
          </cell>
          <cell r="CZ134">
            <v>122.04094410574366</v>
          </cell>
          <cell r="DA134">
            <v>124.94413591827941</v>
          </cell>
          <cell r="DB134">
            <v>125.66335015397357</v>
          </cell>
          <cell r="DC134">
            <v>124.66507648899874</v>
          </cell>
          <cell r="DD134">
            <v>124.70883527783066</v>
          </cell>
          <cell r="DE134">
            <v>123.44880423534718</v>
          </cell>
          <cell r="DF134">
            <v>126.12578671602954</v>
          </cell>
          <cell r="DG134">
            <v>125.62682188020725</v>
          </cell>
          <cell r="DH134">
            <v>128.47353858752794</v>
          </cell>
          <cell r="DI134">
            <v>126.24838495603024</v>
          </cell>
          <cell r="DJ134">
            <v>126.49458504509856</v>
          </cell>
          <cell r="DK134">
            <v>131.86067474463135</v>
          </cell>
          <cell r="DL134">
            <v>129.97675414305624</v>
          </cell>
          <cell r="DM134">
            <v>128.8716470989603</v>
          </cell>
          <cell r="DN134">
            <v>128.96971306109893</v>
          </cell>
          <cell r="DO134">
            <v>129.23022766276307</v>
          </cell>
          <cell r="DP134">
            <v>129.52736020278277</v>
          </cell>
          <cell r="DQ134">
            <v>134.65740741203038</v>
          </cell>
          <cell r="DR134">
            <v>130.10425810303698</v>
          </cell>
          <cell r="DS134">
            <v>133.69762724733621</v>
          </cell>
          <cell r="DT134">
            <v>131.14713792467441</v>
          </cell>
          <cell r="DU134">
            <v>132.22599687210246</v>
          </cell>
          <cell r="DV134">
            <v>136.27013635868045</v>
          </cell>
        </row>
      </sheetData>
      <sheetData sheetId="5">
        <row r="3">
          <cell r="BM3">
            <v>43556</v>
          </cell>
          <cell r="BZ3">
            <v>43952</v>
          </cell>
          <cell r="CA3">
            <v>43983</v>
          </cell>
          <cell r="CB3">
            <v>44013</v>
          </cell>
          <cell r="CC3">
            <v>44044</v>
          </cell>
          <cell r="CD3">
            <v>44075</v>
          </cell>
          <cell r="CE3">
            <v>44105</v>
          </cell>
          <cell r="CF3">
            <v>44136</v>
          </cell>
          <cell r="CG3">
            <v>44166</v>
          </cell>
          <cell r="CH3">
            <v>44197</v>
          </cell>
          <cell r="CI3">
            <v>44228</v>
          </cell>
          <cell r="CJ3">
            <v>44256</v>
          </cell>
          <cell r="CK3">
            <v>44287</v>
          </cell>
          <cell r="CL3">
            <v>44317</v>
          </cell>
          <cell r="CM3">
            <v>44348</v>
          </cell>
          <cell r="CN3">
            <v>44378</v>
          </cell>
          <cell r="CO3">
            <v>44409</v>
          </cell>
          <cell r="CP3">
            <v>44440</v>
          </cell>
          <cell r="CQ3">
            <v>44470</v>
          </cell>
          <cell r="CR3">
            <v>44501</v>
          </cell>
          <cell r="CS3">
            <v>44531</v>
          </cell>
          <cell r="CT3">
            <v>44562</v>
          </cell>
          <cell r="CU3">
            <v>44593</v>
          </cell>
          <cell r="CV3">
            <v>44621</v>
          </cell>
          <cell r="CW3">
            <v>44652</v>
          </cell>
          <cell r="CX3">
            <v>44682</v>
          </cell>
          <cell r="CY3">
            <v>44713</v>
          </cell>
          <cell r="CZ3">
            <v>44743</v>
          </cell>
          <cell r="DA3">
            <v>44774</v>
          </cell>
          <cell r="DB3">
            <v>44805</v>
          </cell>
          <cell r="DC3">
            <v>44835</v>
          </cell>
          <cell r="DD3">
            <v>44866</v>
          </cell>
          <cell r="DE3">
            <v>44896</v>
          </cell>
          <cell r="DF3">
            <v>44927</v>
          </cell>
          <cell r="DG3">
            <v>44958</v>
          </cell>
          <cell r="DH3">
            <v>44986</v>
          </cell>
          <cell r="DI3">
            <v>45017</v>
          </cell>
          <cell r="DJ3">
            <v>45047</v>
          </cell>
          <cell r="DK3">
            <v>45078</v>
          </cell>
          <cell r="DL3">
            <v>45108</v>
          </cell>
          <cell r="DM3">
            <v>45139</v>
          </cell>
          <cell r="DN3">
            <v>45170</v>
          </cell>
          <cell r="DO3">
            <v>45200</v>
          </cell>
          <cell r="DP3">
            <v>45231</v>
          </cell>
          <cell r="DQ3">
            <v>45261</v>
          </cell>
          <cell r="DR3">
            <v>45292</v>
          </cell>
          <cell r="DS3">
            <v>45323</v>
          </cell>
          <cell r="DT3">
            <v>45352</v>
          </cell>
          <cell r="DU3">
            <v>45383</v>
          </cell>
          <cell r="DV3">
            <v>45413</v>
          </cell>
        </row>
        <row r="28">
          <cell r="BZ28">
            <v>76.877600133039408</v>
          </cell>
          <cell r="CA28">
            <v>77.834164019458314</v>
          </cell>
          <cell r="CB28">
            <v>78.843491674704154</v>
          </cell>
          <cell r="CC28">
            <v>80.201169916553425</v>
          </cell>
          <cell r="CD28">
            <v>79.517847625888777</v>
          </cell>
          <cell r="CE28">
            <v>77.151643756867998</v>
          </cell>
          <cell r="CF28">
            <v>82.0488320676981</v>
          </cell>
          <cell r="CG28">
            <v>74.462360850411741</v>
          </cell>
          <cell r="CH28">
            <v>74.074757407352081</v>
          </cell>
          <cell r="CI28">
            <v>74.728005046524515</v>
          </cell>
          <cell r="CJ28">
            <v>76.128365581589236</v>
          </cell>
          <cell r="CK28">
            <v>76.952677743290394</v>
          </cell>
          <cell r="CL28">
            <v>77.211590167312295</v>
          </cell>
          <cell r="CM28">
            <v>75.792726795974474</v>
          </cell>
          <cell r="CN28">
            <v>76.293264329582328</v>
          </cell>
          <cell r="CO28">
            <v>75.228516351245773</v>
          </cell>
          <cell r="CP28">
            <v>75.639298927194844</v>
          </cell>
          <cell r="CQ28">
            <v>76.737196122300062</v>
          </cell>
          <cell r="CR28">
            <v>76.4168458352637</v>
          </cell>
          <cell r="CS28">
            <v>73.151438839846932</v>
          </cell>
          <cell r="CT28">
            <v>74.022485380715025</v>
          </cell>
          <cell r="CU28">
            <v>71.880737023846208</v>
          </cell>
          <cell r="CV28">
            <v>74.075321658795417</v>
          </cell>
          <cell r="CW28">
            <v>76.547060169637788</v>
          </cell>
          <cell r="CX28">
            <v>76.279990282139593</v>
          </cell>
          <cell r="CY28">
            <v>76.662671002574427</v>
          </cell>
          <cell r="CZ28">
            <v>76.791313702475833</v>
          </cell>
          <cell r="DA28">
            <v>77.581493521139578</v>
          </cell>
          <cell r="DB28">
            <v>75.919268106602757</v>
          </cell>
          <cell r="DC28">
            <v>77.392457046164083</v>
          </cell>
          <cell r="DD28">
            <v>76.0198541007519</v>
          </cell>
          <cell r="DE28">
            <v>75.098433044522565</v>
          </cell>
          <cell r="DF28">
            <v>75.977113643407137</v>
          </cell>
          <cell r="DG28">
            <v>73.718409897202292</v>
          </cell>
          <cell r="DH28">
            <v>74.975902939563781</v>
          </cell>
          <cell r="DI28">
            <v>73.696863671872748</v>
          </cell>
          <cell r="DJ28">
            <v>74.695768893357325</v>
          </cell>
          <cell r="DK28">
            <v>76.036234184122776</v>
          </cell>
          <cell r="DL28">
            <v>74.411265153303518</v>
          </cell>
          <cell r="DM28">
            <v>73.862074810546858</v>
          </cell>
          <cell r="DN28">
            <v>72.653825740629102</v>
          </cell>
          <cell r="DO28">
            <v>72.574727337515355</v>
          </cell>
          <cell r="DP28">
            <v>75.084410377709972</v>
          </cell>
          <cell r="DQ28">
            <v>80.503556690284583</v>
          </cell>
          <cell r="DR28">
            <v>75.934578389106079</v>
          </cell>
          <cell r="DS28">
            <v>76.605155180561368</v>
          </cell>
          <cell r="DT28">
            <v>73.537699867414247</v>
          </cell>
          <cell r="DU28">
            <v>76.809621796010958</v>
          </cell>
          <cell r="DV28">
            <v>75.352595542731152</v>
          </cell>
        </row>
        <row r="69">
          <cell r="E69" t="str">
            <v>TOTAL Infirmiers</v>
          </cell>
          <cell r="BZ69">
            <v>100.36641349532425</v>
          </cell>
          <cell r="CA69">
            <v>104.05253061445737</v>
          </cell>
          <cell r="CB69">
            <v>103.82964076951839</v>
          </cell>
          <cell r="CC69">
            <v>103.81573621330793</v>
          </cell>
          <cell r="CD69">
            <v>105.90850758857503</v>
          </cell>
          <cell r="CE69">
            <v>102.62016899847497</v>
          </cell>
          <cell r="CF69">
            <v>108.38504412653032</v>
          </cell>
          <cell r="CG69">
            <v>105.61950007557401</v>
          </cell>
          <cell r="CH69">
            <v>105.2388647265477</v>
          </cell>
          <cell r="CI69">
            <v>104.67237809026879</v>
          </cell>
          <cell r="CJ69">
            <v>103.80245998848024</v>
          </cell>
          <cell r="CK69">
            <v>105.86734120060612</v>
          </cell>
          <cell r="CL69">
            <v>104.48359839475199</v>
          </cell>
          <cell r="CM69">
            <v>102.65223812969811</v>
          </cell>
          <cell r="CN69">
            <v>100.82284737415735</v>
          </cell>
          <cell r="CO69">
            <v>101.9315004914958</v>
          </cell>
          <cell r="CP69">
            <v>101.77350525369087</v>
          </cell>
          <cell r="CQ69">
            <v>102.25629226793775</v>
          </cell>
          <cell r="CR69">
            <v>100.80062619697918</v>
          </cell>
          <cell r="CS69">
            <v>100.24434324749649</v>
          </cell>
          <cell r="CT69">
            <v>101.67272234562448</v>
          </cell>
          <cell r="CU69">
            <v>101.70343500239156</v>
          </cell>
          <cell r="CV69">
            <v>102.22443156901055</v>
          </cell>
          <cell r="CW69">
            <v>100.10260416774422</v>
          </cell>
          <cell r="CX69">
            <v>102.84753658948024</v>
          </cell>
          <cell r="CY69">
            <v>101.86462441955597</v>
          </cell>
          <cell r="CZ69">
            <v>102.87760217816613</v>
          </cell>
          <cell r="DA69">
            <v>103.05878641299746</v>
          </cell>
          <cell r="DB69">
            <v>101.54357399333738</v>
          </cell>
          <cell r="DC69">
            <v>100.94011592604701</v>
          </cell>
          <cell r="DD69">
            <v>101.46497558010515</v>
          </cell>
          <cell r="DE69">
            <v>100.09270773703744</v>
          </cell>
          <cell r="DF69">
            <v>102.53203657710839</v>
          </cell>
          <cell r="DG69">
            <v>99.945414034562944</v>
          </cell>
          <cell r="DH69">
            <v>100.45227919408728</v>
          </cell>
          <cell r="DI69">
            <v>99.325311951332452</v>
          </cell>
          <cell r="DJ69">
            <v>98.326897310416513</v>
          </cell>
          <cell r="DK69">
            <v>101.4960770291472</v>
          </cell>
          <cell r="DL69">
            <v>99.871144518558992</v>
          </cell>
          <cell r="DM69">
            <v>98.582112112132648</v>
          </cell>
          <cell r="DN69">
            <v>98.79407134643165</v>
          </cell>
          <cell r="DO69">
            <v>100.46111853418785</v>
          </cell>
          <cell r="DP69">
            <v>100.89544091922838</v>
          </cell>
          <cell r="DQ69">
            <v>105.56475222633406</v>
          </cell>
          <cell r="DR69">
            <v>96.44627271445863</v>
          </cell>
          <cell r="DS69">
            <v>102.88886121938316</v>
          </cell>
          <cell r="DT69">
            <v>99.708789731438301</v>
          </cell>
          <cell r="DU69">
            <v>103.9895563171642</v>
          </cell>
          <cell r="DV69">
            <v>101.50285908171357</v>
          </cell>
        </row>
        <row r="83">
          <cell r="E83" t="str">
            <v>TOTAL Laboratoires</v>
          </cell>
          <cell r="BZ83">
            <v>81.695453569017289</v>
          </cell>
          <cell r="CA83">
            <v>96.023747063009907</v>
          </cell>
          <cell r="CB83">
            <v>93.047399873025867</v>
          </cell>
          <cell r="CC83">
            <v>90.690549363729374</v>
          </cell>
          <cell r="CD83">
            <v>86.815406078654206</v>
          </cell>
          <cell r="CE83">
            <v>90.128170293546219</v>
          </cell>
          <cell r="CF83">
            <v>92.473729188747669</v>
          </cell>
          <cell r="CG83">
            <v>92.300051796265819</v>
          </cell>
          <cell r="CH83">
            <v>90.114965966694371</v>
          </cell>
          <cell r="CI83">
            <v>90.72639816087505</v>
          </cell>
          <cell r="CJ83">
            <v>86.759749906050516</v>
          </cell>
          <cell r="CK83">
            <v>88.265011126763355</v>
          </cell>
          <cell r="CL83">
            <v>88.224972465294556</v>
          </cell>
          <cell r="CM83">
            <v>86.384526616574973</v>
          </cell>
          <cell r="CN83">
            <v>86.737587954191838</v>
          </cell>
          <cell r="CO83">
            <v>85.787284456065592</v>
          </cell>
          <cell r="CP83">
            <v>88.248202140873573</v>
          </cell>
          <cell r="CQ83">
            <v>91.719474050844468</v>
          </cell>
          <cell r="CR83">
            <v>88.167402572351932</v>
          </cell>
          <cell r="CS83">
            <v>83.360123763382603</v>
          </cell>
          <cell r="CT83">
            <v>74.854731745445065</v>
          </cell>
          <cell r="CU83">
            <v>81.476448339919614</v>
          </cell>
          <cell r="CV83">
            <v>83.478890854577813</v>
          </cell>
          <cell r="CW83">
            <v>82.798185889225167</v>
          </cell>
          <cell r="CX83">
            <v>89.009372284407902</v>
          </cell>
          <cell r="CY83">
            <v>85.65597897698882</v>
          </cell>
          <cell r="CZ83">
            <v>86.086644689370274</v>
          </cell>
          <cell r="DA83">
            <v>89.683885224227041</v>
          </cell>
          <cell r="DB83">
            <v>87.228937307637082</v>
          </cell>
          <cell r="DC83">
            <v>85.718590070959763</v>
          </cell>
          <cell r="DD83">
            <v>84.592719830980514</v>
          </cell>
          <cell r="DE83">
            <v>84.96923233090871</v>
          </cell>
          <cell r="DF83">
            <v>87.017881416625229</v>
          </cell>
          <cell r="DG83">
            <v>84.948097097204013</v>
          </cell>
          <cell r="DH83">
            <v>85.410005267157715</v>
          </cell>
          <cell r="DI83">
            <v>85.009540547559993</v>
          </cell>
          <cell r="DJ83">
            <v>83.601206008053836</v>
          </cell>
          <cell r="DK83">
            <v>87.455587161679077</v>
          </cell>
          <cell r="DL83">
            <v>84.938514648162169</v>
          </cell>
          <cell r="DM83">
            <v>84.714806831611426</v>
          </cell>
          <cell r="DN83">
            <v>84.72292100880685</v>
          </cell>
          <cell r="DO83">
            <v>84.243564623437365</v>
          </cell>
          <cell r="DP83">
            <v>83.057628089154406</v>
          </cell>
          <cell r="DQ83">
            <v>86.974462895129562</v>
          </cell>
          <cell r="DR83">
            <v>82.864604225431449</v>
          </cell>
          <cell r="DS83">
            <v>83.106746861398577</v>
          </cell>
          <cell r="DT83">
            <v>80.617250999023781</v>
          </cell>
          <cell r="DU83">
            <v>80.77297430383318</v>
          </cell>
          <cell r="DV83">
            <v>77.862265309148654</v>
          </cell>
        </row>
        <row r="90">
          <cell r="E90" t="str">
            <v>IJ maladie</v>
          </cell>
          <cell r="BZ90">
            <v>125.07938552905868</v>
          </cell>
          <cell r="CA90">
            <v>126.6503693045171</v>
          </cell>
          <cell r="CB90">
            <v>120.14862604458305</v>
          </cell>
          <cell r="CC90">
            <v>117.41785304983439</v>
          </cell>
          <cell r="CD90">
            <v>114.5275173719738</v>
          </cell>
          <cell r="CE90">
            <v>119.30160856129201</v>
          </cell>
          <cell r="CF90">
            <v>125.22872508790503</v>
          </cell>
          <cell r="CG90">
            <v>118.31325606149323</v>
          </cell>
          <cell r="CH90">
            <v>119.52663307761323</v>
          </cell>
          <cell r="CI90">
            <v>119.78476421563823</v>
          </cell>
          <cell r="CJ90">
            <v>121.33266671621108</v>
          </cell>
          <cell r="CK90">
            <v>119.0481754755514</v>
          </cell>
          <cell r="CL90">
            <v>117.46333731561596</v>
          </cell>
          <cell r="CM90">
            <v>118.04415494987023</v>
          </cell>
          <cell r="CN90">
            <v>121.24696934017645</v>
          </cell>
          <cell r="CO90">
            <v>117.03691721172551</v>
          </cell>
          <cell r="CP90">
            <v>119.63893923336457</v>
          </cell>
          <cell r="CQ90">
            <v>124.74744386819575</v>
          </cell>
          <cell r="CR90">
            <v>125.72031389829019</v>
          </cell>
          <cell r="CS90">
            <v>124.32127004006146</v>
          </cell>
          <cell r="CT90">
            <v>124.08906337632691</v>
          </cell>
          <cell r="CU90">
            <v>121.31423699285429</v>
          </cell>
          <cell r="CV90">
            <v>121.2722544975736</v>
          </cell>
          <cell r="CW90">
            <v>125.09829348106958</v>
          </cell>
          <cell r="CX90">
            <v>125.67022466168167</v>
          </cell>
          <cell r="CY90">
            <v>127.50223303953263</v>
          </cell>
          <cell r="CZ90">
            <v>121.44658956590193</v>
          </cell>
          <cell r="DA90">
            <v>125.93983352787461</v>
          </cell>
          <cell r="DB90">
            <v>133.15590848130796</v>
          </cell>
          <cell r="DC90">
            <v>131.21460010623457</v>
          </cell>
          <cell r="DD90">
            <v>128.37225794471959</v>
          </cell>
          <cell r="DE90">
            <v>127.83662092209205</v>
          </cell>
          <cell r="DF90">
            <v>126.55198085975643</v>
          </cell>
          <cell r="DG90">
            <v>130.8845594345843</v>
          </cell>
          <cell r="DH90">
            <v>135.00470740233354</v>
          </cell>
          <cell r="DI90">
            <v>128.83469048792034</v>
          </cell>
          <cell r="DJ90">
            <v>134.17303634174885</v>
          </cell>
          <cell r="DK90">
            <v>132.55420983465072</v>
          </cell>
          <cell r="DL90">
            <v>132.55757657794487</v>
          </cell>
          <cell r="DM90">
            <v>135.55023822847519</v>
          </cell>
          <cell r="DN90">
            <v>132.30605151357059</v>
          </cell>
          <cell r="DO90">
            <v>133.10242370873829</v>
          </cell>
          <cell r="DP90">
            <v>131.05510422095119</v>
          </cell>
          <cell r="DQ90">
            <v>137.39106769237571</v>
          </cell>
          <cell r="DR90">
            <v>138.93228523397238</v>
          </cell>
          <cell r="DS90">
            <v>136.56642872948748</v>
          </cell>
          <cell r="DT90">
            <v>136.77085814744993</v>
          </cell>
          <cell r="DU90">
            <v>144.19657819160719</v>
          </cell>
          <cell r="DV90">
            <v>138.15543829357381</v>
          </cell>
        </row>
        <row r="107">
          <cell r="E107" t="str">
            <v>Médicaments de ville</v>
          </cell>
          <cell r="BZ107">
            <v>98.722978939309272</v>
          </cell>
          <cell r="CA107">
            <v>101.51283035863612</v>
          </cell>
          <cell r="CB107">
            <v>102.07314502765092</v>
          </cell>
          <cell r="CC107">
            <v>104.14344887544182</v>
          </cell>
          <cell r="CD107">
            <v>104.29022389016653</v>
          </cell>
          <cell r="CE107">
            <v>106.08970774243387</v>
          </cell>
          <cell r="CF107">
            <v>104.20745422463817</v>
          </cell>
          <cell r="CG107">
            <v>102.9530577485716</v>
          </cell>
          <cell r="CH107">
            <v>103.79871105884482</v>
          </cell>
          <cell r="CI107">
            <v>104.24891577402937</v>
          </cell>
          <cell r="CJ107">
            <v>105.47121082605877</v>
          </cell>
          <cell r="CK107">
            <v>105.81165107768913</v>
          </cell>
          <cell r="CL107">
            <v>108.26485769588767</v>
          </cell>
          <cell r="CM107">
            <v>107.67733066778607</v>
          </cell>
          <cell r="CN107">
            <v>108.42872421140012</v>
          </cell>
          <cell r="CO107">
            <v>109.34368412230123</v>
          </cell>
          <cell r="CP107">
            <v>110.32348277348932</v>
          </cell>
          <cell r="CQ107">
            <v>111.16984979072055</v>
          </cell>
          <cell r="CR107">
            <v>111.73920734131011</v>
          </cell>
          <cell r="CS107">
            <v>111.07013831216226</v>
          </cell>
          <cell r="CT107">
            <v>112.35534453125018</v>
          </cell>
          <cell r="CU107">
            <v>114.0396550440788</v>
          </cell>
          <cell r="CV107">
            <v>114.66300528567508</v>
          </cell>
          <cell r="CW107">
            <v>115.80375124473785</v>
          </cell>
          <cell r="CX107">
            <v>116.60304523532596</v>
          </cell>
          <cell r="CY107">
            <v>115.46024464353148</v>
          </cell>
          <cell r="CZ107">
            <v>116.72538469873257</v>
          </cell>
          <cell r="DA107">
            <v>117.83015383659338</v>
          </cell>
          <cell r="DB107">
            <v>116.61996158614785</v>
          </cell>
          <cell r="DC107">
            <v>117.13062772221845</v>
          </cell>
          <cell r="DD107">
            <v>116.98730674349949</v>
          </cell>
          <cell r="DE107">
            <v>116.04455869383712</v>
          </cell>
          <cell r="DF107">
            <v>120.35380269064828</v>
          </cell>
          <cell r="DG107">
            <v>118.92614071792573</v>
          </cell>
          <cell r="DH107">
            <v>121.63119152985126</v>
          </cell>
          <cell r="DI107">
            <v>120.54559732403855</v>
          </cell>
          <cell r="DJ107">
            <v>118.66532954699942</v>
          </cell>
          <cell r="DK107">
            <v>126.7876737072299</v>
          </cell>
          <cell r="DL107">
            <v>122.69743226146245</v>
          </cell>
          <cell r="DM107">
            <v>122.57001633389093</v>
          </cell>
          <cell r="DN107">
            <v>123.26193999724696</v>
          </cell>
          <cell r="DO107">
            <v>124.16040797841023</v>
          </cell>
          <cell r="DP107">
            <v>125.29732602563845</v>
          </cell>
          <cell r="DQ107">
            <v>129.07212137760925</v>
          </cell>
          <cell r="DR107">
            <v>123.41591972811665</v>
          </cell>
          <cell r="DS107">
            <v>127.44139316524002</v>
          </cell>
          <cell r="DT107">
            <v>125.86143203659455</v>
          </cell>
          <cell r="DU107">
            <v>127.34675780831725</v>
          </cell>
          <cell r="DV107">
            <v>127.35210344552708</v>
          </cell>
        </row>
        <row r="118">
          <cell r="E118" t="str">
            <v>TOTAL médicaments</v>
          </cell>
          <cell r="BZ118">
            <v>98.074910842291814</v>
          </cell>
          <cell r="CA118">
            <v>100.4566237759291</v>
          </cell>
          <cell r="CB118">
            <v>101.15572985292036</v>
          </cell>
          <cell r="CC118">
            <v>103.57840344856599</v>
          </cell>
          <cell r="CD118">
            <v>103.63098439735545</v>
          </cell>
          <cell r="CE118">
            <v>105.1453167738327</v>
          </cell>
          <cell r="CF118">
            <v>103.87628898592082</v>
          </cell>
          <cell r="CG118">
            <v>102.60707333427203</v>
          </cell>
          <cell r="CH118">
            <v>103.82332896678284</v>
          </cell>
          <cell r="CI118">
            <v>103.82121295765494</v>
          </cell>
          <cell r="CJ118">
            <v>105.0133088158814</v>
          </cell>
          <cell r="CK118">
            <v>105.72142179493409</v>
          </cell>
          <cell r="CL118">
            <v>108.52198524485412</v>
          </cell>
          <cell r="CM118">
            <v>107.42341252515189</v>
          </cell>
          <cell r="CN118">
            <v>107.96035482701814</v>
          </cell>
          <cell r="CO118">
            <v>108.18050353704425</v>
          </cell>
          <cell r="CP118">
            <v>108.69470277607221</v>
          </cell>
          <cell r="CQ118">
            <v>110.2919858512619</v>
          </cell>
          <cell r="CR118">
            <v>109.64390408581978</v>
          </cell>
          <cell r="CS118">
            <v>110.26239923038281</v>
          </cell>
          <cell r="CT118">
            <v>110.33701511572427</v>
          </cell>
          <cell r="CU118">
            <v>110.43350753154644</v>
          </cell>
          <cell r="CV118">
            <v>112.92023231684031</v>
          </cell>
          <cell r="CW118">
            <v>114.2550346740727</v>
          </cell>
          <cell r="CX118">
            <v>113.55260861856524</v>
          </cell>
          <cell r="CY118">
            <v>112.8085509043524</v>
          </cell>
          <cell r="CZ118">
            <v>113.53281474039704</v>
          </cell>
          <cell r="DA118">
            <v>114.46456328739684</v>
          </cell>
          <cell r="DB118">
            <v>113.66893893057937</v>
          </cell>
          <cell r="DC118">
            <v>113.89891403221124</v>
          </cell>
          <cell r="DD118">
            <v>114.27119349015224</v>
          </cell>
          <cell r="DE118">
            <v>112.39070438904587</v>
          </cell>
          <cell r="DF118">
            <v>117.01034655535405</v>
          </cell>
          <cell r="DG118">
            <v>115.50545861724162</v>
          </cell>
          <cell r="DH118">
            <v>118.08909644410176</v>
          </cell>
          <cell r="DI118">
            <v>116.09415516757669</v>
          </cell>
          <cell r="DJ118">
            <v>114.48900029259023</v>
          </cell>
          <cell r="DK118">
            <v>122.61164461825143</v>
          </cell>
          <cell r="DL118">
            <v>118.82628712331538</v>
          </cell>
          <cell r="DM118">
            <v>118.95630168392466</v>
          </cell>
          <cell r="DN118">
            <v>119.46776717664949</v>
          </cell>
          <cell r="DO118">
            <v>119.44428712618607</v>
          </cell>
          <cell r="DP118">
            <v>121.22933894731919</v>
          </cell>
          <cell r="DQ118">
            <v>123.9769335219807</v>
          </cell>
          <cell r="DR118">
            <v>118.90131435645843</v>
          </cell>
          <cell r="DS118">
            <v>123.5291507736455</v>
          </cell>
          <cell r="DT118">
            <v>120.97701042924653</v>
          </cell>
          <cell r="DU118">
            <v>122.55829383946066</v>
          </cell>
          <cell r="DV118">
            <v>122.91734587636942</v>
          </cell>
        </row>
        <row r="134">
          <cell r="E134" t="str">
            <v xml:space="preserve">TOTAL SOINS DE VILLE </v>
          </cell>
          <cell r="BZ134">
            <v>90.229389510375341</v>
          </cell>
          <cell r="CA134">
            <v>99.008632494490726</v>
          </cell>
          <cell r="CB134">
            <v>100.14673926756879</v>
          </cell>
          <cell r="CC134">
            <v>101.59951047895662</v>
          </cell>
          <cell r="CD134">
            <v>101.96940023502856</v>
          </cell>
          <cell r="CE134">
            <v>101.73307396299532</v>
          </cell>
          <cell r="CF134">
            <v>104.38933232254131</v>
          </cell>
          <cell r="CG134">
            <v>102.17406228763623</v>
          </cell>
          <cell r="CH134">
            <v>102.80446656538309</v>
          </cell>
          <cell r="CI134">
            <v>102.7592717224521</v>
          </cell>
          <cell r="CJ134">
            <v>102.82770957925842</v>
          </cell>
          <cell r="CK134">
            <v>104.34539026923393</v>
          </cell>
          <cell r="CL134">
            <v>104.54817062865868</v>
          </cell>
          <cell r="CM134">
            <v>103.17363985389343</v>
          </cell>
          <cell r="CN134">
            <v>103.64085954653601</v>
          </cell>
          <cell r="CO134">
            <v>102.67895303032992</v>
          </cell>
          <cell r="CP134">
            <v>103.86581971607825</v>
          </cell>
          <cell r="CQ134">
            <v>105.46356492239283</v>
          </cell>
          <cell r="CR134">
            <v>104.48750239333179</v>
          </cell>
          <cell r="CS134">
            <v>103.44884944325172</v>
          </cell>
          <cell r="CT134">
            <v>104.17251703881159</v>
          </cell>
          <cell r="CU134">
            <v>103.72187994673516</v>
          </cell>
          <cell r="CV134">
            <v>104.97839441904075</v>
          </cell>
          <cell r="CW134">
            <v>104.96512363112065</v>
          </cell>
          <cell r="CX134">
            <v>106.73366468238805</v>
          </cell>
          <cell r="CY134">
            <v>106.08420889227187</v>
          </cell>
          <cell r="CZ134">
            <v>106.22067800726644</v>
          </cell>
          <cell r="DA134">
            <v>107.97755270580221</v>
          </cell>
          <cell r="DB134">
            <v>107.81668160170545</v>
          </cell>
          <cell r="DC134">
            <v>107.0684678529468</v>
          </cell>
          <cell r="DD134">
            <v>107.35639827906493</v>
          </cell>
          <cell r="DE134">
            <v>106.04555255527181</v>
          </cell>
          <cell r="DF134">
            <v>108.52361743129212</v>
          </cell>
          <cell r="DG134">
            <v>107.38280378992738</v>
          </cell>
          <cell r="DH134">
            <v>109.29597559486331</v>
          </cell>
          <cell r="DI134">
            <v>107.68117849205778</v>
          </cell>
          <cell r="DJ134">
            <v>107.29443527728193</v>
          </cell>
          <cell r="DK134">
            <v>111.5100000191069</v>
          </cell>
          <cell r="DL134">
            <v>109.92644578785151</v>
          </cell>
          <cell r="DM134">
            <v>108.78805653259343</v>
          </cell>
          <cell r="DN134">
            <v>108.87410832406626</v>
          </cell>
          <cell r="DO134">
            <v>109.31900616270278</v>
          </cell>
          <cell r="DP134">
            <v>109.26268652961004</v>
          </cell>
          <cell r="DQ134">
            <v>113.73430431190528</v>
          </cell>
          <cell r="DR134">
            <v>108.47739434437702</v>
          </cell>
          <cell r="DS134">
            <v>112.11692541490881</v>
          </cell>
          <cell r="DT134">
            <v>109.67921627422356</v>
          </cell>
          <cell r="DU134">
            <v>109.69926851430513</v>
          </cell>
          <cell r="DV134">
            <v>113.62604017002822</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atients"/>
      <sheetName val="2-Tableau-de-marche"/>
      <sheetName val="3-SDV-DTR-CVS-CJO"/>
      <sheetName val="4-SDV-DTS-CVS-CJO"/>
      <sheetName val="5-Cliniques privées DTS CVS CJO"/>
      <sheetName val="6-Actualités"/>
      <sheetName val="annexe1-SDV_DTR_hors_Covid"/>
      <sheetName val="Graphs_DTR"/>
      <sheetName val="Date_rbts"/>
      <sheetName val="Date_rbts_hors_covid"/>
      <sheetName val="Date_soins"/>
      <sheetName val="Révisions_date_soins"/>
      <sheetName val="Titres"/>
      <sheetName val="lisez-moi!"/>
      <sheetName val="7-Pt IJ"/>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refreshError="1"/>
      <sheetData sheetId="12">
        <row r="6">
          <cell r="B6" t="str">
            <v>fev</v>
          </cell>
        </row>
        <row r="7">
          <cell r="B7" t="str">
            <v>mars</v>
          </cell>
        </row>
        <row r="8">
          <cell r="B8" t="str">
            <v>avril</v>
          </cell>
        </row>
        <row r="9">
          <cell r="A9" t="str">
            <v>mai</v>
          </cell>
          <cell r="B9" t="str">
            <v>mai</v>
          </cell>
        </row>
        <row r="10">
          <cell r="B10" t="str">
            <v>juin</v>
          </cell>
        </row>
        <row r="19">
          <cell r="A19">
            <v>2024</v>
          </cell>
        </row>
        <row r="20">
          <cell r="A20">
            <v>2024</v>
          </cell>
        </row>
        <row r="21">
          <cell r="A21">
            <v>2023</v>
          </cell>
        </row>
        <row r="22">
          <cell r="A22">
            <v>2023</v>
          </cell>
        </row>
        <row r="23">
          <cell r="A23">
            <v>2024</v>
          </cell>
        </row>
        <row r="24">
          <cell r="A24">
            <v>2024</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_DTR"/>
      <sheetName val="NSA_DTR"/>
      <sheetName val="SA_DTR"/>
      <sheetName val="VERIF_DTR"/>
      <sheetName val="RA_DTR_hors_covid"/>
      <sheetName val="NSA_DTR_hors_covid"/>
      <sheetName val="SA_DTR_hors_covid"/>
      <sheetName val="RA_DTS"/>
      <sheetName val="NSA_DTS"/>
      <sheetName val="SA_DTS"/>
      <sheetName val="VERIF_DTS"/>
      <sheetName val="RA_DTS_hors_covid"/>
      <sheetName val="NSA_DTS_hors_covid"/>
      <sheetName val="SA_DTS_hors_covid"/>
      <sheetName val="Feuil1"/>
    </sheetNames>
    <sheetDataSet>
      <sheetData sheetId="0">
        <row r="5">
          <cell r="EU5">
            <v>425.29278600000009</v>
          </cell>
        </row>
        <row r="6">
          <cell r="EU6">
            <v>268.04134600000009</v>
          </cell>
        </row>
        <row r="7">
          <cell r="EU7">
            <v>89.488255999999993</v>
          </cell>
        </row>
        <row r="8">
          <cell r="EU8">
            <v>21.094514000000004</v>
          </cell>
        </row>
        <row r="9">
          <cell r="EU9">
            <v>55.104301000000007</v>
          </cell>
        </row>
        <row r="10">
          <cell r="EU10">
            <v>12.182199000000001</v>
          </cell>
        </row>
        <row r="12">
          <cell r="EU12">
            <v>77.295124999999999</v>
          </cell>
        </row>
        <row r="13">
          <cell r="EU13">
            <v>18.788627000000002</v>
          </cell>
        </row>
        <row r="14">
          <cell r="EU14">
            <v>55.157418</v>
          </cell>
        </row>
        <row r="16">
          <cell r="EU16">
            <v>10.815228999999999</v>
          </cell>
        </row>
        <row r="17">
          <cell r="EU17">
            <v>26.00479</v>
          </cell>
        </row>
        <row r="18">
          <cell r="EU18">
            <v>59.407627999999995</v>
          </cell>
        </row>
        <row r="19">
          <cell r="EU19">
            <v>38.442116999999996</v>
          </cell>
        </row>
        <row r="20">
          <cell r="EU20">
            <v>20.965510000000002</v>
          </cell>
        </row>
        <row r="22">
          <cell r="EU22">
            <v>157.25144</v>
          </cell>
        </row>
        <row r="23">
          <cell r="EU23">
            <v>119.201937</v>
          </cell>
        </row>
        <row r="24">
          <cell r="EU24">
            <v>112.032721</v>
          </cell>
        </row>
        <row r="25">
          <cell r="EU25">
            <v>7.1692160000000005</v>
          </cell>
        </row>
        <row r="26">
          <cell r="EU26">
            <v>38.049502999999994</v>
          </cell>
        </row>
        <row r="27">
          <cell r="EU27">
            <v>365.8851580000001</v>
          </cell>
        </row>
        <row r="55">
          <cell r="EU55">
            <v>2.3032813866241009E-2</v>
          </cell>
        </row>
        <row r="56">
          <cell r="EU56">
            <v>1.7405896424379508E-2</v>
          </cell>
        </row>
        <row r="58">
          <cell r="EU58">
            <v>-2.3594427282700781E-2</v>
          </cell>
        </row>
        <row r="59">
          <cell r="EU59">
            <v>0.15959609559326027</v>
          </cell>
        </row>
        <row r="60">
          <cell r="EU60">
            <v>-8.6208743358769491E-2</v>
          </cell>
        </row>
        <row r="62">
          <cell r="EU62">
            <v>-2.8987420373045802E-2</v>
          </cell>
        </row>
        <row r="63">
          <cell r="EU63">
            <v>0.10268075470192151</v>
          </cell>
        </row>
        <row r="64">
          <cell r="EU64">
            <v>-7.594962389673976E-2</v>
          </cell>
        </row>
        <row r="66">
          <cell r="EU66">
            <v>-0.12301599239525418</v>
          </cell>
        </row>
        <row r="67">
          <cell r="EU67">
            <v>4.2020846756063435E-2</v>
          </cell>
        </row>
        <row r="68">
          <cell r="EU68">
            <v>1.185961811053371E-2</v>
          </cell>
        </row>
        <row r="69">
          <cell r="EU69">
            <v>1.9198062587655329E-5</v>
          </cell>
        </row>
        <row r="70">
          <cell r="EU70">
            <v>3.4314580372773573E-2</v>
          </cell>
        </row>
        <row r="72">
          <cell r="EU72">
            <v>3.2768949700015426E-2</v>
          </cell>
        </row>
        <row r="73">
          <cell r="EU73">
            <v>2.6854505281943553E-2</v>
          </cell>
        </row>
        <row r="74">
          <cell r="EU74">
            <v>2.4704023402672748E-2</v>
          </cell>
        </row>
        <row r="75">
          <cell r="EU75">
            <v>6.167228264362512E-2</v>
          </cell>
        </row>
        <row r="76">
          <cell r="EU76">
            <v>5.1746957930760562E-2</v>
          </cell>
        </row>
        <row r="77">
          <cell r="EU77">
            <v>2.4870297458752688E-2</v>
          </cell>
        </row>
        <row r="80">
          <cell r="EU80">
            <v>4.5545583299459125E-2</v>
          </cell>
        </row>
        <row r="81">
          <cell r="EU81">
            <v>4.2017302708963866E-2</v>
          </cell>
        </row>
        <row r="82">
          <cell r="EU82">
            <v>8.0317131284243892E-2</v>
          </cell>
        </row>
        <row r="83">
          <cell r="EU83">
            <v>9.3330692485373845E-3</v>
          </cell>
        </row>
        <row r="84">
          <cell r="EU84">
            <v>0.15718391131385046</v>
          </cell>
        </row>
        <row r="85">
          <cell r="EU85">
            <v>-7.8439631738143945E-2</v>
          </cell>
        </row>
        <row r="87">
          <cell r="EU87">
            <v>2.6233151776282382E-2</v>
          </cell>
        </row>
        <row r="88">
          <cell r="EU88">
            <v>7.0385366914666792E-2</v>
          </cell>
        </row>
        <row r="89">
          <cell r="EU89">
            <v>7.3081056897508212E-3</v>
          </cell>
        </row>
        <row r="91">
          <cell r="EU91">
            <v>-0.10611471391187477</v>
          </cell>
        </row>
        <row r="92">
          <cell r="EU92">
            <v>4.5978894238153378E-2</v>
          </cell>
        </row>
        <row r="93">
          <cell r="EU93">
            <v>3.2777827641883084E-2</v>
          </cell>
        </row>
        <row r="94">
          <cell r="EU94">
            <v>2.5556069682279192E-2</v>
          </cell>
        </row>
        <row r="95">
          <cell r="EU95">
            <v>4.5479576055343029E-2</v>
          </cell>
        </row>
        <row r="97">
          <cell r="EU97">
            <v>5.1586476661638292E-2</v>
          </cell>
        </row>
        <row r="98">
          <cell r="EU98">
            <v>4.8302736331422569E-2</v>
          </cell>
        </row>
        <row r="99">
          <cell r="EU99">
            <v>4.6310534237217649E-2</v>
          </cell>
        </row>
        <row r="100">
          <cell r="EU100">
            <v>8.0024503366437072E-2</v>
          </cell>
        </row>
        <row r="101">
          <cell r="EU101">
            <v>6.2127900981215012E-2</v>
          </cell>
        </row>
        <row r="102">
          <cell r="EU102">
            <v>4.7625399135935886E-2</v>
          </cell>
        </row>
        <row r="130">
          <cell r="EU130">
            <v>5155.1062000000002</v>
          </cell>
        </row>
        <row r="131">
          <cell r="EU131">
            <v>3219.3110390000002</v>
          </cell>
        </row>
        <row r="132">
          <cell r="EU132">
            <v>1023.1871369999998</v>
          </cell>
        </row>
        <row r="133">
          <cell r="EU133">
            <v>273.73257000000001</v>
          </cell>
        </row>
        <row r="134">
          <cell r="EU134">
            <v>582.01983299999995</v>
          </cell>
        </row>
        <row r="135">
          <cell r="EU135">
            <v>155.12698300000002</v>
          </cell>
        </row>
        <row r="137">
          <cell r="EU137">
            <v>952.0742590000001</v>
          </cell>
        </row>
        <row r="138">
          <cell r="EU138">
            <v>229.13788799999998</v>
          </cell>
        </row>
        <row r="139">
          <cell r="EU139">
            <v>683.58057300000007</v>
          </cell>
        </row>
        <row r="141">
          <cell r="EU141">
            <v>153.838155</v>
          </cell>
        </row>
        <row r="142">
          <cell r="EU142">
            <v>318.57288000000005</v>
          </cell>
        </row>
        <row r="143">
          <cell r="EU143">
            <v>710.96682800000008</v>
          </cell>
        </row>
        <row r="144">
          <cell r="EU144">
            <v>452.07270699999998</v>
          </cell>
        </row>
        <row r="145">
          <cell r="EU145">
            <v>258.89411900000005</v>
          </cell>
        </row>
        <row r="147">
          <cell r="EU147">
            <v>1935.795161</v>
          </cell>
        </row>
        <row r="148">
          <cell r="EU148">
            <v>1475.8522280000002</v>
          </cell>
        </row>
        <row r="149">
          <cell r="EU149">
            <v>1385.9252429999999</v>
          </cell>
        </row>
        <row r="150">
          <cell r="EU150">
            <v>89.926985000000002</v>
          </cell>
        </row>
        <row r="151">
          <cell r="EU151">
            <v>459.9429330000001</v>
          </cell>
        </row>
        <row r="152">
          <cell r="EU152">
            <v>4444.1393720000005</v>
          </cell>
        </row>
        <row r="155">
          <cell r="EU155">
            <v>1.8383374435295696E-2</v>
          </cell>
        </row>
        <row r="156">
          <cell r="EU156">
            <v>5.4479771187048165E-3</v>
          </cell>
        </row>
        <row r="157">
          <cell r="EU157">
            <v>1.3770995782529605E-2</v>
          </cell>
        </row>
        <row r="158">
          <cell r="EU158">
            <v>-5.3916257050261596E-3</v>
          </cell>
        </row>
        <row r="159">
          <cell r="EU159">
            <v>3.7143787730031796E-2</v>
          </cell>
        </row>
        <row r="160">
          <cell r="EU160">
            <v>-3.9396756677079314E-2</v>
          </cell>
        </row>
        <row r="162">
          <cell r="EU162">
            <v>2.2676030696588967E-3</v>
          </cell>
        </row>
        <row r="163">
          <cell r="EU163">
            <v>2.8139583659397394E-2</v>
          </cell>
        </row>
        <row r="164">
          <cell r="EU164">
            <v>-1.0724518427964624E-2</v>
          </cell>
        </row>
        <row r="166">
          <cell r="EU166">
            <v>-0.15742372576350316</v>
          </cell>
        </row>
        <row r="167">
          <cell r="EU167">
            <v>3.7449298246160501E-2</v>
          </cell>
        </row>
        <row r="168">
          <cell r="EU168">
            <v>2.0312291550949491E-2</v>
          </cell>
        </row>
        <row r="169">
          <cell r="EU169">
            <v>7.5995153467995902E-3</v>
          </cell>
        </row>
        <row r="170">
          <cell r="EU170">
            <v>4.3297394192532535E-2</v>
          </cell>
        </row>
        <row r="172">
          <cell r="EU172">
            <v>4.064863730421564E-2</v>
          </cell>
        </row>
        <row r="173">
          <cell r="EU173">
            <v>4.8764020339264524E-2</v>
          </cell>
        </row>
        <row r="174">
          <cell r="EU174">
            <v>5.4622737381287756E-2</v>
          </cell>
        </row>
        <row r="175">
          <cell r="EU175">
            <v>-3.3945726426537259E-2</v>
          </cell>
        </row>
        <row r="176">
          <cell r="EU176">
            <v>1.5435748034991592E-2</v>
          </cell>
        </row>
        <row r="177">
          <cell r="EU177">
            <v>1.807546564500484E-2</v>
          </cell>
        </row>
        <row r="180">
          <cell r="EU180">
            <v>1.3716995823633393E-2</v>
          </cell>
        </row>
        <row r="181">
          <cell r="EU181">
            <v>6.1558508522407962E-4</v>
          </cell>
        </row>
        <row r="182">
          <cell r="EU182">
            <v>8.9417641982827423E-3</v>
          </cell>
        </row>
        <row r="183">
          <cell r="EU183">
            <v>-8.0390380182185917E-3</v>
          </cell>
        </row>
        <row r="184">
          <cell r="EU184">
            <v>2.9947303937436498E-2</v>
          </cell>
        </row>
        <row r="185">
          <cell r="EU185">
            <v>-3.9737626408515747E-2</v>
          </cell>
        </row>
        <row r="187">
          <cell r="EU187">
            <v>-9.3959356045036913E-4</v>
          </cell>
        </row>
        <row r="188">
          <cell r="EU188">
            <v>2.022219909911982E-2</v>
          </cell>
        </row>
        <row r="189">
          <cell r="EU189">
            <v>-1.2266683955134972E-2</v>
          </cell>
        </row>
        <row r="191">
          <cell r="EU191">
            <v>-0.16061323517194603</v>
          </cell>
        </row>
        <row r="192">
          <cell r="EU192">
            <v>3.2072722813964338E-2</v>
          </cell>
        </row>
        <row r="193">
          <cell r="EU193">
            <v>1.2879885399662117E-2</v>
          </cell>
        </row>
        <row r="194">
          <cell r="EU194">
            <v>-6.9932449021770093E-4</v>
          </cell>
        </row>
        <row r="195">
          <cell r="EU195">
            <v>3.739974026202364E-2</v>
          </cell>
        </row>
        <row r="197">
          <cell r="EU197">
            <v>3.633341351883157E-2</v>
          </cell>
        </row>
        <row r="198">
          <cell r="EU198">
            <v>4.4430605784222532E-2</v>
          </cell>
        </row>
        <row r="199">
          <cell r="EU199">
            <v>4.9793297228062361E-2</v>
          </cell>
        </row>
        <row r="200">
          <cell r="EU200">
            <v>-3.1538883278013907E-2</v>
          </cell>
        </row>
        <row r="201">
          <cell r="EU201">
            <v>1.1206407858337153E-2</v>
          </cell>
        </row>
        <row r="202">
          <cell r="EU202">
            <v>1.3851379635213545E-2</v>
          </cell>
        </row>
        <row r="205">
          <cell r="EU205">
            <v>2.7100370218117398E-2</v>
          </cell>
        </row>
        <row r="206">
          <cell r="EU206">
            <v>1.6464076817876983E-2</v>
          </cell>
        </row>
        <row r="207">
          <cell r="EU207">
            <v>-6.9813945885155437E-4</v>
          </cell>
        </row>
        <row r="208">
          <cell r="EU208">
            <v>1.9351509166267045E-2</v>
          </cell>
        </row>
        <row r="209">
          <cell r="EU209">
            <v>1.579574486993085E-2</v>
          </cell>
        </row>
        <row r="210">
          <cell r="EU210">
            <v>-9.6167559133336189E-2</v>
          </cell>
        </row>
        <row r="212">
          <cell r="EU212">
            <v>1.1475974153684954E-2</v>
          </cell>
        </row>
        <row r="213">
          <cell r="EU213">
            <v>1.8660187153993979E-2</v>
          </cell>
        </row>
        <row r="214">
          <cell r="EU214">
            <v>5.1096024635963744E-3</v>
          </cell>
        </row>
        <row r="216">
          <cell r="EU216">
            <v>-0.1004744441592117</v>
          </cell>
        </row>
        <row r="217">
          <cell r="EU217">
            <v>4.0203983059909243E-2</v>
          </cell>
        </row>
        <row r="218">
          <cell r="EU218">
            <v>6.061312652696782E-2</v>
          </cell>
        </row>
        <row r="219">
          <cell r="EU219">
            <v>5.4264506105914379E-2</v>
          </cell>
        </row>
        <row r="220">
          <cell r="EU220">
            <v>7.2130084736493627E-2</v>
          </cell>
        </row>
        <row r="222">
          <cell r="EU222">
            <v>4.5596240904369978E-2</v>
          </cell>
        </row>
        <row r="223">
          <cell r="EU223">
            <v>5.1102810054774128E-2</v>
          </cell>
        </row>
        <row r="224">
          <cell r="EU224">
            <v>5.5849933920737449E-2</v>
          </cell>
        </row>
        <row r="225">
          <cell r="EU225">
            <v>-1.9909397558270259E-2</v>
          </cell>
        </row>
        <row r="226">
          <cell r="EU226">
            <v>2.8698803782472249E-2</v>
          </cell>
        </row>
        <row r="227">
          <cell r="EU227">
            <v>2.1717869789516175E-2</v>
          </cell>
        </row>
        <row r="230">
          <cell r="EU230">
            <v>1.8355141566845257E-2</v>
          </cell>
        </row>
        <row r="231">
          <cell r="EU231">
            <v>7.8594851855269265E-3</v>
          </cell>
        </row>
        <row r="232">
          <cell r="EU232">
            <v>-8.7684836070491823E-3</v>
          </cell>
        </row>
        <row r="233">
          <cell r="EU233">
            <v>1.5317952822821779E-2</v>
          </cell>
        </row>
        <row r="234">
          <cell r="EU234">
            <v>4.5034589043662088E-3</v>
          </cell>
        </row>
        <row r="235">
          <cell r="EU235">
            <v>-0.10151592979744783</v>
          </cell>
        </row>
        <row r="237">
          <cell r="EU237">
            <v>5.7974092230033136E-3</v>
          </cell>
        </row>
        <row r="238">
          <cell r="EU238">
            <v>8.4945728639405083E-3</v>
          </cell>
        </row>
        <row r="239">
          <cell r="EU239">
            <v>1.1385409239421662E-3</v>
          </cell>
        </row>
        <row r="241">
          <cell r="EU241">
            <v>-0.10388546141451993</v>
          </cell>
        </row>
        <row r="242">
          <cell r="EU242">
            <v>2.3775013716091031E-2</v>
          </cell>
        </row>
        <row r="243">
          <cell r="EU243">
            <v>4.7993128374956839E-2</v>
          </cell>
        </row>
        <row r="244">
          <cell r="EU244">
            <v>4.0214130004450288E-2</v>
          </cell>
        </row>
        <row r="245">
          <cell r="EU245">
            <v>6.1750322642972533E-2</v>
          </cell>
        </row>
        <row r="247">
          <cell r="EU247">
            <v>3.615702629863593E-2</v>
          </cell>
        </row>
        <row r="248">
          <cell r="EU248">
            <v>4.1165372316005699E-2</v>
          </cell>
        </row>
        <row r="249">
          <cell r="EU249">
            <v>4.5173660454554065E-2</v>
          </cell>
        </row>
        <row r="250">
          <cell r="EU250">
            <v>-1.7991636610572237E-2</v>
          </cell>
        </row>
        <row r="251">
          <cell r="EU251">
            <v>2.0427230029027132E-2</v>
          </cell>
        </row>
        <row r="252">
          <cell r="EU252">
            <v>1.3678194229151952E-2</v>
          </cell>
        </row>
        <row r="255">
          <cell r="EU255">
            <v>-2.5693086308320456E-4</v>
          </cell>
        </row>
        <row r="256">
          <cell r="EU256">
            <v>-3.089684592910702E-4</v>
          </cell>
        </row>
        <row r="257">
          <cell r="EU257">
            <v>1.89118036074436E-2</v>
          </cell>
        </row>
        <row r="258">
          <cell r="EU258">
            <v>-2.5022188580447025E-2</v>
          </cell>
        </row>
        <row r="259">
          <cell r="EU259">
            <v>3.7086097831849463E-2</v>
          </cell>
        </row>
        <row r="260">
          <cell r="EU260">
            <v>3.2589994226716046E-2</v>
          </cell>
        </row>
        <row r="262">
          <cell r="EU262">
            <v>-6.2939867251885495E-3</v>
          </cell>
        </row>
        <row r="263">
          <cell r="EU263">
            <v>2.520451739304308E-2</v>
          </cell>
        </row>
        <row r="264">
          <cell r="EU264">
            <v>-2.0351671199617449E-2</v>
          </cell>
        </row>
        <row r="266">
          <cell r="EU266">
            <v>-0.23067983662501501</v>
          </cell>
        </row>
        <row r="267">
          <cell r="EU267">
            <v>5.8581914131956569E-2</v>
          </cell>
        </row>
        <row r="268">
          <cell r="EU268">
            <v>2.9539151925153773E-2</v>
          </cell>
        </row>
        <row r="269">
          <cell r="EU269">
            <v>3.1221627721635947E-2</v>
          </cell>
        </row>
        <row r="270">
          <cell r="EU270">
            <v>2.651498679961084E-2</v>
          </cell>
        </row>
        <row r="272">
          <cell r="EU272">
            <v>-1.6708778688812043E-4</v>
          </cell>
        </row>
        <row r="273">
          <cell r="EU273">
            <v>-4.5576491944977482E-3</v>
          </cell>
        </row>
        <row r="274">
          <cell r="EU274">
            <v>6.2931660064564632E-3</v>
          </cell>
        </row>
        <row r="275">
          <cell r="EU275">
            <v>-0.13646636653291744</v>
          </cell>
        </row>
        <row r="276">
          <cell r="EU276">
            <v>1.370759064614413E-2</v>
          </cell>
        </row>
        <row r="277">
          <cell r="EU277">
            <v>-4.8802710164899121E-3</v>
          </cell>
        </row>
        <row r="305">
          <cell r="EU305">
            <v>3.7099727202444921E-2</v>
          </cell>
        </row>
        <row r="306">
          <cell r="EU306">
            <v>6.1356732837569483E-2</v>
          </cell>
        </row>
        <row r="307">
          <cell r="EU307">
            <v>0.25438239625534731</v>
          </cell>
        </row>
        <row r="308">
          <cell r="EU308">
            <v>-1.2834491355530275E-2</v>
          </cell>
        </row>
        <row r="309">
          <cell r="EU309">
            <v>0.52701700584840605</v>
          </cell>
        </row>
        <row r="310">
          <cell r="EU310">
            <v>-1.1331634652877454E-2</v>
          </cell>
        </row>
        <row r="312">
          <cell r="EU312">
            <v>-2.195814061172674E-2</v>
          </cell>
        </row>
        <row r="313">
          <cell r="EU313">
            <v>2.1144856771373455E-3</v>
          </cell>
        </row>
        <row r="314">
          <cell r="EU314">
            <v>-2.9470130937270689E-2</v>
          </cell>
        </row>
        <row r="316">
          <cell r="EU316">
            <v>-3.4146952748762227E-2</v>
          </cell>
        </row>
        <row r="317">
          <cell r="EU317">
            <v>-9.3619476709921878E-3</v>
          </cell>
        </row>
        <row r="318">
          <cell r="EU318">
            <v>-9.1817545841850201E-3</v>
          </cell>
        </row>
        <row r="319">
          <cell r="EU319">
            <v>-1.196121296673458E-3</v>
          </cell>
        </row>
        <row r="320">
          <cell r="EU320">
            <v>-2.2663241963733483E-2</v>
          </cell>
        </row>
        <row r="322">
          <cell r="EU322">
            <v>-1.6120519455407045E-3</v>
          </cell>
        </row>
        <row r="323">
          <cell r="EU323">
            <v>-5.1718295275395842E-3</v>
          </cell>
        </row>
        <row r="324">
          <cell r="EU324">
            <v>-8.5283530659384654E-3</v>
          </cell>
        </row>
        <row r="325">
          <cell r="EU325">
            <v>4.9643520966140997E-2</v>
          </cell>
        </row>
        <row r="326">
          <cell r="EU326">
            <v>9.8369182059376836E-3</v>
          </cell>
        </row>
        <row r="327">
          <cell r="EU327">
            <v>4.4937902040914635E-2</v>
          </cell>
        </row>
      </sheetData>
      <sheetData sheetId="1">
        <row r="5">
          <cell r="EU5">
            <v>196.57896199999999</v>
          </cell>
        </row>
        <row r="6">
          <cell r="EU6">
            <v>116.082444</v>
          </cell>
        </row>
        <row r="7">
          <cell r="EU7">
            <v>38.833340000000007</v>
          </cell>
        </row>
        <row r="8">
          <cell r="EU8">
            <v>9.556597</v>
          </cell>
        </row>
        <row r="9">
          <cell r="EU9">
            <v>24.219287999999999</v>
          </cell>
        </row>
        <row r="10">
          <cell r="EU10">
            <v>4.8781650000000001</v>
          </cell>
        </row>
        <row r="12">
          <cell r="EU12">
            <v>47.209516000000001</v>
          </cell>
        </row>
        <row r="13">
          <cell r="EU13">
            <v>9.983058999999999</v>
          </cell>
        </row>
        <row r="14">
          <cell r="EU14">
            <v>35.927572999999995</v>
          </cell>
        </row>
        <row r="16">
          <cell r="EU16">
            <v>4.8796729999999995</v>
          </cell>
        </row>
        <row r="17">
          <cell r="EU17">
            <v>13.29706</v>
          </cell>
        </row>
        <row r="18">
          <cell r="EU18">
            <v>9.4727399999999999</v>
          </cell>
        </row>
        <row r="19">
          <cell r="EU19">
            <v>6.1664260000000004</v>
          </cell>
        </row>
        <row r="20">
          <cell r="EU20">
            <v>3.3063130000000003</v>
          </cell>
        </row>
        <row r="22">
          <cell r="EU22">
            <v>80.496517999999995</v>
          </cell>
        </row>
        <row r="23">
          <cell r="EU23">
            <v>60.238979</v>
          </cell>
        </row>
        <row r="24">
          <cell r="EU24">
            <v>57.357664</v>
          </cell>
        </row>
        <row r="25">
          <cell r="EU25">
            <v>2.8813149999999998</v>
          </cell>
        </row>
        <row r="26">
          <cell r="EU26">
            <v>20.257539000000001</v>
          </cell>
        </row>
        <row r="27">
          <cell r="EU27">
            <v>187.106222</v>
          </cell>
        </row>
        <row r="55">
          <cell r="EU55">
            <v>-2.5917479257890896E-3</v>
          </cell>
        </row>
        <row r="56">
          <cell r="EU56">
            <v>-1.1969001333285934E-2</v>
          </cell>
        </row>
        <row r="57">
          <cell r="EU57">
            <v>4.9445948034490428E-2</v>
          </cell>
        </row>
        <row r="58">
          <cell r="EU58">
            <v>-5.2086553890264065E-2</v>
          </cell>
        </row>
        <row r="59">
          <cell r="EU59">
            <v>0.13815272945459967</v>
          </cell>
        </row>
        <row r="60">
          <cell r="EU60">
            <v>-0.11234142146488924</v>
          </cell>
        </row>
        <row r="62">
          <cell r="EU62">
            <v>-5.3105007017845485E-2</v>
          </cell>
        </row>
        <row r="63">
          <cell r="EU63">
            <v>7.9211236703040422E-2</v>
          </cell>
        </row>
        <row r="64">
          <cell r="EU64">
            <v>-8.9682215301177703E-2</v>
          </cell>
        </row>
        <row r="66">
          <cell r="EU66">
            <v>-0.16612643532415772</v>
          </cell>
        </row>
        <row r="67">
          <cell r="EU67">
            <v>2.0033280382156793E-2</v>
          </cell>
        </row>
        <row r="68">
          <cell r="EU68">
            <v>-1.4387343191672675E-2</v>
          </cell>
        </row>
        <row r="69">
          <cell r="EU69">
            <v>-2.5877546132948903E-2</v>
          </cell>
        </row>
        <row r="70">
          <cell r="EU70">
            <v>7.7826004791543557E-3</v>
          </cell>
        </row>
        <row r="72">
          <cell r="EU72">
            <v>1.1248776288941498E-2</v>
          </cell>
        </row>
        <row r="73">
          <cell r="EU73">
            <v>9.992777020866539E-3</v>
          </cell>
        </row>
        <row r="74">
          <cell r="EU74">
            <v>1.3553311161364157E-2</v>
          </cell>
        </row>
        <row r="75">
          <cell r="EU75">
            <v>-5.6020577222409162E-2</v>
          </cell>
        </row>
        <row r="76">
          <cell r="EU76">
            <v>1.5002212382396962E-2</v>
          </cell>
        </row>
        <row r="77">
          <cell r="EU77">
            <v>-1.9870518446803986E-3</v>
          </cell>
        </row>
        <row r="80">
          <cell r="EU80">
            <v>3.0615502713833287E-2</v>
          </cell>
        </row>
        <row r="81">
          <cell r="EU81">
            <v>2.9597748251034561E-2</v>
          </cell>
        </row>
        <row r="82">
          <cell r="EU82">
            <v>5.4420406150146095E-2</v>
          </cell>
        </row>
        <row r="83">
          <cell r="EU83">
            <v>-2.4464584713477122E-2</v>
          </cell>
        </row>
        <row r="84">
          <cell r="EU84">
            <v>0.13244255273757166</v>
          </cell>
        </row>
        <row r="85">
          <cell r="EU85">
            <v>-0.10203550153022323</v>
          </cell>
        </row>
        <row r="87">
          <cell r="EU87">
            <v>2.8635233919144687E-2</v>
          </cell>
        </row>
        <row r="88">
          <cell r="EU88">
            <v>3.212846984787765E-2</v>
          </cell>
        </row>
        <row r="89">
          <cell r="EU89">
            <v>2.4380657564235797E-2</v>
          </cell>
        </row>
        <row r="91">
          <cell r="EU91">
            <v>-0.13217178568849886</v>
          </cell>
        </row>
        <row r="92">
          <cell r="EU92">
            <v>1.8828146275017499E-2</v>
          </cell>
        </row>
        <row r="93">
          <cell r="EU93">
            <v>3.3703536495985897E-2</v>
          </cell>
        </row>
        <row r="94">
          <cell r="EU94">
            <v>2.3658758416796211E-2</v>
          </cell>
        </row>
        <row r="95">
          <cell r="EU95">
            <v>5.1933075095901282E-2</v>
          </cell>
        </row>
        <row r="97">
          <cell r="EU97">
            <v>3.210344799516851E-2</v>
          </cell>
        </row>
        <row r="98">
          <cell r="EU98">
            <v>3.2501153306775832E-2</v>
          </cell>
        </row>
        <row r="99">
          <cell r="EU99">
            <v>3.5377403584558653E-2</v>
          </cell>
        </row>
        <row r="100">
          <cell r="EU100">
            <v>-2.0815015284872618E-2</v>
          </cell>
        </row>
        <row r="101">
          <cell r="EU101">
            <v>3.0923520471227484E-2</v>
          </cell>
        </row>
        <row r="102">
          <cell r="EU102">
            <v>3.0461670674244212E-2</v>
          </cell>
        </row>
        <row r="130">
          <cell r="EU130">
            <v>2410.5348180000001</v>
          </cell>
        </row>
        <row r="131">
          <cell r="EU131">
            <v>1410.6379019999997</v>
          </cell>
        </row>
        <row r="132">
          <cell r="EU132">
            <v>446.84398499999998</v>
          </cell>
        </row>
        <row r="133">
          <cell r="EU133">
            <v>124.395225</v>
          </cell>
        </row>
        <row r="134">
          <cell r="EU134">
            <v>257.66661099999999</v>
          </cell>
        </row>
        <row r="135">
          <cell r="EU135">
            <v>62.844203000000007</v>
          </cell>
        </row>
        <row r="137">
          <cell r="EU137">
            <v>587.19876799999997</v>
          </cell>
        </row>
        <row r="138">
          <cell r="EU138">
            <v>123.123175</v>
          </cell>
        </row>
        <row r="139">
          <cell r="EU139">
            <v>448.73913900000002</v>
          </cell>
        </row>
        <row r="141">
          <cell r="EU141">
            <v>71.389907999999991</v>
          </cell>
        </row>
        <row r="142">
          <cell r="EU142">
            <v>164.45355099999998</v>
          </cell>
        </row>
        <row r="143">
          <cell r="EU143">
            <v>111.976992</v>
          </cell>
        </row>
        <row r="144">
          <cell r="EU144">
            <v>72.225201999999996</v>
          </cell>
        </row>
        <row r="145">
          <cell r="EU145">
            <v>39.751788000000005</v>
          </cell>
        </row>
        <row r="147">
          <cell r="EU147">
            <v>999.89691600000015</v>
          </cell>
        </row>
        <row r="148">
          <cell r="EU148">
            <v>750.01924499999996</v>
          </cell>
        </row>
        <row r="149">
          <cell r="EU149">
            <v>713.23325199999999</v>
          </cell>
        </row>
        <row r="150">
          <cell r="EU150">
            <v>36.785992999999998</v>
          </cell>
        </row>
        <row r="151">
          <cell r="EU151">
            <v>249.87767100000005</v>
          </cell>
        </row>
        <row r="152">
          <cell r="EU152">
            <v>2298.5578259999997</v>
          </cell>
        </row>
        <row r="155">
          <cell r="EU155">
            <v>-4.54253703586871E-4</v>
          </cell>
        </row>
        <row r="156">
          <cell r="EU156">
            <v>-1.7140656557400269E-2</v>
          </cell>
        </row>
        <row r="157">
          <cell r="EU157">
            <v>-1.1383068880699621E-2</v>
          </cell>
        </row>
        <row r="158">
          <cell r="EU158">
            <v>-3.0417591244577991E-2</v>
          </cell>
        </row>
        <row r="159">
          <cell r="EU159">
            <v>1.0435611317251903E-2</v>
          </cell>
        </row>
        <row r="160">
          <cell r="EU160">
            <v>-6.1712858814652938E-2</v>
          </cell>
        </row>
        <row r="162">
          <cell r="EU162">
            <v>-2.0528468634982144E-2</v>
          </cell>
        </row>
        <row r="163">
          <cell r="EU163">
            <v>5.0751722067245986E-3</v>
          </cell>
        </row>
        <row r="164">
          <cell r="EU164">
            <v>-2.9965072795819947E-2</v>
          </cell>
        </row>
        <row r="166">
          <cell r="EU166">
            <v>-0.16745234783930074</v>
          </cell>
        </row>
        <row r="167">
          <cell r="EU167">
            <v>1.0040432682273837E-2</v>
          </cell>
        </row>
        <row r="168">
          <cell r="EU168">
            <v>4.2361846506019152E-2</v>
          </cell>
        </row>
        <row r="169">
          <cell r="EU169">
            <v>4.9295526237704612E-2</v>
          </cell>
        </row>
        <row r="170">
          <cell r="EU170">
            <v>2.999570141884278E-2</v>
          </cell>
        </row>
        <row r="172">
          <cell r="EU172">
            <v>2.4073790763301739E-2</v>
          </cell>
        </row>
        <row r="173">
          <cell r="EU173">
            <v>3.6300817420018339E-2</v>
          </cell>
        </row>
        <row r="174">
          <cell r="EU174">
            <v>4.4580034987405925E-2</v>
          </cell>
        </row>
        <row r="175">
          <cell r="EU175">
            <v>-0.10173757868588373</v>
          </cell>
        </row>
        <row r="176">
          <cell r="EU176">
            <v>-1.0952731894896761E-2</v>
          </cell>
        </row>
        <row r="177">
          <cell r="EU177">
            <v>-2.4504187897478324E-3</v>
          </cell>
        </row>
        <row r="180">
          <cell r="EU180">
            <v>-3.8891079793645922E-3</v>
          </cell>
        </row>
        <row r="181">
          <cell r="EU181">
            <v>-1.9999394453881991E-2</v>
          </cell>
        </row>
        <row r="182">
          <cell r="EU182">
            <v>-1.6065468887928369E-2</v>
          </cell>
        </row>
        <row r="183">
          <cell r="EU183">
            <v>-3.2367376346581933E-2</v>
          </cell>
        </row>
        <row r="184">
          <cell r="EU184">
            <v>4.463920593825943E-3</v>
          </cell>
        </row>
        <row r="185">
          <cell r="EU185">
            <v>-6.6627022639689226E-2</v>
          </cell>
        </row>
        <row r="187">
          <cell r="EU187">
            <v>-2.1724919165954204E-2</v>
          </cell>
        </row>
        <row r="188">
          <cell r="EU188">
            <v>-4.0015282260726925E-3</v>
          </cell>
        </row>
        <row r="189">
          <cell r="EU189">
            <v>-2.9079001347094291E-2</v>
          </cell>
        </row>
        <row r="191">
          <cell r="EU191">
            <v>-0.16741228687244103</v>
          </cell>
        </row>
        <row r="192">
          <cell r="EU192">
            <v>4.3547276142774649E-3</v>
          </cell>
        </row>
        <row r="193">
          <cell r="EU193">
            <v>3.8245850036247475E-2</v>
          </cell>
        </row>
        <row r="194">
          <cell r="EU194">
            <v>4.6285448537755958E-2</v>
          </cell>
        </row>
        <row r="195">
          <cell r="EU195">
            <v>2.3944406073176383E-2</v>
          </cell>
        </row>
        <row r="197">
          <cell r="EU197">
            <v>1.9838557785212707E-2</v>
          </cell>
        </row>
        <row r="198">
          <cell r="EU198">
            <v>3.1864761157393229E-2</v>
          </cell>
        </row>
        <row r="199">
          <cell r="EU199">
            <v>3.9728297003154278E-2</v>
          </cell>
        </row>
        <row r="200">
          <cell r="EU200">
            <v>-9.9420617490069918E-2</v>
          </cell>
        </row>
        <row r="201">
          <cell r="EU201">
            <v>-1.4565058752314619E-2</v>
          </cell>
        </row>
        <row r="202">
          <cell r="EU202">
            <v>-5.8619641820643054E-3</v>
          </cell>
        </row>
        <row r="205">
          <cell r="EU205">
            <v>3.0715896813744425E-3</v>
          </cell>
        </row>
        <row r="206">
          <cell r="EU206">
            <v>-1.3899932192129816E-2</v>
          </cell>
        </row>
        <row r="207">
          <cell r="EU207">
            <v>-2.8609423802347766E-2</v>
          </cell>
        </row>
        <row r="208">
          <cell r="EU208">
            <v>-1.155569281283253E-2</v>
          </cell>
        </row>
        <row r="209">
          <cell r="EU209">
            <v>-1.3456943217898698E-2</v>
          </cell>
        </row>
        <row r="210">
          <cell r="EU210">
            <v>-0.1197006519058007</v>
          </cell>
        </row>
        <row r="212">
          <cell r="EU212">
            <v>-1.24651841911948E-2</v>
          </cell>
        </row>
        <row r="213">
          <cell r="EU213">
            <v>-6.2145923907623857E-3</v>
          </cell>
        </row>
        <row r="214">
          <cell r="EU214">
            <v>-1.6646029107778126E-2</v>
          </cell>
        </row>
        <row r="216">
          <cell r="EU216">
            <v>-0.13308571129623914</v>
          </cell>
        </row>
        <row r="217">
          <cell r="EU217">
            <v>1.6548044186180721E-2</v>
          </cell>
        </row>
        <row r="218">
          <cell r="EU218">
            <v>6.531922943933921E-2</v>
          </cell>
        </row>
        <row r="219">
          <cell r="EU219">
            <v>8.2477042638788634E-2</v>
          </cell>
        </row>
        <row r="220">
          <cell r="EU220">
            <v>3.426212583955679E-2</v>
          </cell>
        </row>
        <row r="222">
          <cell r="EU222">
            <v>2.8244614195495288E-2</v>
          </cell>
        </row>
        <row r="223">
          <cell r="EU223">
            <v>3.7422683148546021E-2</v>
          </cell>
        </row>
        <row r="224">
          <cell r="EU224">
            <v>4.6226500251673075E-2</v>
          </cell>
        </row>
        <row r="225">
          <cell r="EU225">
            <v>-0.11619937276615055</v>
          </cell>
        </row>
        <row r="226">
          <cell r="EU226">
            <v>2.0726024928845455E-3</v>
          </cell>
        </row>
        <row r="227">
          <cell r="EU227">
            <v>4.7556130606807301E-5</v>
          </cell>
        </row>
        <row r="230">
          <cell r="EU230">
            <v>-5.1941109105050343E-3</v>
          </cell>
        </row>
        <row r="231">
          <cell r="EU231">
            <v>-2.0392822791126419E-2</v>
          </cell>
        </row>
        <row r="232">
          <cell r="EU232">
            <v>-3.6894747694989682E-2</v>
          </cell>
        </row>
        <row r="233">
          <cell r="EU233">
            <v>-1.416917249671823E-2</v>
          </cell>
        </row>
        <row r="234">
          <cell r="EU234">
            <v>-2.359854356127189E-2</v>
          </cell>
        </row>
        <row r="235">
          <cell r="EU235">
            <v>-0.13306285995075584</v>
          </cell>
        </row>
        <row r="237">
          <cell r="EU237">
            <v>-1.6938128399711538E-2</v>
          </cell>
        </row>
        <row r="238">
          <cell r="EU238">
            <v>-1.7019904299628186E-2</v>
          </cell>
        </row>
        <row r="239">
          <cell r="EU239">
            <v>-1.9367700205575544E-2</v>
          </cell>
        </row>
        <row r="241">
          <cell r="EU241">
            <v>-0.13031650916313775</v>
          </cell>
        </row>
        <row r="242">
          <cell r="EU242">
            <v>2.8766730086937642E-4</v>
          </cell>
        </row>
        <row r="243">
          <cell r="EU243">
            <v>5.6922227295308936E-2</v>
          </cell>
        </row>
        <row r="244">
          <cell r="EU244">
            <v>7.4604375147145241E-2</v>
          </cell>
        </row>
        <row r="245">
          <cell r="EU245">
            <v>2.5446906654594148E-2</v>
          </cell>
        </row>
        <row r="247">
          <cell r="EU247">
            <v>1.6834308199971115E-2</v>
          </cell>
        </row>
        <row r="248">
          <cell r="EU248">
            <v>2.4592297112090211E-2</v>
          </cell>
        </row>
        <row r="249">
          <cell r="EU249">
            <v>3.2949289998706499E-2</v>
          </cell>
        </row>
        <row r="250">
          <cell r="EU250">
            <v>-0.11964337886765264</v>
          </cell>
        </row>
        <row r="251">
          <cell r="EU251">
            <v>-5.8381493136657747E-3</v>
          </cell>
        </row>
        <row r="252">
          <cell r="EU252">
            <v>-8.1154467131651087E-3</v>
          </cell>
        </row>
        <row r="255">
          <cell r="EU255">
            <v>-1.0407630963188308E-2</v>
          </cell>
        </row>
        <row r="256">
          <cell r="EU256">
            <v>-1.3125692715685755E-2</v>
          </cell>
        </row>
        <row r="257">
          <cell r="EU257">
            <v>5.7289347130207169E-3</v>
          </cell>
        </row>
        <row r="258">
          <cell r="EU258">
            <v>-3.7022155721977645E-2</v>
          </cell>
        </row>
        <row r="259">
          <cell r="EU259">
            <v>2.2960432528251307E-2</v>
          </cell>
        </row>
        <row r="260">
          <cell r="EU260">
            <v>2.4776744053244704E-2</v>
          </cell>
        </row>
        <row r="262">
          <cell r="EU262">
            <v>-1.9784563160719637E-2</v>
          </cell>
        </row>
        <row r="263">
          <cell r="EU263">
            <v>1.2691069104767694E-2</v>
          </cell>
        </row>
        <row r="264">
          <cell r="EU264">
            <v>-3.0658312032151191E-2</v>
          </cell>
        </row>
        <row r="266">
          <cell r="EU266">
            <v>-0.18448933359742181</v>
          </cell>
        </row>
        <row r="267">
          <cell r="EU267">
            <v>3.3801067015313269E-2</v>
          </cell>
        </row>
        <row r="268">
          <cell r="EU268">
            <v>3.7591318569968557E-2</v>
          </cell>
        </row>
        <row r="269">
          <cell r="EU269">
            <v>5.2478102194848164E-2</v>
          </cell>
        </row>
        <row r="270">
          <cell r="EU270">
            <v>1.2124924480822141E-2</v>
          </cell>
        </row>
        <row r="272">
          <cell r="EU272">
            <v>-6.3770202320669878E-3</v>
          </cell>
        </row>
        <row r="273">
          <cell r="EU273">
            <v>-3.3731575835779237E-3</v>
          </cell>
        </row>
        <row r="274">
          <cell r="EU274">
            <v>9.6018139300837468E-3</v>
          </cell>
        </row>
        <row r="275">
          <cell r="EU275">
            <v>-0.17943584367970333</v>
          </cell>
        </row>
        <row r="276">
          <cell r="EU276">
            <v>-1.4871095539699675E-2</v>
          </cell>
        </row>
        <row r="277">
          <cell r="EU277">
            <v>-1.2546454442926902E-2</v>
          </cell>
        </row>
        <row r="305">
          <cell r="EU305">
            <v>4.1725912533891796E-2</v>
          </cell>
        </row>
        <row r="306">
          <cell r="EU306">
            <v>7.8286440773926769E-2</v>
          </cell>
        </row>
        <row r="307">
          <cell r="EU307">
            <v>0.2874084499585583</v>
          </cell>
        </row>
        <row r="308">
          <cell r="EU308">
            <v>-1.8248255985559347E-2</v>
          </cell>
        </row>
        <row r="309">
          <cell r="EU309">
            <v>0.59123069493891833</v>
          </cell>
        </row>
        <row r="310">
          <cell r="EU310">
            <v>2.8747071917984979E-3</v>
          </cell>
        </row>
        <row r="312">
          <cell r="EU312">
            <v>-4.6972585030503611E-3</v>
          </cell>
        </row>
        <row r="313">
          <cell r="EU313">
            <v>6.1152004910900448E-3</v>
          </cell>
        </row>
        <row r="314">
          <cell r="EU314">
            <v>-7.9508818851440344E-3</v>
          </cell>
        </row>
        <row r="316">
          <cell r="EU316">
            <v>-2.5393463280320661E-2</v>
          </cell>
        </row>
        <row r="317">
          <cell r="EU317">
            <v>-6.197402085960424E-3</v>
          </cell>
        </row>
        <row r="318">
          <cell r="EU318">
            <v>1.4949228122251856E-2</v>
          </cell>
        </row>
        <row r="319">
          <cell r="EU319">
            <v>-9.1603975170772012E-3</v>
          </cell>
        </row>
        <row r="320">
          <cell r="EU320">
            <v>6.0522413873398628E-2</v>
          </cell>
        </row>
        <row r="322">
          <cell r="EU322">
            <v>-7.3601637802814812E-3</v>
          </cell>
        </row>
        <row r="323">
          <cell r="EU323">
            <v>-1.1350101199186335E-2</v>
          </cell>
        </row>
        <row r="324">
          <cell r="EU324">
            <v>-1.6432179954904091E-2</v>
          </cell>
        </row>
        <row r="325">
          <cell r="EU325">
            <v>0.10005859582196663</v>
          </cell>
        </row>
        <row r="326">
          <cell r="EU326">
            <v>4.6877739160988696E-3</v>
          </cell>
        </row>
        <row r="327">
          <cell r="EU327">
            <v>4.3101118693326113E-2</v>
          </cell>
        </row>
      </sheetData>
      <sheetData sheetId="2">
        <row r="5">
          <cell r="EU5">
            <v>228.71382399999999</v>
          </cell>
        </row>
        <row r="6">
          <cell r="EU6">
            <v>151.95890199999999</v>
          </cell>
        </row>
        <row r="7">
          <cell r="EU7">
            <v>50.654916000000007</v>
          </cell>
        </row>
        <row r="8">
          <cell r="EU8">
            <v>11.537917000000002</v>
          </cell>
        </row>
        <row r="9">
          <cell r="EU9">
            <v>30.885013000000004</v>
          </cell>
        </row>
        <row r="10">
          <cell r="EU10">
            <v>7.3040339999999997</v>
          </cell>
        </row>
        <row r="12">
          <cell r="EU12">
            <v>30.085609000000002</v>
          </cell>
        </row>
        <row r="13">
          <cell r="EU13">
            <v>8.8055679999999992</v>
          </cell>
        </row>
        <row r="14">
          <cell r="EU14">
            <v>19.229845000000001</v>
          </cell>
        </row>
        <row r="16">
          <cell r="EU16">
            <v>5.9355559999999992</v>
          </cell>
        </row>
        <row r="17">
          <cell r="EU17">
            <v>12.70773</v>
          </cell>
        </row>
        <row r="18">
          <cell r="EU18">
            <v>49.934888000000001</v>
          </cell>
        </row>
        <row r="19">
          <cell r="EU19">
            <v>32.275691000000002</v>
          </cell>
        </row>
        <row r="20">
          <cell r="EU20">
            <v>17.659196999999999</v>
          </cell>
        </row>
        <row r="22">
          <cell r="EU22">
            <v>76.754921999999993</v>
          </cell>
        </row>
        <row r="23">
          <cell r="EU23">
            <v>58.962958</v>
          </cell>
        </row>
        <row r="24">
          <cell r="EU24">
            <v>54.675057000000002</v>
          </cell>
        </row>
        <row r="25">
          <cell r="EU25">
            <v>4.2879009999999997</v>
          </cell>
        </row>
        <row r="26">
          <cell r="EU26">
            <v>17.791964</v>
          </cell>
        </row>
        <row r="27">
          <cell r="EU27">
            <v>178.77893599999999</v>
          </cell>
        </row>
        <row r="55">
          <cell r="EU55">
            <v>4.6132974720926256E-2</v>
          </cell>
        </row>
        <row r="56">
          <cell r="EU56">
            <v>4.1049717279243891E-2</v>
          </cell>
        </row>
        <row r="57">
          <cell r="EU57">
            <v>9.162306829753053E-2</v>
          </cell>
        </row>
        <row r="58">
          <cell r="EU58">
            <v>1.3349492971816979E-3</v>
          </cell>
        </row>
        <row r="59">
          <cell r="EU59">
            <v>0.1769851913336582</v>
          </cell>
        </row>
        <row r="60">
          <cell r="EU60">
            <v>-6.7881256996600858E-2</v>
          </cell>
        </row>
        <row r="62">
          <cell r="EU62">
            <v>1.1436787051934738E-2</v>
          </cell>
        </row>
        <row r="63">
          <cell r="EU63">
            <v>0.13055450988327211</v>
          </cell>
        </row>
        <row r="64">
          <cell r="EU64">
            <v>-4.9150325155630448E-2</v>
          </cell>
        </row>
        <row r="66">
          <cell r="EU66">
            <v>-8.4087687881385542E-2</v>
          </cell>
        </row>
        <row r="67">
          <cell r="EU67">
            <v>6.6066397348032213E-2</v>
          </cell>
        </row>
        <row r="68">
          <cell r="EU68">
            <v>1.6997262970827487E-2</v>
          </cell>
        </row>
        <row r="69">
          <cell r="EU69">
            <v>5.1243583924858171E-3</v>
          </cell>
        </row>
        <row r="70">
          <cell r="EU70">
            <v>3.9438171659306631E-2</v>
          </cell>
        </row>
        <row r="72">
          <cell r="EU72">
            <v>5.6344630711285593E-2</v>
          </cell>
        </row>
        <row r="73">
          <cell r="EU73">
            <v>4.4672645853683246E-2</v>
          </cell>
        </row>
        <row r="74">
          <cell r="EU74">
            <v>3.6668623204823225E-2</v>
          </cell>
        </row>
        <row r="75">
          <cell r="EU75">
            <v>0.15875091982031364</v>
          </cell>
        </row>
        <row r="76">
          <cell r="EU76">
            <v>9.696196656478806E-2</v>
          </cell>
        </row>
        <row r="77">
          <cell r="EU77">
            <v>5.4571559821900983E-2</v>
          </cell>
        </row>
        <row r="80">
          <cell r="EU80">
            <v>5.8736456828398342E-2</v>
          </cell>
        </row>
        <row r="81">
          <cell r="EU81">
            <v>5.1824734543727269E-2</v>
          </cell>
        </row>
        <row r="82">
          <cell r="EU82">
            <v>0.10107464132833988</v>
          </cell>
        </row>
        <row r="83">
          <cell r="EU83">
            <v>3.8424579199036968E-2</v>
          </cell>
        </row>
        <row r="84">
          <cell r="EU84">
            <v>0.17750614307240165</v>
          </cell>
        </row>
        <row r="85">
          <cell r="EU85">
            <v>-6.1715778789867115E-2</v>
          </cell>
        </row>
        <row r="87">
          <cell r="EU87">
            <v>2.2394717244647477E-2</v>
          </cell>
        </row>
        <row r="88">
          <cell r="EU88">
            <v>0.11822786917363493</v>
          </cell>
        </row>
        <row r="89">
          <cell r="EU89">
            <v>-2.3821742696980674E-2</v>
          </cell>
        </row>
        <row r="91">
          <cell r="EU91">
            <v>-8.272279435001717E-2</v>
          </cell>
        </row>
        <row r="92">
          <cell r="EU92">
            <v>7.6297679934548723E-2</v>
          </cell>
        </row>
        <row r="93">
          <cell r="EU93">
            <v>3.2602942482231612E-2</v>
          </cell>
        </row>
        <row r="94">
          <cell r="EU94">
            <v>2.591934190182843E-2</v>
          </cell>
        </row>
        <row r="95">
          <cell r="EU95">
            <v>4.4289114665883256E-2</v>
          </cell>
        </row>
        <row r="97">
          <cell r="EU97">
            <v>7.2418956213933683E-2</v>
          </cell>
        </row>
        <row r="98">
          <cell r="EU98">
            <v>6.4544038869968956E-2</v>
          </cell>
        </row>
        <row r="99">
          <cell r="EU99">
            <v>5.7741036361854459E-2</v>
          </cell>
        </row>
        <row r="100">
          <cell r="EU100">
            <v>0.15895081938567635</v>
          </cell>
        </row>
        <row r="101">
          <cell r="EU101">
            <v>0.10002638456213853</v>
          </cell>
        </row>
        <row r="102">
          <cell r="EU102">
            <v>6.6189863544835248E-2</v>
          </cell>
        </row>
        <row r="130">
          <cell r="EU130">
            <v>2744.5713819999996</v>
          </cell>
        </row>
        <row r="131">
          <cell r="EU131">
            <v>1808.673137</v>
          </cell>
        </row>
        <row r="132">
          <cell r="EU132">
            <v>576.3431519999998</v>
          </cell>
        </row>
        <row r="133">
          <cell r="EU133">
            <v>149.337345</v>
          </cell>
        </row>
        <row r="134">
          <cell r="EU134">
            <v>324.35322200000002</v>
          </cell>
        </row>
        <row r="135">
          <cell r="EU135">
            <v>92.282780000000017</v>
          </cell>
        </row>
        <row r="137">
          <cell r="EU137">
            <v>364.87549100000001</v>
          </cell>
        </row>
        <row r="138">
          <cell r="EU138">
            <v>106.014713</v>
          </cell>
        </row>
        <row r="139">
          <cell r="EU139">
            <v>234.84143400000002</v>
          </cell>
        </row>
        <row r="141">
          <cell r="EU141">
            <v>82.448247000000009</v>
          </cell>
        </row>
        <row r="142">
          <cell r="EU142">
            <v>154.11932900000002</v>
          </cell>
        </row>
        <row r="143">
          <cell r="EU143">
            <v>598.98983599999997</v>
          </cell>
        </row>
        <row r="144">
          <cell r="EU144">
            <v>379.84750500000001</v>
          </cell>
        </row>
        <row r="145">
          <cell r="EU145">
            <v>219.14233100000004</v>
          </cell>
        </row>
        <row r="147">
          <cell r="EU147">
            <v>935.89824499999986</v>
          </cell>
        </row>
        <row r="148">
          <cell r="EU148">
            <v>725.8329829999999</v>
          </cell>
        </row>
        <row r="149">
          <cell r="EU149">
            <v>672.69199100000003</v>
          </cell>
        </row>
        <row r="150">
          <cell r="EU150">
            <v>53.140991999999997</v>
          </cell>
        </row>
        <row r="151">
          <cell r="EU151">
            <v>210.06526200000002</v>
          </cell>
        </row>
        <row r="152">
          <cell r="EU152">
            <v>2145.5815459999999</v>
          </cell>
        </row>
        <row r="155">
          <cell r="EU155">
            <v>3.5523836400356945E-2</v>
          </cell>
        </row>
        <row r="156">
          <cell r="EU156">
            <v>2.3799364708652959E-2</v>
          </cell>
        </row>
        <row r="157">
          <cell r="EU157">
            <v>3.4171814909356613E-2</v>
          </cell>
        </row>
        <row r="158">
          <cell r="EU158">
            <v>1.6462465183380459E-2</v>
          </cell>
        </row>
        <row r="159">
          <cell r="EU159">
            <v>5.9388708379432442E-2</v>
          </cell>
        </row>
        <row r="160">
          <cell r="EU160">
            <v>-2.3581985482197476E-2</v>
          </cell>
        </row>
        <row r="162">
          <cell r="EU162">
            <v>4.1268199178335907E-2</v>
          </cell>
        </row>
        <row r="163">
          <cell r="EU163">
            <v>5.6291055000436518E-2</v>
          </cell>
        </row>
        <row r="164">
          <cell r="EU164">
            <v>2.8246958926960497E-2</v>
          </cell>
        </row>
        <row r="166">
          <cell r="EU166">
            <v>-0.14854296234780018</v>
          </cell>
        </row>
        <row r="167">
          <cell r="EU167">
            <v>6.8385459013721617E-2</v>
          </cell>
        </row>
        <row r="168">
          <cell r="EU168">
            <v>1.6293367888979837E-2</v>
          </cell>
        </row>
        <row r="169">
          <cell r="EU169">
            <v>4.3461434507285901E-5</v>
          </cell>
        </row>
        <row r="170">
          <cell r="EU170">
            <v>4.574718270908229E-2</v>
          </cell>
        </row>
        <row r="172">
          <cell r="EU172">
            <v>5.8960160973922981E-2</v>
          </cell>
        </row>
        <row r="173">
          <cell r="EU173">
            <v>6.1961417045948153E-2</v>
          </cell>
        </row>
        <row r="174">
          <cell r="EU174">
            <v>6.5483767931311831E-2</v>
          </cell>
        </row>
        <row r="175">
          <cell r="EU175">
            <v>1.9305739153865575E-2</v>
          </cell>
        </row>
        <row r="176">
          <cell r="EU176">
            <v>4.8719310208598543E-2</v>
          </cell>
        </row>
        <row r="177">
          <cell r="EU177">
            <v>4.1023113118061616E-2</v>
          </cell>
        </row>
        <row r="180">
          <cell r="EU180">
            <v>2.9675683650154827E-2</v>
          </cell>
        </row>
        <row r="181">
          <cell r="EU181">
            <v>1.7294667312042655E-2</v>
          </cell>
        </row>
        <row r="182">
          <cell r="EU182">
            <v>2.9224463221176E-2</v>
          </cell>
        </row>
        <row r="183">
          <cell r="EU183">
            <v>1.319251119694842E-2</v>
          </cell>
        </row>
        <row r="184">
          <cell r="EU184">
            <v>5.1166605597419368E-2</v>
          </cell>
        </row>
        <row r="185">
          <cell r="EU185">
            <v>-2.0632512809562464E-2</v>
          </cell>
        </row>
        <row r="187">
          <cell r="EU187">
            <v>3.4343810375964345E-2</v>
          </cell>
        </row>
        <row r="188">
          <cell r="EU188">
            <v>4.9964699412431424E-2</v>
          </cell>
        </row>
        <row r="189">
          <cell r="EU189">
            <v>2.1360896999156553E-2</v>
          </cell>
        </row>
        <row r="191">
          <cell r="EU191">
            <v>-0.15460235307824755</v>
          </cell>
        </row>
        <row r="192">
          <cell r="EU192">
            <v>6.3426635090346739E-2</v>
          </cell>
        </row>
        <row r="193">
          <cell r="EU193">
            <v>8.2716583069901706E-3</v>
          </cell>
        </row>
        <row r="194">
          <cell r="EU194">
            <v>-9.1811838074579155E-3</v>
          </cell>
        </row>
        <row r="195">
          <cell r="EU195">
            <v>3.98720890235158E-2</v>
          </cell>
        </row>
        <row r="197">
          <cell r="EU197">
            <v>5.4505254359765498E-2</v>
          </cell>
        </row>
        <row r="198">
          <cell r="EU198">
            <v>5.7698035029686956E-2</v>
          </cell>
        </row>
        <row r="199">
          <cell r="EU199">
            <v>6.0643048879214678E-2</v>
          </cell>
        </row>
        <row r="200">
          <cell r="EU200">
            <v>2.1834572498498517E-2</v>
          </cell>
        </row>
        <row r="201">
          <cell r="EU201">
            <v>4.362377109774207E-2</v>
          </cell>
        </row>
        <row r="202">
          <cell r="EU202">
            <v>3.5824613018640816E-2</v>
          </cell>
        </row>
        <row r="205">
          <cell r="EU205">
            <v>4.8613790696503845E-2</v>
          </cell>
        </row>
        <row r="206">
          <cell r="EU206">
            <v>4.0752258888427484E-2</v>
          </cell>
        </row>
        <row r="207">
          <cell r="EU207">
            <v>2.1613460921770189E-2</v>
          </cell>
        </row>
        <row r="208">
          <cell r="EU208">
            <v>4.6114925511121951E-2</v>
          </cell>
        </row>
        <row r="209">
          <cell r="EU209">
            <v>3.9682159441782439E-2</v>
          </cell>
        </row>
        <row r="210">
          <cell r="EU210">
            <v>-7.9527517205472464E-2</v>
          </cell>
        </row>
        <row r="212">
          <cell r="EU212">
            <v>5.1348050627763708E-2</v>
          </cell>
        </row>
        <row r="213">
          <cell r="EU213">
            <v>4.8376757082864819E-2</v>
          </cell>
        </row>
        <row r="214">
          <cell r="EU214">
            <v>4.8028759767315465E-2</v>
          </cell>
        </row>
        <row r="216">
          <cell r="EU216">
            <v>-7.103941244808476E-2</v>
          </cell>
        </row>
        <row r="217">
          <cell r="EU217">
            <v>6.589717989784738E-2</v>
          </cell>
        </row>
        <row r="218">
          <cell r="EU218">
            <v>5.9729036055706342E-2</v>
          </cell>
        </row>
        <row r="219">
          <cell r="EU219">
            <v>4.8969438175133995E-2</v>
          </cell>
        </row>
        <row r="220">
          <cell r="EU220">
            <v>7.9256035493675991E-2</v>
          </cell>
        </row>
        <row r="222">
          <cell r="EU222">
            <v>6.4471080163478689E-2</v>
          </cell>
        </row>
        <row r="223">
          <cell r="EU223">
            <v>6.5424552620686471E-2</v>
          </cell>
        </row>
        <row r="224">
          <cell r="EU224">
            <v>6.6112587016865731E-2</v>
          </cell>
        </row>
        <row r="225">
          <cell r="EU225">
            <v>5.6491857017739511E-2</v>
          </cell>
        </row>
        <row r="226">
          <cell r="EU226">
            <v>6.1291970212339342E-2</v>
          </cell>
        </row>
        <row r="227">
          <cell r="EU227">
            <v>4.5464042056867715E-2</v>
          </cell>
        </row>
        <row r="230">
          <cell r="EU230">
            <v>3.9591160354850663E-2</v>
          </cell>
        </row>
        <row r="231">
          <cell r="EU231">
            <v>3.0605022179221786E-2</v>
          </cell>
        </row>
        <row r="232">
          <cell r="EU232">
            <v>1.3827203107996677E-2</v>
          </cell>
        </row>
        <row r="233">
          <cell r="EU233">
            <v>4.0830739501350743E-2</v>
          </cell>
        </row>
        <row r="234">
          <cell r="EU234">
            <v>2.7656963199632401E-2</v>
          </cell>
        </row>
        <row r="235">
          <cell r="EU235">
            <v>-7.9198835417051194E-2</v>
          </cell>
        </row>
        <row r="237">
          <cell r="EU237">
            <v>4.3733819794711914E-2</v>
          </cell>
        </row>
        <row r="238">
          <cell r="EU238">
            <v>3.9587845552807144E-2</v>
          </cell>
        </row>
        <row r="239">
          <cell r="EU239">
            <v>4.1529893471472734E-2</v>
          </cell>
        </row>
        <row r="241">
          <cell r="EU241">
            <v>-8.0054435750703701E-2</v>
          </cell>
        </row>
        <row r="242">
          <cell r="EU242">
            <v>4.9769120392963329E-2</v>
          </cell>
        </row>
        <row r="243">
          <cell r="EU243">
            <v>4.6339343166368341E-2</v>
          </cell>
        </row>
        <row r="244">
          <cell r="EU244">
            <v>3.3826855546281731E-2</v>
          </cell>
        </row>
        <row r="245">
          <cell r="EU245">
            <v>6.8441082552700871E-2</v>
          </cell>
        </row>
        <row r="247">
          <cell r="EU247">
            <v>5.7253699071943664E-2</v>
          </cell>
        </row>
        <row r="248">
          <cell r="EU248">
            <v>5.8602129446796214E-2</v>
          </cell>
        </row>
        <row r="249">
          <cell r="EU249">
            <v>5.8282410186880851E-2</v>
          </cell>
        </row>
        <row r="250">
          <cell r="EU250">
            <v>6.268622845417493E-2</v>
          </cell>
        </row>
        <row r="251">
          <cell r="EU251">
            <v>5.2657529762415001E-2</v>
          </cell>
        </row>
        <row r="252">
          <cell r="EU252">
            <v>3.7702265346075237E-2</v>
          </cell>
        </row>
        <row r="255">
          <cell r="EU255">
            <v>9.1255738876079295E-3</v>
          </cell>
        </row>
        <row r="256">
          <cell r="EU256">
            <v>1.0306955100717108E-2</v>
          </cell>
        </row>
        <row r="257">
          <cell r="EU257">
            <v>2.9860629456239796E-2</v>
          </cell>
        </row>
        <row r="258">
          <cell r="EU258">
            <v>-1.4302637600437706E-2</v>
          </cell>
        </row>
        <row r="259">
          <cell r="EU259">
            <v>4.9149265283242816E-2</v>
          </cell>
        </row>
        <row r="260">
          <cell r="EU260">
            <v>3.8214158404378917E-2</v>
          </cell>
        </row>
        <row r="262">
          <cell r="EU262">
            <v>1.7477000282032806E-2</v>
          </cell>
        </row>
        <row r="263">
          <cell r="EU263">
            <v>4.0998314523359891E-2</v>
          </cell>
        </row>
        <row r="264">
          <cell r="EU264">
            <v>9.35321592856031E-4</v>
          </cell>
        </row>
        <row r="266">
          <cell r="EU266">
            <v>-0.2673658138033399</v>
          </cell>
        </row>
        <row r="267">
          <cell r="EU267">
            <v>8.8085312545421068E-2</v>
          </cell>
        </row>
        <row r="268">
          <cell r="EU268">
            <v>2.8089712971458347E-2</v>
          </cell>
        </row>
        <row r="269">
          <cell r="EU269">
            <v>2.7475491464043378E-2</v>
          </cell>
        </row>
        <row r="270">
          <cell r="EU270">
            <v>2.920370409655515E-2</v>
          </cell>
        </row>
        <row r="272">
          <cell r="EU272">
            <v>6.7646738453774891E-3</v>
          </cell>
        </row>
        <row r="273">
          <cell r="EU273">
            <v>-5.8052222358704331E-3</v>
          </cell>
        </row>
        <row r="274">
          <cell r="EU274">
            <v>2.7507510070534646E-3</v>
          </cell>
        </row>
        <row r="275">
          <cell r="EU275">
            <v>-9.9384700216889166E-2</v>
          </cell>
        </row>
        <row r="276">
          <cell r="EU276">
            <v>5.2099945314963314E-2</v>
          </cell>
        </row>
        <row r="277">
          <cell r="EU277">
            <v>3.80625454897765E-3</v>
          </cell>
        </row>
        <row r="305">
          <cell r="EU305">
            <v>3.3153748623035773E-2</v>
          </cell>
        </row>
        <row r="306">
          <cell r="EU306">
            <v>4.8630169099359799E-2</v>
          </cell>
        </row>
        <row r="307">
          <cell r="EU307">
            <v>0.2301593285598893</v>
          </cell>
        </row>
        <row r="308">
          <cell r="EU308">
            <v>-8.412923071931977E-3</v>
          </cell>
        </row>
        <row r="309">
          <cell r="EU309">
            <v>0.47984213533525155</v>
          </cell>
        </row>
        <row r="310">
          <cell r="EU310">
            <v>-2.0740955483132928E-2</v>
          </cell>
        </row>
        <row r="312">
          <cell r="EU312">
            <v>-4.8487773570911386E-2</v>
          </cell>
        </row>
        <row r="313">
          <cell r="EU313">
            <v>-2.4640439842681383E-3</v>
          </cell>
        </row>
        <row r="314">
          <cell r="EU314">
            <v>-6.8147071636849299E-2</v>
          </cell>
        </row>
        <row r="316">
          <cell r="EU316">
            <v>-4.1458950124122373E-2</v>
          </cell>
        </row>
        <row r="317">
          <cell r="EU317">
            <v>-1.2685215962061624E-2</v>
          </cell>
        </row>
        <row r="318">
          <cell r="EU318">
            <v>-1.3616997944522646E-2</v>
          </cell>
        </row>
        <row r="319">
          <cell r="EU319">
            <v>3.4000238505194069E-4</v>
          </cell>
        </row>
        <row r="320">
          <cell r="EU320">
            <v>-3.6703529001379298E-2</v>
          </cell>
        </row>
        <row r="322">
          <cell r="EU322">
            <v>4.3730534558954481E-3</v>
          </cell>
        </row>
        <row r="323">
          <cell r="EU323">
            <v>1.0645672260289896E-3</v>
          </cell>
        </row>
        <row r="324">
          <cell r="EU324">
            <v>-3.0706566432936455E-4</v>
          </cell>
        </row>
        <row r="325">
          <cell r="EU325">
            <v>1.876824808154276E-2</v>
          </cell>
        </row>
        <row r="326">
          <cell r="EU326">
            <v>1.5762427766287779E-2</v>
          </cell>
        </row>
        <row r="327">
          <cell r="EU327">
            <v>4.6864939955638674E-2</v>
          </cell>
        </row>
      </sheetData>
      <sheetData sheetId="3"/>
      <sheetData sheetId="4">
        <row r="3">
          <cell r="EU3">
            <v>45413</v>
          </cell>
        </row>
        <row r="5">
          <cell r="EU5">
            <v>424.92457015349999</v>
          </cell>
        </row>
        <row r="6">
          <cell r="EU6">
            <v>267.75349539600001</v>
          </cell>
        </row>
        <row r="7">
          <cell r="EU7">
            <v>89.484964999999988</v>
          </cell>
        </row>
        <row r="8">
          <cell r="EU8">
            <v>21.091364200000001</v>
          </cell>
        </row>
        <row r="9">
          <cell r="EU9">
            <v>55.104231800000001</v>
          </cell>
        </row>
        <row r="10">
          <cell r="EU10">
            <v>12.182199000000001</v>
          </cell>
        </row>
        <row r="12">
          <cell r="EU12">
            <v>77.278361679999989</v>
          </cell>
        </row>
        <row r="13">
          <cell r="EU13">
            <v>18.788286659999997</v>
          </cell>
        </row>
        <row r="14">
          <cell r="EU14">
            <v>55.140995019999998</v>
          </cell>
        </row>
        <row r="16">
          <cell r="EU16">
            <v>10.741752716000001</v>
          </cell>
        </row>
        <row r="17">
          <cell r="EU17">
            <v>26.00479</v>
          </cell>
        </row>
        <row r="18">
          <cell r="EU18">
            <v>59.213425999999998</v>
          </cell>
        </row>
        <row r="19">
          <cell r="EU19">
            <v>38.247916000000004</v>
          </cell>
        </row>
        <row r="20">
          <cell r="EU20">
            <v>20.965509999999998</v>
          </cell>
        </row>
        <row r="22">
          <cell r="EU22">
            <v>157.17107475749998</v>
          </cell>
        </row>
        <row r="23">
          <cell r="EU23">
            <v>119.12157175749999</v>
          </cell>
        </row>
        <row r="24">
          <cell r="EU24">
            <v>111.95235575749999</v>
          </cell>
        </row>
        <row r="25">
          <cell r="EU25">
            <v>7.1692159999999996</v>
          </cell>
        </row>
        <row r="26">
          <cell r="EU26">
            <v>38.049503000000001</v>
          </cell>
        </row>
        <row r="27">
          <cell r="EU27">
            <v>365.71114415349996</v>
          </cell>
        </row>
        <row r="55">
          <cell r="EU55">
            <v>2.4596121887780598E-2</v>
          </cell>
        </row>
        <row r="56">
          <cell r="EU56">
            <v>1.956433016087944E-2</v>
          </cell>
        </row>
        <row r="58">
          <cell r="EU58">
            <v>-2.323125226452194E-2</v>
          </cell>
        </row>
        <row r="59">
          <cell r="EU59">
            <v>0.15959815328710314</v>
          </cell>
        </row>
        <row r="60">
          <cell r="EU60">
            <v>-8.620874335876938E-2</v>
          </cell>
        </row>
        <row r="62">
          <cell r="EU62">
            <v>-2.7974962597201225E-2</v>
          </cell>
        </row>
        <row r="63">
          <cell r="EU63">
            <v>0.10271706113018886</v>
          </cell>
        </row>
        <row r="64">
          <cell r="EU64">
            <v>-7.4685589043171241E-2</v>
          </cell>
        </row>
        <row r="66">
          <cell r="EU66">
            <v>-0.10266887533426228</v>
          </cell>
        </row>
        <row r="67">
          <cell r="EU67">
            <v>4.2020846756063435E-2</v>
          </cell>
        </row>
        <row r="68">
          <cell r="EU68">
            <v>1.4877333435803664E-2</v>
          </cell>
        </row>
        <row r="69">
          <cell r="EU69">
            <v>4.5296644843069167E-3</v>
          </cell>
        </row>
        <row r="70">
          <cell r="EU70">
            <v>3.4314580372773351E-2</v>
          </cell>
        </row>
        <row r="72">
          <cell r="EU72">
            <v>3.3283526625362603E-2</v>
          </cell>
        </row>
        <row r="73">
          <cell r="EU73">
            <v>2.7521824805811779E-2</v>
          </cell>
        </row>
        <row r="74">
          <cell r="EU74">
            <v>2.5409591650542351E-2</v>
          </cell>
        </row>
        <row r="75">
          <cell r="EU75">
            <v>6.1672282643624898E-2</v>
          </cell>
        </row>
        <row r="76">
          <cell r="EU76">
            <v>5.1746957930760784E-2</v>
          </cell>
        </row>
        <row r="77">
          <cell r="EU77">
            <v>2.6187257471973924E-2</v>
          </cell>
        </row>
        <row r="80">
          <cell r="EU80">
            <v>5.9011493712450847E-2</v>
          </cell>
        </row>
        <row r="81">
          <cell r="EU81">
            <v>5.2160019522734968E-2</v>
          </cell>
        </row>
        <row r="82">
          <cell r="EU82">
            <v>8.6092317130243456E-2</v>
          </cell>
        </row>
        <row r="83">
          <cell r="EU83">
            <v>8.7933581661310267E-3</v>
          </cell>
        </row>
        <row r="84">
          <cell r="EU84">
            <v>0.16689771663441211</v>
          </cell>
        </row>
        <row r="85">
          <cell r="EU85">
            <v>-7.8439631738143945E-2</v>
          </cell>
        </row>
        <row r="87">
          <cell r="EU87">
            <v>4.4742411135388682E-2</v>
          </cell>
        </row>
        <row r="88">
          <cell r="EU88">
            <v>7.0385366914666792E-2</v>
          </cell>
        </row>
        <row r="89">
          <cell r="EU89">
            <v>3.2300030390164824E-2</v>
          </cell>
        </row>
        <row r="91">
          <cell r="EU91">
            <v>-6.8646625723943644E-2</v>
          </cell>
        </row>
        <row r="92">
          <cell r="EU92">
            <v>4.5978894238153378E-2</v>
          </cell>
        </row>
        <row r="93">
          <cell r="EU93">
            <v>3.5486651400499003E-2</v>
          </cell>
        </row>
        <row r="94">
          <cell r="EU94">
            <v>2.9681089885165157E-2</v>
          </cell>
        </row>
        <row r="95">
          <cell r="EU95">
            <v>4.5479576055343029E-2</v>
          </cell>
        </row>
        <row r="97">
          <cell r="EU97">
            <v>7.0836508546521015E-2</v>
          </cell>
        </row>
        <row r="98">
          <cell r="EU98">
            <v>7.3617077293360422E-2</v>
          </cell>
        </row>
        <row r="99">
          <cell r="EU99">
            <v>7.3203975682611722E-2</v>
          </cell>
        </row>
        <row r="100">
          <cell r="EU100">
            <v>8.0024503366437072E-2</v>
          </cell>
        </row>
        <row r="101">
          <cell r="EU101">
            <v>6.2127900981215012E-2</v>
          </cell>
        </row>
        <row r="102">
          <cell r="EU102">
            <v>6.2843541859456176E-2</v>
          </cell>
        </row>
        <row r="130">
          <cell r="EU130">
            <v>5144.2615351949999</v>
          </cell>
        </row>
        <row r="131">
          <cell r="EU131">
            <v>3212.6749116849996</v>
          </cell>
        </row>
        <row r="132">
          <cell r="EU132">
            <v>1022.92949444</v>
          </cell>
        </row>
        <row r="133">
          <cell r="EU133">
            <v>273.47780705999998</v>
          </cell>
        </row>
        <row r="134">
          <cell r="EU134">
            <v>582.01830014000006</v>
          </cell>
        </row>
        <row r="135">
          <cell r="EU135">
            <v>155.12698300000002</v>
          </cell>
        </row>
        <row r="137">
          <cell r="EU137">
            <v>950.97100567999996</v>
          </cell>
        </row>
        <row r="138">
          <cell r="EU138">
            <v>229.12480124000001</v>
          </cell>
        </row>
        <row r="139">
          <cell r="EU139">
            <v>682.49040644000002</v>
          </cell>
        </row>
        <row r="141">
          <cell r="EU141">
            <v>151.59718956500004</v>
          </cell>
        </row>
        <row r="142">
          <cell r="EU142">
            <v>318.57288000000005</v>
          </cell>
        </row>
        <row r="143">
          <cell r="EU143">
            <v>707.95110699999998</v>
          </cell>
        </row>
        <row r="144">
          <cell r="EU144">
            <v>449.05698800000005</v>
          </cell>
        </row>
        <row r="145">
          <cell r="EU145">
            <v>258.89411900000005</v>
          </cell>
        </row>
        <row r="147">
          <cell r="EU147">
            <v>1931.58662351</v>
          </cell>
        </row>
        <row r="148">
          <cell r="EU148">
            <v>1471.6436905100002</v>
          </cell>
        </row>
        <row r="149">
          <cell r="EU149">
            <v>1381.7167055100001</v>
          </cell>
        </row>
        <row r="150">
          <cell r="EU150">
            <v>89.926985000000002</v>
          </cell>
        </row>
        <row r="151">
          <cell r="EU151">
            <v>459.94293299999998</v>
          </cell>
        </row>
        <row r="152">
          <cell r="EU152">
            <v>4436.310428195</v>
          </cell>
        </row>
        <row r="155">
          <cell r="EU155">
            <v>3.1509475036359147E-2</v>
          </cell>
        </row>
        <row r="156">
          <cell r="EU156">
            <v>2.2523587263108658E-2</v>
          </cell>
        </row>
        <row r="157">
          <cell r="EU157">
            <v>1.4859012260718618E-2</v>
          </cell>
        </row>
        <row r="158">
          <cell r="EU158">
            <v>-1.6322864018536443E-3</v>
          </cell>
        </row>
        <row r="159">
          <cell r="EU159">
            <v>3.7211604192212144E-2</v>
          </cell>
        </row>
        <row r="160">
          <cell r="EU160">
            <v>-3.9395650271911609E-2</v>
          </cell>
        </row>
        <row r="162">
          <cell r="EU162">
            <v>8.3310377759140408E-3</v>
          </cell>
        </row>
        <row r="163">
          <cell r="EU163">
            <v>2.8245051418493983E-2</v>
          </cell>
        </row>
        <row r="164">
          <cell r="EU164">
            <v>-2.5283836982890051E-3</v>
          </cell>
        </row>
        <row r="166">
          <cell r="EU166">
            <v>-2.5369373164751852E-2</v>
          </cell>
        </row>
        <row r="167">
          <cell r="EU167">
            <v>3.7449298246160501E-2</v>
          </cell>
        </row>
        <row r="168">
          <cell r="EU168">
            <v>5.3399753445473541E-2</v>
          </cell>
        </row>
        <row r="169">
          <cell r="EU169">
            <v>5.9313461809013202E-2</v>
          </cell>
        </row>
        <row r="170">
          <cell r="EU170">
            <v>4.3297394192532312E-2</v>
          </cell>
        </row>
        <row r="172">
          <cell r="EU172">
            <v>4.6810063601395946E-2</v>
          </cell>
        </row>
        <row r="173">
          <cell r="EU173">
            <v>5.7017229081877785E-2</v>
          </cell>
        </row>
        <row r="174">
          <cell r="EU174">
            <v>6.353480001247469E-2</v>
          </cell>
        </row>
        <row r="175">
          <cell r="EU175">
            <v>-3.3945726426537259E-2</v>
          </cell>
        </row>
        <row r="176">
          <cell r="EU176">
            <v>1.543574803499137E-2</v>
          </cell>
        </row>
        <row r="177">
          <cell r="EU177">
            <v>2.8100099730877126E-2</v>
          </cell>
        </row>
        <row r="180">
          <cell r="EU180">
            <v>2.8140423539448456E-2</v>
          </cell>
        </row>
        <row r="181">
          <cell r="EU181">
            <v>1.8257290923365588E-2</v>
          </cell>
        </row>
        <row r="182">
          <cell r="EU182">
            <v>1.043057869761399E-2</v>
          </cell>
        </row>
        <row r="183">
          <cell r="EU183">
            <v>-5.6836946053592241E-3</v>
          </cell>
        </row>
        <row r="184">
          <cell r="EU184">
            <v>3.1433162566805173E-2</v>
          </cell>
        </row>
        <row r="185">
          <cell r="EU185">
            <v>-3.9737626408515747E-2</v>
          </cell>
        </row>
        <row r="187">
          <cell r="EU187">
            <v>6.7315366478850613E-3</v>
          </cell>
        </row>
        <row r="188">
          <cell r="EU188">
            <v>2.022219909911982E-2</v>
          </cell>
        </row>
        <row r="189">
          <cell r="EU189">
            <v>-1.8337388306673974E-3</v>
          </cell>
        </row>
        <row r="191">
          <cell r="EU191">
            <v>-2.7760715721531715E-2</v>
          </cell>
        </row>
        <row r="192">
          <cell r="EU192">
            <v>3.2072722813964338E-2</v>
          </cell>
        </row>
        <row r="193">
          <cell r="EU193">
            <v>4.5609241613365326E-2</v>
          </cell>
        </row>
        <row r="194">
          <cell r="EU194">
            <v>5.0435478716915227E-2</v>
          </cell>
        </row>
        <row r="195">
          <cell r="EU195">
            <v>3.739974026202364E-2</v>
          </cell>
        </row>
        <row r="197">
          <cell r="EU197">
            <v>4.5028519649626952E-2</v>
          </cell>
        </row>
        <row r="198">
          <cell r="EU198">
            <v>5.6075139932107998E-2</v>
          </cell>
        </row>
        <row r="199">
          <cell r="EU199">
            <v>6.2349466055249048E-2</v>
          </cell>
        </row>
        <row r="200">
          <cell r="EU200">
            <v>-3.1538883278013907E-2</v>
          </cell>
        </row>
        <row r="201">
          <cell r="EU201">
            <v>1.1206407858337153E-2</v>
          </cell>
        </row>
        <row r="202">
          <cell r="EU202">
            <v>2.5404920912542206E-2</v>
          </cell>
        </row>
        <row r="205">
          <cell r="EU205">
            <v>3.2435873386491343E-2</v>
          </cell>
        </row>
        <row r="206">
          <cell r="EU206">
            <v>2.3735575807339648E-2</v>
          </cell>
        </row>
        <row r="207">
          <cell r="EU207">
            <v>-2.9537355384134933E-4</v>
          </cell>
        </row>
        <row r="208">
          <cell r="EU208">
            <v>2.0890123891450285E-2</v>
          </cell>
        </row>
        <row r="209">
          <cell r="EU209">
            <v>1.5802331312988471E-2</v>
          </cell>
        </row>
        <row r="210">
          <cell r="EU210">
            <v>-9.6166490034703123E-2</v>
          </cell>
        </row>
        <row r="212">
          <cell r="EU212">
            <v>1.4387635799764764E-2</v>
          </cell>
        </row>
        <row r="213">
          <cell r="EU213">
            <v>1.8690698256632832E-2</v>
          </cell>
        </row>
        <row r="214">
          <cell r="EU214">
            <v>9.0899375827269147E-3</v>
          </cell>
        </row>
        <row r="216">
          <cell r="EU216">
            <v>-4.4328544696043304E-2</v>
          </cell>
        </row>
        <row r="217">
          <cell r="EU217">
            <v>4.0203983059909243E-2</v>
          </cell>
        </row>
        <row r="218">
          <cell r="EU218">
            <v>7.5870356950032081E-2</v>
          </cell>
        </row>
        <row r="219">
          <cell r="EU219">
            <v>7.7989683393871356E-2</v>
          </cell>
        </row>
        <row r="220">
          <cell r="EU220">
            <v>7.2130084736493627E-2</v>
          </cell>
        </row>
        <row r="222">
          <cell r="EU222">
            <v>4.7477681406769223E-2</v>
          </cell>
        </row>
        <row r="223">
          <cell r="EU223">
            <v>5.3619445939768751E-2</v>
          </cell>
        </row>
        <row r="224">
          <cell r="EU224">
            <v>5.8553719934232307E-2</v>
          </cell>
        </row>
        <row r="225">
          <cell r="EU225">
            <v>-1.9909397558270259E-2</v>
          </cell>
        </row>
        <row r="226">
          <cell r="EU226">
            <v>2.8698803782472249E-2</v>
          </cell>
        </row>
        <row r="227">
          <cell r="EU227">
            <v>2.5550371517910397E-2</v>
          </cell>
        </row>
        <row r="230">
          <cell r="EU230">
            <v>2.4845206338323989E-2</v>
          </cell>
        </row>
        <row r="231">
          <cell r="EU231">
            <v>1.5318993725288443E-2</v>
          </cell>
        </row>
        <row r="232">
          <cell r="EU232">
            <v>-7.1642308110803077E-3</v>
          </cell>
        </row>
        <row r="233">
          <cell r="EU233">
            <v>1.3873198462655001E-2</v>
          </cell>
        </row>
        <row r="234">
          <cell r="EU234">
            <v>8.0164924323917752E-3</v>
          </cell>
        </row>
        <row r="235">
          <cell r="EU235">
            <v>-0.10151592979744783</v>
          </cell>
        </row>
        <row r="237">
          <cell r="EU237">
            <v>1.0675186500770373E-2</v>
          </cell>
        </row>
        <row r="238">
          <cell r="EU238">
            <v>8.4945728639405083E-3</v>
          </cell>
        </row>
        <row r="239">
          <cell r="EU239">
            <v>7.899605814817523E-3</v>
          </cell>
        </row>
        <row r="241">
          <cell r="EU241">
            <v>-4.8740693451551964E-2</v>
          </cell>
        </row>
        <row r="242">
          <cell r="EU242">
            <v>2.3775013716091031E-2</v>
          </cell>
        </row>
        <row r="243">
          <cell r="EU243">
            <v>6.0490714509242594E-2</v>
          </cell>
        </row>
        <row r="244">
          <cell r="EU244">
            <v>5.9764551616020345E-2</v>
          </cell>
        </row>
        <row r="245">
          <cell r="EU245">
            <v>6.1750322642972533E-2</v>
          </cell>
        </row>
        <row r="247">
          <cell r="EU247">
            <v>4.1026910670326711E-2</v>
          </cell>
        </row>
        <row r="248">
          <cell r="EU248">
            <v>4.7652490207061193E-2</v>
          </cell>
        </row>
        <row r="249">
          <cell r="EU249">
            <v>5.2148631696643966E-2</v>
          </cell>
        </row>
        <row r="250">
          <cell r="EU250">
            <v>-1.7991636610572237E-2</v>
          </cell>
        </row>
        <row r="251">
          <cell r="EU251">
            <v>2.0427230029027132E-2</v>
          </cell>
        </row>
        <row r="252">
          <cell r="EU252">
            <v>1.9256567713498596E-2</v>
          </cell>
        </row>
        <row r="255">
          <cell r="EU255">
            <v>2.9901591804530669E-2</v>
          </cell>
        </row>
        <row r="256">
          <cell r="EU256">
            <v>2.8089393099677507E-2</v>
          </cell>
        </row>
        <row r="257">
          <cell r="EU257">
            <v>3.0331780754683013E-2</v>
          </cell>
        </row>
        <row r="258">
          <cell r="EU258">
            <v>7.1665220364089954E-3</v>
          </cell>
        </row>
        <row r="259">
          <cell r="EU259">
            <v>4.072822834019596E-2</v>
          </cell>
        </row>
        <row r="260">
          <cell r="EU260">
            <v>3.2589994226716046E-2</v>
          </cell>
        </row>
        <row r="262">
          <cell r="EU262">
            <v>4.9353187947707156E-3</v>
          </cell>
        </row>
        <row r="263">
          <cell r="EU263">
            <v>2.520451739304308E-2</v>
          </cell>
        </row>
        <row r="264">
          <cell r="EU264">
            <v>-5.4204950099965288E-3</v>
          </cell>
        </row>
        <row r="266">
          <cell r="EU266">
            <v>7.7302507350056615E-3</v>
          </cell>
        </row>
        <row r="267">
          <cell r="EU267">
            <v>5.8581914131956569E-2</v>
          </cell>
        </row>
        <row r="268">
          <cell r="EU268">
            <v>4.5097342530690865E-2</v>
          </cell>
        </row>
        <row r="269">
          <cell r="EU269">
            <v>5.6339008287905834E-2</v>
          </cell>
        </row>
        <row r="270">
          <cell r="EU270">
            <v>2.651498679961084E-2</v>
          </cell>
        </row>
        <row r="272">
          <cell r="EU272">
            <v>3.3013070435373271E-2</v>
          </cell>
        </row>
        <row r="273">
          <cell r="EU273">
            <v>3.947872069861269E-2</v>
          </cell>
        </row>
        <row r="274">
          <cell r="EU274">
            <v>5.4870560141260682E-2</v>
          </cell>
        </row>
        <row r="275">
          <cell r="EU275">
            <v>-0.13646636653291744</v>
          </cell>
        </row>
        <row r="276">
          <cell r="EU276">
            <v>1.370759064614413E-2</v>
          </cell>
        </row>
        <row r="277">
          <cell r="EU277">
            <v>2.7561962507503646E-2</v>
          </cell>
        </row>
        <row r="305">
          <cell r="EU305">
            <v>3.579578705404951E-2</v>
          </cell>
        </row>
        <row r="306">
          <cell r="EU306">
            <v>5.5130272727621277E-2</v>
          </cell>
        </row>
        <row r="307">
          <cell r="EU307">
            <v>0.24699499539054748</v>
          </cell>
        </row>
        <row r="308">
          <cell r="EU308">
            <v>-1.8969319457780132E-2</v>
          </cell>
        </row>
        <row r="309">
          <cell r="EU309">
            <v>0.50872252148929009</v>
          </cell>
        </row>
        <row r="310">
          <cell r="EU310">
            <v>-1.1331634652877454E-2</v>
          </cell>
        </row>
        <row r="312">
          <cell r="EU312">
            <v>-1.7897320366322855E-2</v>
          </cell>
        </row>
        <row r="313">
          <cell r="EU313">
            <v>2.1144856771373455E-3</v>
          </cell>
        </row>
        <row r="314">
          <cell r="EU314">
            <v>-2.3912951680131078E-2</v>
          </cell>
        </row>
        <row r="316">
          <cell r="EU316">
            <v>-3.6035679257466646E-2</v>
          </cell>
        </row>
        <row r="317">
          <cell r="EU317">
            <v>-9.3619476709921878E-3</v>
          </cell>
        </row>
        <row r="318">
          <cell r="EU318">
            <v>-3.4848663059031892E-2</v>
          </cell>
        </row>
        <row r="319">
          <cell r="EU319">
            <v>-4.1895168205766664E-2</v>
          </cell>
        </row>
        <row r="320">
          <cell r="EU320">
            <v>-2.2663241963733483E-2</v>
          </cell>
        </row>
        <row r="322">
          <cell r="EU322">
            <v>4.5790887002656877E-3</v>
          </cell>
        </row>
        <row r="323">
          <cell r="EU323">
            <v>2.9296429124501255E-3</v>
          </cell>
        </row>
        <row r="324">
          <cell r="EU324">
            <v>4.1977018510941377E-5</v>
          </cell>
        </row>
        <row r="325">
          <cell r="EU325">
            <v>4.9643520966140997E-2</v>
          </cell>
        </row>
        <row r="326">
          <cell r="EU326">
            <v>9.8369182059376836E-3</v>
          </cell>
        </row>
        <row r="327">
          <cell r="EU327">
            <v>4.7969148941406248E-2</v>
          </cell>
        </row>
      </sheetData>
      <sheetData sheetId="5">
        <row r="3">
          <cell r="EU3">
            <v>45413</v>
          </cell>
        </row>
        <row r="5">
          <cell r="EU5">
            <v>196.50861979649997</v>
          </cell>
        </row>
        <row r="6">
          <cell r="EU6">
            <v>116.02718247399997</v>
          </cell>
        </row>
        <row r="7">
          <cell r="EU7">
            <v>38.831653999999993</v>
          </cell>
        </row>
        <row r="8">
          <cell r="EU8">
            <v>9.5549479999999996</v>
          </cell>
        </row>
        <row r="9">
          <cell r="EU9">
            <v>24.219262999999998</v>
          </cell>
        </row>
        <row r="10">
          <cell r="EU10">
            <v>4.8781650000000001</v>
          </cell>
        </row>
        <row r="12">
          <cell r="EU12">
            <v>47.201213579999994</v>
          </cell>
        </row>
        <row r="13">
          <cell r="EU13">
            <v>9.983058999999999</v>
          </cell>
        </row>
        <row r="14">
          <cell r="EU14">
            <v>35.919270579999996</v>
          </cell>
        </row>
        <row r="16">
          <cell r="EU16">
            <v>4.8454648940000009</v>
          </cell>
        </row>
        <row r="17">
          <cell r="EU17">
            <v>13.29706</v>
          </cell>
        </row>
        <row r="18">
          <cell r="EU18">
            <v>9.4617599999999999</v>
          </cell>
        </row>
        <row r="19">
          <cell r="EU19">
            <v>6.1554470000000006</v>
          </cell>
        </row>
        <row r="20">
          <cell r="EU20">
            <v>3.3063130000000003</v>
          </cell>
        </row>
        <row r="22">
          <cell r="EU22">
            <v>80.4814373225</v>
          </cell>
        </row>
        <row r="23">
          <cell r="EU23">
            <v>60.223898322499998</v>
          </cell>
        </row>
        <row r="24">
          <cell r="EU24">
            <v>57.342583322499998</v>
          </cell>
        </row>
        <row r="25">
          <cell r="EU25">
            <v>2.8813149999999998</v>
          </cell>
        </row>
        <row r="26">
          <cell r="EU26">
            <v>20.257539000000001</v>
          </cell>
        </row>
        <row r="27">
          <cell r="EU27">
            <v>187.04685979649997</v>
          </cell>
        </row>
        <row r="55">
          <cell r="EU55">
            <v>-1.4542293563745146E-3</v>
          </cell>
        </row>
        <row r="56">
          <cell r="EU56">
            <v>-1.0285939356804996E-2</v>
          </cell>
        </row>
        <row r="57">
          <cell r="EU57">
            <v>4.956608258970352E-2</v>
          </cell>
        </row>
        <row r="58">
          <cell r="EU58">
            <v>-5.1706045487944663E-2</v>
          </cell>
        </row>
        <row r="59">
          <cell r="EU59">
            <v>0.13815463540926354</v>
          </cell>
        </row>
        <row r="60">
          <cell r="EU60">
            <v>-0.11234142146488924</v>
          </cell>
        </row>
        <row r="62">
          <cell r="EU62">
            <v>-5.2298899460237691E-2</v>
          </cell>
        </row>
        <row r="63">
          <cell r="EU63">
            <v>7.9224842619234792E-2</v>
          </cell>
        </row>
        <row r="64">
          <cell r="EU64">
            <v>-8.8713795918883842E-2</v>
          </cell>
        </row>
        <row r="66">
          <cell r="EU66">
            <v>-0.14714410781076614</v>
          </cell>
        </row>
        <row r="67">
          <cell r="EU67">
            <v>2.0033280382156793E-2</v>
          </cell>
        </row>
        <row r="68">
          <cell r="EU68">
            <v>-1.2702053218608178E-2</v>
          </cell>
        </row>
        <row r="69">
          <cell r="EU69">
            <v>-2.336502869400614E-2</v>
          </cell>
        </row>
        <row r="70">
          <cell r="EU70">
            <v>7.7826004791543557E-3</v>
          </cell>
        </row>
        <row r="72">
          <cell r="EU72">
            <v>1.1559158342355769E-2</v>
          </cell>
        </row>
        <row r="73">
          <cell r="EU73">
            <v>1.040626083978724E-2</v>
          </cell>
        </row>
        <row r="74">
          <cell r="EU74">
            <v>1.3991588826840706E-2</v>
          </cell>
        </row>
        <row r="75">
          <cell r="EU75">
            <v>-5.6020577222409162E-2</v>
          </cell>
        </row>
        <row r="76">
          <cell r="EU76">
            <v>1.5002212382396962E-2</v>
          </cell>
        </row>
        <row r="77">
          <cell r="EU77">
            <v>-8.7844467291042783E-4</v>
          </cell>
        </row>
        <row r="80">
          <cell r="EU80">
            <v>3.8622414899649682E-2</v>
          </cell>
        </row>
        <row r="81">
          <cell r="EU81">
            <v>2.9467803518081537E-2</v>
          </cell>
        </row>
        <row r="82">
          <cell r="EU82">
            <v>5.5051354703376409E-2</v>
          </cell>
        </row>
        <row r="83">
          <cell r="EU83">
            <v>-2.1548651514877726E-2</v>
          </cell>
        </row>
        <row r="84">
          <cell r="EU84">
            <v>0.13161425568858132</v>
          </cell>
        </row>
        <row r="85">
          <cell r="EU85">
            <v>-0.10203550153022323</v>
          </cell>
        </row>
        <row r="87">
          <cell r="EU87">
            <v>2.1216154104829688E-2</v>
          </cell>
        </row>
        <row r="88">
          <cell r="EU88">
            <v>3.212846984787765E-2</v>
          </cell>
        </row>
        <row r="89">
          <cell r="EU89">
            <v>1.4651577659360981E-2</v>
          </cell>
        </row>
        <row r="91">
          <cell r="EU91">
            <v>-0.11371897016321153</v>
          </cell>
        </row>
        <row r="92">
          <cell r="EU92">
            <v>1.8828146275017499E-2</v>
          </cell>
        </row>
        <row r="93">
          <cell r="EU93">
            <v>5.1750429020891886E-2</v>
          </cell>
        </row>
        <row r="94">
          <cell r="EU94">
            <v>5.1646229070070548E-2</v>
          </cell>
        </row>
        <row r="95">
          <cell r="EU95">
            <v>5.1933075095901282E-2</v>
          </cell>
        </row>
        <row r="97">
          <cell r="EU97">
            <v>5.2004536405535928E-2</v>
          </cell>
        </row>
        <row r="98">
          <cell r="EU98">
            <v>5.9169052623893048E-2</v>
          </cell>
        </row>
        <row r="99">
          <cell r="EU99">
            <v>6.3521714986404021E-2</v>
          </cell>
        </row>
        <row r="100">
          <cell r="EU100">
            <v>-2.0815015284872618E-2</v>
          </cell>
        </row>
        <row r="101">
          <cell r="EU101">
            <v>3.0923520471227484E-2</v>
          </cell>
        </row>
        <row r="102">
          <cell r="EU102">
            <v>3.7979332755216477E-2</v>
          </cell>
        </row>
        <row r="130">
          <cell r="EU130">
            <v>2407.0601134979997</v>
          </cell>
        </row>
        <row r="131">
          <cell r="EU131">
            <v>1408.6957356079999</v>
          </cell>
        </row>
        <row r="132">
          <cell r="EU132">
            <v>446.70589186000007</v>
          </cell>
        </row>
        <row r="133">
          <cell r="EU133">
            <v>124.25826686000001</v>
          </cell>
        </row>
        <row r="134">
          <cell r="EU134">
            <v>257.66600299999999</v>
          </cell>
        </row>
        <row r="135">
          <cell r="EU135">
            <v>62.844203000000007</v>
          </cell>
        </row>
        <row r="137">
          <cell r="EU137">
            <v>586.56994523999992</v>
          </cell>
        </row>
        <row r="138">
          <cell r="EU138">
            <v>123.12197285999999</v>
          </cell>
        </row>
        <row r="139">
          <cell r="EU139">
            <v>448.11151838000001</v>
          </cell>
        </row>
        <row r="141">
          <cell r="EU141">
            <v>70.363655507999994</v>
          </cell>
        </row>
        <row r="142">
          <cell r="EU142">
            <v>164.45355099999998</v>
          </cell>
        </row>
        <row r="143">
          <cell r="EU143">
            <v>111.84009299999998</v>
          </cell>
        </row>
        <row r="144">
          <cell r="EU144">
            <v>72.088305000000005</v>
          </cell>
        </row>
        <row r="145">
          <cell r="EU145">
            <v>39.751788000000005</v>
          </cell>
        </row>
        <row r="147">
          <cell r="EU147">
            <v>998.36437789000001</v>
          </cell>
        </row>
        <row r="148">
          <cell r="EU148">
            <v>748.48670689000005</v>
          </cell>
        </row>
        <row r="149">
          <cell r="EU149">
            <v>711.70071388999986</v>
          </cell>
        </row>
        <row r="150">
          <cell r="EU150">
            <v>36.785992999999998</v>
          </cell>
        </row>
        <row r="151">
          <cell r="EU151">
            <v>249.87767100000005</v>
          </cell>
        </row>
        <row r="152">
          <cell r="EU152">
            <v>2295.2200204980004</v>
          </cell>
        </row>
        <row r="155">
          <cell r="EU155">
            <v>6.6173152939306146E-3</v>
          </cell>
        </row>
        <row r="156">
          <cell r="EU156">
            <v>-7.6326747315400567E-3</v>
          </cell>
        </row>
        <row r="157">
          <cell r="EU157">
            <v>-1.0130825154733958E-2</v>
          </cell>
        </row>
        <row r="158">
          <cell r="EU158">
            <v>-2.6189659307802371E-2</v>
          </cell>
        </row>
        <row r="159">
          <cell r="EU159">
            <v>1.0478517354484129E-2</v>
          </cell>
        </row>
        <row r="160">
          <cell r="EU160">
            <v>-6.1711892194502238E-2</v>
          </cell>
        </row>
        <row r="162">
          <cell r="EU162">
            <v>-1.630872208761136E-2</v>
          </cell>
        </row>
        <row r="163">
          <cell r="EU163">
            <v>5.1451642959723376E-3</v>
          </cell>
        </row>
        <row r="164">
          <cell r="EU164">
            <v>-2.4571775571875509E-2</v>
          </cell>
        </row>
        <row r="166">
          <cell r="EU166">
            <v>-6.0997671116668983E-2</v>
          </cell>
        </row>
        <row r="167">
          <cell r="EU167">
            <v>1.0040432682273837E-2</v>
          </cell>
        </row>
        <row r="168">
          <cell r="EU168">
            <v>5.04502054518845E-2</v>
          </cell>
        </row>
        <row r="169">
          <cell r="EU169">
            <v>6.2080828063590276E-2</v>
          </cell>
        </row>
        <row r="170">
          <cell r="EU170">
            <v>2.999570141884278E-2</v>
          </cell>
        </row>
        <row r="172">
          <cell r="EU172">
            <v>2.7434616261670319E-2</v>
          </cell>
        </row>
        <row r="173">
          <cell r="EU173">
            <v>4.0922154015936574E-2</v>
          </cell>
        </row>
        <row r="174">
          <cell r="EU174">
            <v>4.9537669907025572E-2</v>
          </cell>
        </row>
        <row r="175">
          <cell r="EU175">
            <v>-0.10173757868588373</v>
          </cell>
        </row>
        <row r="176">
          <cell r="EU176">
            <v>-1.0952731894896761E-2</v>
          </cell>
        </row>
        <row r="177">
          <cell r="EU177">
            <v>4.574730556561768E-3</v>
          </cell>
        </row>
        <row r="180">
          <cell r="EU180">
            <v>4.0520034724642606E-3</v>
          </cell>
        </row>
        <row r="181">
          <cell r="EU181">
            <v>-1.0507317958743712E-2</v>
          </cell>
        </row>
        <row r="182">
          <cell r="EU182">
            <v>-1.5116386374426249E-2</v>
          </cell>
        </row>
        <row r="183">
          <cell r="EU183">
            <v>-2.9246138976614988E-2</v>
          </cell>
        </row>
        <row r="184">
          <cell r="EU184">
            <v>4.5463187877656797E-3</v>
          </cell>
        </row>
        <row r="185">
          <cell r="EU185">
            <v>-6.6627022639689226E-2</v>
          </cell>
        </row>
        <row r="187">
          <cell r="EU187">
            <v>-1.6807232443650344E-2</v>
          </cell>
        </row>
        <row r="188">
          <cell r="EU188">
            <v>-4.0015282260726925E-3</v>
          </cell>
        </row>
        <row r="189">
          <cell r="EU189">
            <v>-2.2741439498293103E-2</v>
          </cell>
        </row>
        <row r="191">
          <cell r="EU191">
            <v>-6.2870191146399801E-2</v>
          </cell>
        </row>
        <row r="192">
          <cell r="EU192">
            <v>4.3547276142774649E-3</v>
          </cell>
        </row>
        <row r="193">
          <cell r="EU193">
            <v>4.568076546271338E-2</v>
          </cell>
        </row>
        <row r="194">
          <cell r="EU194">
            <v>5.8144229381957624E-2</v>
          </cell>
        </row>
        <row r="195">
          <cell r="EU195">
            <v>2.3944406073176383E-2</v>
          </cell>
        </row>
        <row r="197">
          <cell r="EU197">
            <v>2.536138174561442E-2</v>
          </cell>
        </row>
        <row r="198">
          <cell r="EU198">
            <v>3.9423606192465543E-2</v>
          </cell>
        </row>
        <row r="199">
          <cell r="EU199">
            <v>4.7806517986815233E-2</v>
          </cell>
        </row>
        <row r="200">
          <cell r="EU200">
            <v>-9.9420617490069918E-2</v>
          </cell>
        </row>
        <row r="201">
          <cell r="EU201">
            <v>-1.4565058752314619E-2</v>
          </cell>
        </row>
        <row r="202">
          <cell r="EU202">
            <v>2.1096243838041318E-3</v>
          </cell>
        </row>
        <row r="205">
          <cell r="EU205">
            <v>6.1980289648317921E-3</v>
          </cell>
        </row>
        <row r="206">
          <cell r="EU206">
            <v>-9.5848303701812076E-3</v>
          </cell>
        </row>
        <row r="207">
          <cell r="EU207">
            <v>-2.8139013431766391E-2</v>
          </cell>
        </row>
        <row r="208">
          <cell r="EU208">
            <v>-9.8326086816939995E-3</v>
          </cell>
        </row>
        <row r="209">
          <cell r="EU209">
            <v>-1.3451050214973503E-2</v>
          </cell>
        </row>
        <row r="210">
          <cell r="EU210">
            <v>-0.1197006519058007</v>
          </cell>
        </row>
        <row r="212">
          <cell r="EU212">
            <v>-1.0192370432959286E-2</v>
          </cell>
        </row>
        <row r="213">
          <cell r="EU213">
            <v>-6.1894273368401365E-3</v>
          </cell>
        </row>
        <row r="214">
          <cell r="EU214">
            <v>-1.3714428644889809E-2</v>
          </cell>
        </row>
        <row r="216">
          <cell r="EU216">
            <v>-8.2553895411779821E-2</v>
          </cell>
        </row>
        <row r="217">
          <cell r="EU217">
            <v>1.6548044186180721E-2</v>
          </cell>
        </row>
        <row r="218">
          <cell r="EU218">
            <v>6.7789241482245854E-2</v>
          </cell>
        </row>
        <row r="219">
          <cell r="EU219">
            <v>8.6410243148107524E-2</v>
          </cell>
        </row>
        <row r="220">
          <cell r="EU220">
            <v>3.426212583955679E-2</v>
          </cell>
        </row>
        <row r="222">
          <cell r="EU222">
            <v>2.952807591955553E-2</v>
          </cell>
        </row>
        <row r="223">
          <cell r="EU223">
            <v>3.9178408941517695E-2</v>
          </cell>
        </row>
        <row r="224">
          <cell r="EU224">
            <v>4.8104531353818869E-2</v>
          </cell>
        </row>
        <row r="225">
          <cell r="EU225">
            <v>-0.11619937276615055</v>
          </cell>
        </row>
        <row r="226">
          <cell r="EU226">
            <v>2.0726024928845455E-3</v>
          </cell>
        </row>
        <row r="227">
          <cell r="EU227">
            <v>3.2048566821765156E-3</v>
          </cell>
        </row>
        <row r="230">
          <cell r="EU230">
            <v>-8.2928443148866382E-4</v>
          </cell>
        </row>
        <row r="231">
          <cell r="EU231">
            <v>-1.7266552076325992E-2</v>
          </cell>
        </row>
        <row r="232">
          <cell r="EU232">
            <v>-3.7855968887996583E-2</v>
          </cell>
        </row>
        <row r="233">
          <cell r="EU233">
            <v>-1.5790691440298543E-2</v>
          </cell>
        </row>
        <row r="234">
          <cell r="EU234">
            <v>-2.4546707577009275E-2</v>
          </cell>
        </row>
        <row r="235">
          <cell r="EU235">
            <v>-0.13306285995075584</v>
          </cell>
        </row>
        <row r="237">
          <cell r="EU237">
            <v>-1.4009133089622483E-2</v>
          </cell>
        </row>
        <row r="238">
          <cell r="EU238">
            <v>-1.7019904299628186E-2</v>
          </cell>
        </row>
        <row r="239">
          <cell r="EU239">
            <v>-1.553292391237171E-2</v>
          </cell>
        </row>
        <row r="241">
          <cell r="EU241">
            <v>-8.5087807093570111E-2</v>
          </cell>
        </row>
        <row r="242">
          <cell r="EU242">
            <v>2.8766730086937642E-4</v>
          </cell>
        </row>
        <row r="243">
          <cell r="EU243">
            <v>5.317164078981107E-2</v>
          </cell>
        </row>
        <row r="244">
          <cell r="EU244">
            <v>6.8850972386925058E-2</v>
          </cell>
        </row>
        <row r="245">
          <cell r="EU245">
            <v>2.5446906654594148E-2</v>
          </cell>
        </row>
        <row r="247">
          <cell r="EU247">
            <v>2.3043402945719382E-2</v>
          </cell>
        </row>
        <row r="248">
          <cell r="EU248">
            <v>3.2986606765265991E-2</v>
          </cell>
        </row>
        <row r="249">
          <cell r="EU249">
            <v>4.1887360767703274E-2</v>
          </cell>
        </row>
        <row r="250">
          <cell r="EU250">
            <v>-0.11964337886765264</v>
          </cell>
        </row>
        <row r="251">
          <cell r="EU251">
            <v>-5.8381493136657747E-3</v>
          </cell>
        </row>
        <row r="252">
          <cell r="EU252">
            <v>-3.3664748295014757E-3</v>
          </cell>
        </row>
        <row r="255">
          <cell r="EU255">
            <v>7.8270708708256809E-3</v>
          </cell>
        </row>
        <row r="256">
          <cell r="EU256">
            <v>6.0788679468342099E-3</v>
          </cell>
        </row>
        <row r="257">
          <cell r="EU257">
            <v>1.4392019054314087E-2</v>
          </cell>
        </row>
        <row r="258">
          <cell r="EU258">
            <v>-1.1297538024463871E-2</v>
          </cell>
        </row>
        <row r="259">
          <cell r="EU259">
            <v>2.4389683221046399E-2</v>
          </cell>
        </row>
        <row r="260">
          <cell r="EU260">
            <v>2.4776744053244704E-2</v>
          </cell>
        </row>
        <row r="262">
          <cell r="EU262">
            <v>-1.2303043039401773E-2</v>
          </cell>
        </row>
        <row r="263">
          <cell r="EU263">
            <v>1.2691069104767694E-2</v>
          </cell>
        </row>
        <row r="264">
          <cell r="EU264">
            <v>-2.1208713374130994E-2</v>
          </cell>
        </row>
        <row r="266">
          <cell r="EU266">
            <v>-1.9081728166033596E-2</v>
          </cell>
        </row>
        <row r="267">
          <cell r="EU267">
            <v>3.3801067015313269E-2</v>
          </cell>
        </row>
        <row r="268">
          <cell r="EU268">
            <v>4.971568221278444E-2</v>
          </cell>
        </row>
        <row r="269">
          <cell r="EU269">
            <v>7.2556900066195418E-2</v>
          </cell>
        </row>
        <row r="270">
          <cell r="EU270">
            <v>1.2124924480822141E-2</v>
          </cell>
        </row>
        <row r="272">
          <cell r="EU272">
            <v>1.03967648496055E-2</v>
          </cell>
        </row>
        <row r="273">
          <cell r="EU273">
            <v>1.9607661909569307E-2</v>
          </cell>
        </row>
        <row r="274">
          <cell r="EU274">
            <v>3.4762214216682574E-2</v>
          </cell>
        </row>
        <row r="275">
          <cell r="EU275">
            <v>-0.17943584367970333</v>
          </cell>
        </row>
        <row r="276">
          <cell r="EU276">
            <v>-1.4871095539699675E-2</v>
          </cell>
        </row>
        <row r="277">
          <cell r="EU277">
            <v>5.9540486956537464E-3</v>
          </cell>
        </row>
        <row r="305">
          <cell r="EU305">
            <v>4.1893887913287742E-2</v>
          </cell>
        </row>
        <row r="306">
          <cell r="EU306">
            <v>6.7324927530984846E-2</v>
          </cell>
        </row>
        <row r="307">
          <cell r="EU307">
            <v>0.28087194064149834</v>
          </cell>
        </row>
        <row r="308">
          <cell r="EU308">
            <v>-2.3522244203862286E-2</v>
          </cell>
        </row>
        <row r="309">
          <cell r="EU309">
            <v>0.57859409403383766</v>
          </cell>
        </row>
        <row r="310">
          <cell r="EU310">
            <v>2.8747071917984979E-3</v>
          </cell>
        </row>
        <row r="312">
          <cell r="EU312">
            <v>-2.4440544256465135E-2</v>
          </cell>
        </row>
        <row r="313">
          <cell r="EU313">
            <v>6.1152004910900448E-3</v>
          </cell>
        </row>
        <row r="314">
          <cell r="EU314">
            <v>-3.3650597744296684E-2</v>
          </cell>
        </row>
        <row r="316">
          <cell r="EU316">
            <v>-4.7832865735761954E-2</v>
          </cell>
        </row>
        <row r="317">
          <cell r="EU317">
            <v>-6.197402085960424E-3</v>
          </cell>
        </row>
        <row r="318">
          <cell r="EU318">
            <v>1.7926859431459663E-2</v>
          </cell>
        </row>
        <row r="319">
          <cell r="EU319">
            <v>-4.8815404344419999E-3</v>
          </cell>
        </row>
        <row r="320">
          <cell r="EU320">
            <v>6.0522413873398628E-2</v>
          </cell>
        </row>
        <row r="322">
          <cell r="EU322">
            <v>7.552689982330385E-3</v>
          </cell>
        </row>
        <row r="323">
          <cell r="EU323">
            <v>8.5039843004672822E-3</v>
          </cell>
        </row>
        <row r="324">
          <cell r="EU324">
            <v>4.3160036754277264E-3</v>
          </cell>
        </row>
        <row r="325">
          <cell r="EU325">
            <v>0.10005859582196663</v>
          </cell>
        </row>
        <row r="326">
          <cell r="EU326">
            <v>4.6877739160988696E-3</v>
          </cell>
        </row>
        <row r="327">
          <cell r="EU327">
            <v>4.3112934650185952E-2</v>
          </cell>
        </row>
      </sheetData>
      <sheetData sheetId="6">
        <row r="3">
          <cell r="EU3">
            <v>45413</v>
          </cell>
        </row>
        <row r="5">
          <cell r="EU5">
            <v>228.41595035700001</v>
          </cell>
        </row>
        <row r="6">
          <cell r="EU6">
            <v>151.72631292200003</v>
          </cell>
        </row>
        <row r="7">
          <cell r="EU7">
            <v>50.653311000000002</v>
          </cell>
        </row>
        <row r="8">
          <cell r="EU8">
            <v>11.5364162</v>
          </cell>
        </row>
        <row r="9">
          <cell r="EU9">
            <v>30.884968800000003</v>
          </cell>
        </row>
        <row r="10">
          <cell r="EU10">
            <v>7.3040339999999997</v>
          </cell>
        </row>
        <row r="12">
          <cell r="EU12">
            <v>30.077148100000002</v>
          </cell>
        </row>
        <row r="13">
          <cell r="EU13">
            <v>8.8052276599999999</v>
          </cell>
        </row>
        <row r="14">
          <cell r="EU14">
            <v>19.221724440000003</v>
          </cell>
        </row>
        <row r="16">
          <cell r="EU16">
            <v>5.8962878219999997</v>
          </cell>
        </row>
        <row r="17">
          <cell r="EU17">
            <v>12.70773</v>
          </cell>
        </row>
        <row r="18">
          <cell r="EU18">
            <v>49.751666</v>
          </cell>
        </row>
        <row r="19">
          <cell r="EU19">
            <v>32.092469000000001</v>
          </cell>
        </row>
        <row r="20">
          <cell r="EU20">
            <v>17.659196999999999</v>
          </cell>
        </row>
        <row r="22">
          <cell r="EU22">
            <v>76.689637434999995</v>
          </cell>
        </row>
        <row r="23">
          <cell r="EU23">
            <v>58.897673434999994</v>
          </cell>
        </row>
        <row r="24">
          <cell r="EU24">
            <v>54.609772434999996</v>
          </cell>
        </row>
        <row r="25">
          <cell r="EU25">
            <v>4.2879009999999997</v>
          </cell>
        </row>
        <row r="26">
          <cell r="EU26">
            <v>17.791964</v>
          </cell>
        </row>
        <row r="27">
          <cell r="EU27">
            <v>178.66428435700001</v>
          </cell>
        </row>
        <row r="55">
          <cell r="EU55">
            <v>4.812015915496981E-2</v>
          </cell>
        </row>
        <row r="56">
          <cell r="EU56">
            <v>4.3634876206413375E-2</v>
          </cell>
        </row>
        <row r="57">
          <cell r="EU57">
            <v>9.172104409200843E-2</v>
          </cell>
        </row>
        <row r="58">
          <cell r="EU58">
            <v>1.6804971892392384E-3</v>
          </cell>
        </row>
        <row r="59">
          <cell r="EU59">
            <v>0.17698738226331989</v>
          </cell>
        </row>
        <row r="60">
          <cell r="EU60">
            <v>-6.7881256996600858E-2</v>
          </cell>
        </row>
        <row r="62">
          <cell r="EU62">
            <v>1.282046221872335E-2</v>
          </cell>
        </row>
        <row r="63">
          <cell r="EU63">
            <v>0.13062012269606327</v>
          </cell>
        </row>
        <row r="64">
          <cell r="EU64">
            <v>-4.7279436725566004E-2</v>
          </cell>
        </row>
        <row r="66">
          <cell r="EU66">
            <v>-6.2492176500690833E-2</v>
          </cell>
        </row>
        <row r="67">
          <cell r="EU67">
            <v>6.6066397348032213E-2</v>
          </cell>
        </row>
        <row r="68">
          <cell r="EU68">
            <v>2.0297686440187368E-2</v>
          </cell>
        </row>
        <row r="69">
          <cell r="EU69">
            <v>1.0063092770383752E-2</v>
          </cell>
        </row>
        <row r="70">
          <cell r="EU70">
            <v>3.9438171659306631E-2</v>
          </cell>
        </row>
        <row r="72">
          <cell r="EU72">
            <v>5.7108615078068636E-2</v>
          </cell>
        </row>
        <row r="73">
          <cell r="EU73">
            <v>4.5632938856331684E-2</v>
          </cell>
        </row>
        <row r="74">
          <cell r="EU74">
            <v>3.7679059696358985E-2</v>
          </cell>
        </row>
        <row r="75">
          <cell r="EU75">
            <v>0.15875091982031364</v>
          </cell>
        </row>
        <row r="76">
          <cell r="EU76">
            <v>9.696196656478806E-2</v>
          </cell>
        </row>
        <row r="77">
          <cell r="EU77">
            <v>5.6139896709369363E-2</v>
          </cell>
        </row>
        <row r="80">
          <cell r="EU80">
            <v>7.7280393544882919E-2</v>
          </cell>
        </row>
        <row r="81">
          <cell r="EU81">
            <v>7.0222580626237097E-2</v>
          </cell>
        </row>
        <row r="82">
          <cell r="EU82">
            <v>0.11081999894253047</v>
          </cell>
        </row>
        <row r="83">
          <cell r="EU83">
            <v>3.4759094255641054E-2</v>
          </cell>
        </row>
        <row r="84">
          <cell r="EU84">
            <v>0.19564164888443814</v>
          </cell>
        </row>
        <row r="85">
          <cell r="EU85">
            <v>-6.1715778789867115E-2</v>
          </cell>
        </row>
        <row r="87">
          <cell r="EU87">
            <v>8.3997173639329681E-2</v>
          </cell>
        </row>
        <row r="88">
          <cell r="EU88">
            <v>0.11822786917363493</v>
          </cell>
        </row>
        <row r="89">
          <cell r="EU89">
            <v>6.6684853529056953E-2</v>
          </cell>
        </row>
        <row r="91">
          <cell r="EU91">
            <v>-2.7879945714969212E-2</v>
          </cell>
        </row>
        <row r="92">
          <cell r="EU92">
            <v>7.6297679934548723E-2</v>
          </cell>
        </row>
        <row r="93">
          <cell r="EU93">
            <v>3.2445191345345181E-2</v>
          </cell>
        </row>
        <row r="94">
          <cell r="EU94">
            <v>2.5540897231500104E-2</v>
          </cell>
        </row>
        <row r="95">
          <cell r="EU95">
            <v>4.4289114665883256E-2</v>
          </cell>
        </row>
        <row r="97">
          <cell r="EU97">
            <v>9.1507678760540445E-2</v>
          </cell>
        </row>
        <row r="98">
          <cell r="EU98">
            <v>8.8973965653081688E-2</v>
          </cell>
        </row>
        <row r="99">
          <cell r="EU99">
            <v>8.3699793125412647E-2</v>
          </cell>
        </row>
        <row r="100">
          <cell r="EU100">
            <v>0.15895081938567635</v>
          </cell>
        </row>
        <row r="101">
          <cell r="EU101">
            <v>0.10002638456213853</v>
          </cell>
        </row>
        <row r="102">
          <cell r="EU102">
            <v>9.0203484007583157E-2</v>
          </cell>
        </row>
        <row r="130">
          <cell r="EU130">
            <v>2737.2014216970001</v>
          </cell>
        </row>
        <row r="131">
          <cell r="EU131">
            <v>1803.9791760769999</v>
          </cell>
        </row>
        <row r="132">
          <cell r="EU132">
            <v>576.22360258000003</v>
          </cell>
        </row>
        <row r="133">
          <cell r="EU133">
            <v>149.21954019999998</v>
          </cell>
        </row>
        <row r="134">
          <cell r="EU134">
            <v>324.35229714000002</v>
          </cell>
        </row>
        <row r="135">
          <cell r="EU135">
            <v>92.282780000000017</v>
          </cell>
        </row>
        <row r="137">
          <cell r="EU137">
            <v>364.40106044000004</v>
          </cell>
        </row>
        <row r="138">
          <cell r="EU138">
            <v>106.00282838</v>
          </cell>
        </row>
        <row r="139">
          <cell r="EU139">
            <v>234.37888806000001</v>
          </cell>
        </row>
        <row r="141">
          <cell r="EU141">
            <v>81.233534057</v>
          </cell>
        </row>
        <row r="142">
          <cell r="EU142">
            <v>154.11932900000002</v>
          </cell>
        </row>
        <row r="143">
          <cell r="EU143">
            <v>596.11101399999995</v>
          </cell>
        </row>
        <row r="144">
          <cell r="EU144">
            <v>376.968683</v>
          </cell>
        </row>
        <row r="145">
          <cell r="EU145">
            <v>219.14233100000004</v>
          </cell>
        </row>
        <row r="147">
          <cell r="EU147">
            <v>933.22224561999997</v>
          </cell>
        </row>
        <row r="148">
          <cell r="EU148">
            <v>723.15698362000001</v>
          </cell>
        </row>
        <row r="149">
          <cell r="EU149">
            <v>670.01599161999991</v>
          </cell>
        </row>
        <row r="150">
          <cell r="EU150">
            <v>53.140991999999997</v>
          </cell>
        </row>
        <row r="151">
          <cell r="EU151">
            <v>210.06526200000002</v>
          </cell>
        </row>
        <row r="152">
          <cell r="EU152">
            <v>2141.090407697</v>
          </cell>
        </row>
        <row r="155">
          <cell r="EU155">
            <v>5.4439257192356871E-2</v>
          </cell>
        </row>
        <row r="156">
          <cell r="EU156">
            <v>4.737745323859599E-2</v>
          </cell>
        </row>
        <row r="157">
          <cell r="EU157">
            <v>3.511744745985923E-2</v>
          </cell>
        </row>
        <row r="158">
          <cell r="EU158">
            <v>1.9782546618472008E-2</v>
          </cell>
        </row>
        <row r="159">
          <cell r="EU159">
            <v>5.9478219171804181E-2</v>
          </cell>
        </row>
        <row r="160">
          <cell r="EU160">
            <v>-2.3580776729943187E-2</v>
          </cell>
        </row>
        <row r="162">
          <cell r="EU162">
            <v>5.0694788412311231E-2</v>
          </cell>
        </row>
        <row r="163">
          <cell r="EU163">
            <v>5.644485044051617E-2</v>
          </cell>
        </row>
        <row r="164">
          <cell r="EU164">
            <v>4.2515219610694821E-2</v>
          </cell>
        </row>
        <row r="166">
          <cell r="EU166">
            <v>7.7509581094943325E-3</v>
          </cell>
        </row>
        <row r="167">
          <cell r="EU167">
            <v>6.8385459013721617E-2</v>
          </cell>
        </row>
        <row r="168">
          <cell r="EU168">
            <v>5.3954982816404762E-2</v>
          </cell>
        </row>
        <row r="169">
          <cell r="EU169">
            <v>5.8785895855296033E-2</v>
          </cell>
        </row>
        <row r="170">
          <cell r="EU170">
            <v>4.574718270908229E-2</v>
          </cell>
        </row>
        <row r="172">
          <cell r="EU172">
            <v>6.8363705560265942E-2</v>
          </cell>
        </row>
        <row r="173">
          <cell r="EU173">
            <v>7.4208776046621017E-2</v>
          </cell>
        </row>
        <row r="174">
          <cell r="EU174">
            <v>7.8817539151038396E-2</v>
          </cell>
        </row>
        <row r="175">
          <cell r="EU175">
            <v>1.9305739153865575E-2</v>
          </cell>
        </row>
        <row r="176">
          <cell r="EU176">
            <v>4.8719310208598543E-2</v>
          </cell>
        </row>
        <row r="177">
          <cell r="EU177">
            <v>5.4574165500840932E-2</v>
          </cell>
        </row>
        <row r="180">
          <cell r="EU180">
            <v>5.0280864449017804E-2</v>
          </cell>
        </row>
        <row r="181">
          <cell r="EU181">
            <v>4.1891128007147227E-2</v>
          </cell>
        </row>
        <row r="182">
          <cell r="EU182">
            <v>3.1131096048045537E-2</v>
          </cell>
        </row>
        <row r="183">
          <cell r="EU183">
            <v>1.4831879267930503E-2</v>
          </cell>
        </row>
        <row r="184">
          <cell r="EU184">
            <v>5.3811022498178707E-2</v>
          </cell>
        </row>
        <row r="185">
          <cell r="EU185">
            <v>-2.0632512809562464E-2</v>
          </cell>
        </row>
        <row r="187">
          <cell r="EU187">
            <v>4.7122368782179791E-2</v>
          </cell>
        </row>
        <row r="188">
          <cell r="EU188">
            <v>4.9964699412431424E-2</v>
          </cell>
        </row>
        <row r="189">
          <cell r="EU189">
            <v>4.0748670230607464E-2</v>
          </cell>
        </row>
        <row r="191">
          <cell r="EU191">
            <v>4.8508643614588731E-3</v>
          </cell>
        </row>
        <row r="192">
          <cell r="EU192">
            <v>6.3426635090346739E-2</v>
          </cell>
        </row>
        <row r="193">
          <cell r="EU193">
            <v>4.5595851130134202E-2</v>
          </cell>
        </row>
        <row r="194">
          <cell r="EU194">
            <v>4.8976460520690601E-2</v>
          </cell>
        </row>
        <row r="195">
          <cell r="EU195">
            <v>3.98720890235158E-2</v>
          </cell>
        </row>
        <row r="197">
          <cell r="EU197">
            <v>6.6904906682561771E-2</v>
          </cell>
        </row>
        <row r="198">
          <cell r="EU198">
            <v>7.3871909180200923E-2</v>
          </cell>
        </row>
        <row r="199">
          <cell r="EU199">
            <v>7.8237284125985962E-2</v>
          </cell>
        </row>
        <row r="200">
          <cell r="EU200">
            <v>2.1834572498498517E-2</v>
          </cell>
        </row>
        <row r="201">
          <cell r="EU201">
            <v>4.362377109774207E-2</v>
          </cell>
        </row>
        <row r="202">
          <cell r="EU202">
            <v>5.1593517463438321E-2</v>
          </cell>
        </row>
        <row r="205">
          <cell r="EU205">
            <v>5.6045456919746828E-2</v>
          </cell>
        </row>
        <row r="206">
          <cell r="EU206">
            <v>5.0551995029692653E-2</v>
          </cell>
        </row>
        <row r="207">
          <cell r="EU207">
            <v>2.1958614788615716E-2</v>
          </cell>
        </row>
        <row r="208">
          <cell r="EU208">
            <v>4.7481321542152122E-2</v>
          </cell>
        </row>
        <row r="209">
          <cell r="EU209">
            <v>3.968934411691194E-2</v>
          </cell>
        </row>
        <row r="210">
          <cell r="EU210">
            <v>-7.9525658554957745E-2</v>
          </cell>
        </row>
        <row r="212">
          <cell r="EU212">
            <v>5.5394412645798363E-2</v>
          </cell>
        </row>
        <row r="213">
          <cell r="EU213">
            <v>4.8416086220201437E-2</v>
          </cell>
        </row>
        <row r="214">
          <cell r="EU214">
            <v>5.4226799109533541E-2</v>
          </cell>
        </row>
        <row r="216">
          <cell r="EU216">
            <v>-9.5307917406524112E-3</v>
          </cell>
        </row>
        <row r="217">
          <cell r="EU217">
            <v>6.589717989784738E-2</v>
          </cell>
        </row>
        <row r="218">
          <cell r="EU218">
            <v>7.741441334690391E-2</v>
          </cell>
        </row>
        <row r="219">
          <cell r="EU219">
            <v>7.6366923927453367E-2</v>
          </cell>
        </row>
        <row r="220">
          <cell r="EU220">
            <v>7.9256035493675991E-2</v>
          </cell>
        </row>
        <row r="222">
          <cell r="EU222">
            <v>6.7044265833428041E-2</v>
          </cell>
        </row>
        <row r="223">
          <cell r="EU223">
            <v>6.8778063585321902E-2</v>
          </cell>
        </row>
        <row r="224">
          <cell r="EU224">
            <v>6.9729470855983466E-2</v>
          </cell>
        </row>
        <row r="225">
          <cell r="EU225">
            <v>5.6491857017739511E-2</v>
          </cell>
        </row>
        <row r="226">
          <cell r="EU226">
            <v>6.1291970212339342E-2</v>
          </cell>
        </row>
        <row r="227">
          <cell r="EU227">
            <v>5.0079322455779174E-2</v>
          </cell>
        </row>
        <row r="230">
          <cell r="EU230">
            <v>4.8147750804143463E-2</v>
          </cell>
        </row>
        <row r="231">
          <cell r="EU231">
            <v>4.1728256004135433E-2</v>
          </cell>
        </row>
        <row r="232">
          <cell r="EU232">
            <v>1.7515122979308684E-2</v>
          </cell>
        </row>
        <row r="233">
          <cell r="EU233">
            <v>3.9646628007991458E-2</v>
          </cell>
        </row>
        <row r="234">
          <cell r="EU234">
            <v>3.4833250719682685E-2</v>
          </cell>
        </row>
        <row r="235">
          <cell r="EU235">
            <v>-7.9198835417051194E-2</v>
          </cell>
        </row>
        <row r="237">
          <cell r="EU237">
            <v>5.2252333955547625E-2</v>
          </cell>
        </row>
        <row r="238">
          <cell r="EU238">
            <v>3.9587845552807144E-2</v>
          </cell>
        </row>
        <row r="239">
          <cell r="EU239">
            <v>5.4721289332325007E-2</v>
          </cell>
        </row>
        <row r="241">
          <cell r="EU241">
            <v>-1.5614268434676171E-2</v>
          </cell>
        </row>
        <row r="242">
          <cell r="EU242">
            <v>4.9769120392963329E-2</v>
          </cell>
        </row>
        <row r="243">
          <cell r="EU243">
            <v>6.1859316505691542E-2</v>
          </cell>
        </row>
        <row r="244">
          <cell r="EU244">
            <v>5.8051329586660261E-2</v>
          </cell>
        </row>
        <row r="245">
          <cell r="EU245">
            <v>6.8441082552700871E-2</v>
          </cell>
        </row>
        <row r="247">
          <cell r="EU247">
            <v>6.0789785644672412E-2</v>
          </cell>
        </row>
        <row r="248">
          <cell r="EU248">
            <v>6.3210093718064631E-2</v>
          </cell>
        </row>
        <row r="249">
          <cell r="EU249">
            <v>6.3251743287587869E-2</v>
          </cell>
        </row>
        <row r="250">
          <cell r="EU250">
            <v>6.268622845417493E-2</v>
          </cell>
        </row>
        <row r="251">
          <cell r="EU251">
            <v>5.2657529762415001E-2</v>
          </cell>
        </row>
        <row r="252">
          <cell r="EU252">
            <v>4.4329442597420998E-2</v>
          </cell>
        </row>
        <row r="255">
          <cell r="EU255">
            <v>5.1061378974260219E-2</v>
          </cell>
        </row>
        <row r="256">
          <cell r="EU256">
            <v>4.6907787756961916E-2</v>
          </cell>
        </row>
        <row r="257">
          <cell r="EU257">
            <v>4.3619798380964303E-2</v>
          </cell>
        </row>
        <row r="258">
          <cell r="EU258">
            <v>2.3813903810291359E-2</v>
          </cell>
        </row>
        <row r="259">
          <cell r="EU259">
            <v>5.4729517125069016E-2</v>
          </cell>
        </row>
        <row r="260">
          <cell r="EU260">
            <v>3.8214158404378917E-2</v>
          </cell>
        </row>
        <row r="262">
          <cell r="EU262">
            <v>3.5960514615382966E-2</v>
          </cell>
        </row>
        <row r="263">
          <cell r="EU263">
            <v>4.0998314523359891E-2</v>
          </cell>
        </row>
        <row r="264">
          <cell r="EU264">
            <v>2.8363711796306923E-2</v>
          </cell>
        </row>
        <row r="266">
          <cell r="EU266">
            <v>3.3981893099941596E-2</v>
          </cell>
        </row>
        <row r="267">
          <cell r="EU267">
            <v>8.8085312545421068E-2</v>
          </cell>
        </row>
        <row r="268">
          <cell r="EU268">
            <v>4.4237223162226336E-2</v>
          </cell>
        </row>
        <row r="269">
          <cell r="EU269">
            <v>5.332452443315927E-2</v>
          </cell>
        </row>
        <row r="270">
          <cell r="EU270">
            <v>2.920370409655515E-2</v>
          </cell>
        </row>
        <row r="272">
          <cell r="EU272">
            <v>5.9389737236692053E-2</v>
          </cell>
        </row>
        <row r="273">
          <cell r="EU273">
            <v>6.159092524204457E-2</v>
          </cell>
        </row>
        <row r="274">
          <cell r="EU274">
            <v>7.7751089163739406E-2</v>
          </cell>
        </row>
        <row r="275">
          <cell r="EU275">
            <v>-9.9384700216889166E-2</v>
          </cell>
        </row>
        <row r="276">
          <cell r="EU276">
            <v>5.2099945314963314E-2</v>
          </cell>
        </row>
        <row r="277">
          <cell r="EU277">
            <v>5.2989404928462269E-2</v>
          </cell>
        </row>
        <row r="305">
          <cell r="EU305">
            <v>3.0585055754881019E-2</v>
          </cell>
        </row>
        <row r="306">
          <cell r="EU306">
            <v>4.5979931498858928E-2</v>
          </cell>
        </row>
        <row r="307">
          <cell r="EU307">
            <v>0.22253049415600779</v>
          </cell>
        </row>
        <row r="308">
          <cell r="EU308">
            <v>-1.5253892991742402E-2</v>
          </cell>
        </row>
        <row r="309">
          <cell r="EU309">
            <v>0.45893302032102778</v>
          </cell>
        </row>
        <row r="310">
          <cell r="EU310">
            <v>-2.0740955483132928E-2</v>
          </cell>
        </row>
        <row r="312">
          <cell r="EU312">
            <v>-7.4326131432919107E-3</v>
          </cell>
        </row>
        <row r="313">
          <cell r="EU313">
            <v>-2.4640439842681383E-3</v>
          </cell>
        </row>
        <row r="314">
          <cell r="EU314">
            <v>-5.3376250832012362E-3</v>
          </cell>
        </row>
        <row r="316">
          <cell r="EU316">
            <v>-2.608545528942241E-2</v>
          </cell>
        </row>
        <row r="317">
          <cell r="EU317">
            <v>-1.2685215962061624E-2</v>
          </cell>
        </row>
        <row r="318">
          <cell r="EU318">
            <v>-4.4288170019747497E-2</v>
          </cell>
        </row>
        <row r="319">
          <cell r="EU319">
            <v>-4.8734159453904469E-2</v>
          </cell>
        </row>
        <row r="320">
          <cell r="EU320">
            <v>-3.6703529001379298E-2</v>
          </cell>
        </row>
        <row r="322">
          <cell r="EU322">
            <v>1.4522513351191702E-3</v>
          </cell>
        </row>
        <row r="323">
          <cell r="EU323">
            <v>-2.7687757122697443E-3</v>
          </cell>
        </row>
        <row r="324">
          <cell r="EU324">
            <v>-4.4651539389146677E-3</v>
          </cell>
        </row>
        <row r="325">
          <cell r="EU325">
            <v>1.876824808154276E-2</v>
          </cell>
        </row>
        <row r="326">
          <cell r="EU326">
            <v>1.5762427766287779E-2</v>
          </cell>
        </row>
        <row r="327">
          <cell r="EU327">
            <v>5.3105563700502456E-2</v>
          </cell>
        </row>
      </sheetData>
      <sheetData sheetId="7">
        <row r="5">
          <cell r="ES5">
            <v>443.02679271260985</v>
          </cell>
        </row>
        <row r="6">
          <cell r="ES6">
            <v>279.20712404574073</v>
          </cell>
        </row>
        <row r="7">
          <cell r="ES7">
            <v>89.063319723471508</v>
          </cell>
        </row>
        <row r="8">
          <cell r="ES8">
            <v>23.616079575147538</v>
          </cell>
        </row>
        <row r="9">
          <cell r="ES9">
            <v>50.767017783540446</v>
          </cell>
        </row>
        <row r="10">
          <cell r="ES10">
            <v>13.54770028770206</v>
          </cell>
        </row>
        <row r="12">
          <cell r="ES12">
            <v>81.753999886758805</v>
          </cell>
        </row>
        <row r="13">
          <cell r="ES13">
            <v>20.096319051834392</v>
          </cell>
        </row>
        <row r="14">
          <cell r="ES14">
            <v>57.982025837840403</v>
          </cell>
        </row>
        <row r="16">
          <cell r="ES16">
            <v>13.02226341384109</v>
          </cell>
        </row>
        <row r="17">
          <cell r="ES17">
            <v>27.5313629724747</v>
          </cell>
        </row>
        <row r="18">
          <cell r="ES18">
            <v>62.488186477521552</v>
          </cell>
        </row>
        <row r="19">
          <cell r="ES19">
            <v>40.492158521126107</v>
          </cell>
        </row>
        <row r="20">
          <cell r="ES20">
            <v>21.996027956395451</v>
          </cell>
        </row>
        <row r="22">
          <cell r="ES22">
            <v>163.81966866686912</v>
          </cell>
        </row>
        <row r="23">
          <cell r="ES23">
            <v>123.6050472549139</v>
          </cell>
        </row>
        <row r="24">
          <cell r="ES24">
            <v>115.8506571562491</v>
          </cell>
        </row>
        <row r="25">
          <cell r="ES25">
            <v>7.7543900986647918</v>
          </cell>
        </row>
        <row r="26">
          <cell r="ES26">
            <v>40.2146214119552</v>
          </cell>
        </row>
        <row r="27">
          <cell r="ES27">
            <v>380.53860623508831</v>
          </cell>
        </row>
        <row r="55">
          <cell r="ES55">
            <v>-3.0604284748030008E-2</v>
          </cell>
        </row>
        <row r="56">
          <cell r="ES56">
            <v>-4.3118478884908384E-2</v>
          </cell>
        </row>
        <row r="58">
          <cell r="ES58">
            <v>-6.2833551449386404E-2</v>
          </cell>
        </row>
        <row r="59">
          <cell r="ES59">
            <v>-0.11101919714335307</v>
          </cell>
        </row>
        <row r="60">
          <cell r="ES60">
            <v>-0.18626358905224349</v>
          </cell>
        </row>
        <row r="62">
          <cell r="ES62">
            <v>-5.1069758830548651E-3</v>
          </cell>
        </row>
        <row r="63">
          <cell r="ES63">
            <v>-7.8961649035325987E-2</v>
          </cell>
        </row>
        <row r="64">
          <cell r="ES64">
            <v>2.5566328048980402E-2</v>
          </cell>
        </row>
        <row r="66">
          <cell r="ES66">
            <v>-0.15472918168202865</v>
          </cell>
        </row>
        <row r="67">
          <cell r="ES67">
            <v>-5.6604879016029064E-2</v>
          </cell>
        </row>
        <row r="68">
          <cell r="ES68">
            <v>4.653129013307411E-2</v>
          </cell>
        </row>
        <row r="69">
          <cell r="ES69">
            <v>5.8693991921011435E-2</v>
          </cell>
        </row>
        <row r="70">
          <cell r="ES70">
            <v>2.4856772017164408E-2</v>
          </cell>
        </row>
        <row r="72">
          <cell r="ES72">
            <v>-8.5040900712184397E-3</v>
          </cell>
        </row>
        <row r="73">
          <cell r="ES73">
            <v>-3.4713882475602142E-3</v>
          </cell>
        </row>
        <row r="74">
          <cell r="ES74">
            <v>-2.613128132833431E-5</v>
          </cell>
        </row>
        <row r="75">
          <cell r="ES75">
            <v>-5.2255147000550672E-2</v>
          </cell>
        </row>
        <row r="76">
          <cell r="ES76">
            <v>-2.3659406024976404E-2</v>
          </cell>
        </row>
        <row r="77">
          <cell r="ES77">
            <v>-4.2196808127328844E-2</v>
          </cell>
        </row>
        <row r="80">
          <cell r="ES80">
            <v>1.4656740235612808E-2</v>
          </cell>
        </row>
        <row r="81">
          <cell r="ES81">
            <v>-3.5891798976648293E-3</v>
          </cell>
        </row>
        <row r="82">
          <cell r="ES82">
            <v>-3.2127517151992802E-2</v>
          </cell>
        </row>
        <row r="83">
          <cell r="ES83">
            <v>-9.5578200554886639E-3</v>
          </cell>
        </row>
        <row r="84">
          <cell r="ES84">
            <v>-1.8371154354364649E-2</v>
          </cell>
        </row>
        <row r="85">
          <cell r="ES85">
            <v>-0.12401795923018577</v>
          </cell>
        </row>
        <row r="87">
          <cell r="ES87">
            <v>1.330631921459946E-2</v>
          </cell>
        </row>
        <row r="88">
          <cell r="ES88">
            <v>1.3660716301289177E-4</v>
          </cell>
        </row>
        <row r="89">
          <cell r="ES89">
            <v>1.638407979038603E-2</v>
          </cell>
        </row>
        <row r="91">
          <cell r="ES91">
            <v>-0.11579718360112401</v>
          </cell>
        </row>
        <row r="92">
          <cell r="ES92">
            <v>-4.1471716766995348E-3</v>
          </cell>
        </row>
        <row r="93">
          <cell r="ES93">
            <v>3.9262994575887555E-2</v>
          </cell>
        </row>
        <row r="94">
          <cell r="ES94">
            <v>5.786009876404008E-2</v>
          </cell>
        </row>
        <row r="95">
          <cell r="ES95">
            <v>7.0266655122388499E-3</v>
          </cell>
        </row>
        <row r="97">
          <cell r="ES97">
            <v>4.5845799908151186E-2</v>
          </cell>
        </row>
        <row r="98">
          <cell r="ES98">
            <v>5.0494772044394232E-2</v>
          </cell>
        </row>
        <row r="99">
          <cell r="ES99">
            <v>5.2100535775232437E-2</v>
          </cell>
        </row>
        <row r="100">
          <cell r="ES100">
            <v>2.6956214335160711E-2</v>
          </cell>
        </row>
        <row r="101">
          <cell r="ES101">
            <v>3.1224135250102814E-2</v>
          </cell>
        </row>
        <row r="102">
          <cell r="ES102">
            <v>1.0783500512906663E-2</v>
          </cell>
        </row>
        <row r="130">
          <cell r="ES130">
            <v>5108.2766850923545</v>
          </cell>
        </row>
        <row r="131">
          <cell r="ES131">
            <v>3191.261168468156</v>
          </cell>
        </row>
        <row r="132">
          <cell r="ES132">
            <v>1016.0607457740679</v>
          </cell>
        </row>
        <row r="133">
          <cell r="ES133">
            <v>271.33196139405447</v>
          </cell>
        </row>
        <row r="134">
          <cell r="ES134">
            <v>577.28488110876151</v>
          </cell>
        </row>
        <row r="135">
          <cell r="ES135">
            <v>155.4965071816124</v>
          </cell>
        </row>
        <row r="137">
          <cell r="ES137">
            <v>944.28719717335161</v>
          </cell>
        </row>
        <row r="138">
          <cell r="ES138">
            <v>225.85392465599034</v>
          </cell>
        </row>
        <row r="139">
          <cell r="ES139">
            <v>680.0763263242369</v>
          </cell>
        </row>
        <row r="141">
          <cell r="ES141">
            <v>154.26306406433181</v>
          </cell>
        </row>
        <row r="142">
          <cell r="ES142">
            <v>314.55688767771164</v>
          </cell>
        </row>
        <row r="143">
          <cell r="ES143">
            <v>702.29483669280023</v>
          </cell>
        </row>
        <row r="144">
          <cell r="ES144">
            <v>448.07630886039271</v>
          </cell>
        </row>
        <row r="145">
          <cell r="ES145">
            <v>254.21852783240757</v>
          </cell>
        </row>
        <row r="147">
          <cell r="ES147">
            <v>1917.0155166241987</v>
          </cell>
        </row>
        <row r="148">
          <cell r="ES148">
            <v>1460.994327554929</v>
          </cell>
        </row>
        <row r="149">
          <cell r="ES149">
            <v>1371.716502485024</v>
          </cell>
        </row>
        <row r="150">
          <cell r="ES150">
            <v>89.277825069904978</v>
          </cell>
        </row>
        <row r="151">
          <cell r="ES151">
            <v>456.02118906926978</v>
          </cell>
        </row>
        <row r="152">
          <cell r="ES152">
            <v>4405.9818483995532</v>
          </cell>
        </row>
        <row r="155">
          <cell r="ES155">
            <v>6.1280856154179997E-3</v>
          </cell>
        </row>
        <row r="156">
          <cell r="ES156">
            <v>-6.4011981623243175E-3</v>
          </cell>
        </row>
        <row r="157">
          <cell r="ES157">
            <v>-7.79360709216248E-4</v>
          </cell>
        </row>
        <row r="158">
          <cell r="ES158">
            <v>-2.5678699561752727E-2</v>
          </cell>
        </row>
        <row r="159">
          <cell r="ES159">
            <v>2.2324488528949527E-2</v>
          </cell>
        </row>
        <row r="160">
          <cell r="ES160">
            <v>-4.1703650242546519E-2</v>
          </cell>
        </row>
        <row r="162">
          <cell r="ES162">
            <v>-7.334207441349605E-4</v>
          </cell>
        </row>
        <row r="163">
          <cell r="ES163">
            <v>1.3211956523200508E-2</v>
          </cell>
        </row>
        <row r="164">
          <cell r="ES164">
            <v>-9.0889576547263928E-3</v>
          </cell>
        </row>
        <row r="166">
          <cell r="ES166">
            <v>-0.18361344780332245</v>
          </cell>
        </row>
        <row r="167">
          <cell r="ES167">
            <v>3.0065675637733769E-2</v>
          </cell>
        </row>
        <row r="168">
          <cell r="ES168">
            <v>3.8436574777584998E-3</v>
          </cell>
        </row>
        <row r="169">
          <cell r="ES169">
            <v>-3.2190353870791277E-3</v>
          </cell>
        </row>
        <row r="170">
          <cell r="ES170">
            <v>1.6538851694033019E-2</v>
          </cell>
        </row>
        <row r="172">
          <cell r="ES172">
            <v>2.7701500562460124E-2</v>
          </cell>
        </row>
        <row r="173">
          <cell r="ES173">
            <v>3.5767317499151075E-2</v>
          </cell>
        </row>
        <row r="174">
          <cell r="ES174">
            <v>4.3428887823403928E-2</v>
          </cell>
        </row>
        <row r="175">
          <cell r="ES175">
            <v>-6.923866257571254E-2</v>
          </cell>
        </row>
        <row r="176">
          <cell r="ES176">
            <v>2.685695494052398E-3</v>
          </cell>
        </row>
        <row r="177">
          <cell r="ES177">
            <v>6.4931748503826991E-3</v>
          </cell>
        </row>
        <row r="180">
          <cell r="ES180">
            <v>9.9388356781298093E-3</v>
          </cell>
        </row>
        <row r="181">
          <cell r="ES181">
            <v>-3.3141109332580632E-3</v>
          </cell>
        </row>
        <row r="182">
          <cell r="ES182">
            <v>9.7375161402915023E-3</v>
          </cell>
        </row>
        <row r="183">
          <cell r="ES183">
            <v>-1.9869738910725299E-2</v>
          </cell>
        </row>
        <row r="184">
          <cell r="ES184">
            <v>3.3502079582234945E-2</v>
          </cell>
        </row>
        <row r="185">
          <cell r="ES185">
            <v>-2.5149067796383373E-2</v>
          </cell>
        </row>
        <row r="187">
          <cell r="ES187">
            <v>-3.0564950403492164E-3</v>
          </cell>
        </row>
        <row r="188">
          <cell r="ES188">
            <v>2.6175764471888741E-2</v>
          </cell>
        </row>
        <row r="189">
          <cell r="ES189">
            <v>-1.6979239301108007E-2</v>
          </cell>
        </row>
        <row r="191">
          <cell r="ES191">
            <v>-0.17958639591363235</v>
          </cell>
        </row>
        <row r="192">
          <cell r="ES192">
            <v>3.7448895819645944E-2</v>
          </cell>
        </row>
        <row r="193">
          <cell r="ES193">
            <v>1.599513174542988E-3</v>
          </cell>
        </row>
        <row r="194">
          <cell r="ES194">
            <v>-3.9522114509056294E-3</v>
          </cell>
        </row>
        <row r="195">
          <cell r="ES195">
            <v>1.1583252573122982E-2</v>
          </cell>
        </row>
        <row r="197">
          <cell r="ES197">
            <v>3.2828064178958893E-2</v>
          </cell>
        </row>
        <row r="198">
          <cell r="ES198">
            <v>3.9693993546744855E-2</v>
          </cell>
        </row>
        <row r="199">
          <cell r="ES199">
            <v>4.731678977161069E-2</v>
          </cell>
        </row>
        <row r="200">
          <cell r="ES200">
            <v>-6.4538867949892831E-2</v>
          </cell>
        </row>
        <row r="201">
          <cell r="ES201">
            <v>1.1476348771639389E-2</v>
          </cell>
        </row>
        <row r="202">
          <cell r="ES202">
            <v>1.1275536984185708E-2</v>
          </cell>
        </row>
        <row r="205">
          <cell r="ES205">
            <v>2.1189805257189276E-2</v>
          </cell>
        </row>
        <row r="206">
          <cell r="ES206">
            <v>6.369917422934579E-3</v>
          </cell>
        </row>
        <row r="207">
          <cell r="ES207">
            <v>-1.7051492577918603E-2</v>
          </cell>
        </row>
        <row r="208">
          <cell r="ES208">
            <v>1.7595860512790606E-2</v>
          </cell>
        </row>
        <row r="209">
          <cell r="ES209">
            <v>-2.8932858794075145E-3</v>
          </cell>
        </row>
        <row r="210">
          <cell r="ES210">
            <v>-0.12767493371983996</v>
          </cell>
        </row>
        <row r="212">
          <cell r="ES212">
            <v>1.6146811475663769E-2</v>
          </cell>
        </row>
        <row r="213">
          <cell r="ES213">
            <v>-1.236560844129353E-2</v>
          </cell>
        </row>
        <row r="214">
          <cell r="ES214">
            <v>2.5385885380007966E-2</v>
          </cell>
        </row>
        <row r="216">
          <cell r="ES216">
            <v>-0.10644797639558468</v>
          </cell>
        </row>
        <row r="217">
          <cell r="ES217">
            <v>2.0382561670984067E-3</v>
          </cell>
        </row>
        <row r="218">
          <cell r="ES218">
            <v>5.3887667489401769E-2</v>
          </cell>
        </row>
        <row r="219">
          <cell r="ES219">
            <v>6.7876515527980574E-2</v>
          </cell>
        </row>
        <row r="220">
          <cell r="ES220">
            <v>3.0405603012827909E-2</v>
          </cell>
        </row>
        <row r="222">
          <cell r="ES222">
            <v>4.7634061244397063E-2</v>
          </cell>
        </row>
        <row r="223">
          <cell r="ES223">
            <v>5.5632543993702654E-2</v>
          </cell>
        </row>
        <row r="224">
          <cell r="ES224">
            <v>5.9632806628813206E-2</v>
          </cell>
        </row>
        <row r="225">
          <cell r="ES225">
            <v>9.6661604100822807E-4</v>
          </cell>
        </row>
        <row r="226">
          <cell r="ES226">
            <v>2.3581183670313477E-2</v>
          </cell>
        </row>
        <row r="227">
          <cell r="ES227">
            <v>1.5784725597755012E-2</v>
          </cell>
        </row>
        <row r="230">
          <cell r="ES230">
            <v>2.0847095340020605E-2</v>
          </cell>
        </row>
        <row r="231">
          <cell r="ES231">
            <v>6.2852820359322603E-3</v>
          </cell>
        </row>
        <row r="232">
          <cell r="ES232">
            <v>-5.9342201419171348E-3</v>
          </cell>
        </row>
        <row r="233">
          <cell r="ES233">
            <v>1.8220946753369383E-2</v>
          </cell>
        </row>
        <row r="234">
          <cell r="ES234">
            <v>1.3205008182686218E-2</v>
          </cell>
        </row>
        <row r="235">
          <cell r="ES235">
            <v>-0.11712857196603355</v>
          </cell>
        </row>
        <row r="237">
          <cell r="ES237">
            <v>9.8506332068284408E-3</v>
          </cell>
        </row>
        <row r="238">
          <cell r="ES238">
            <v>7.6576832969244002E-4</v>
          </cell>
        </row>
        <row r="239">
          <cell r="ES239">
            <v>1.0230033878547262E-2</v>
          </cell>
        </row>
        <row r="241">
          <cell r="ES241">
            <v>-0.10584145988398397</v>
          </cell>
        </row>
        <row r="242">
          <cell r="ES242">
            <v>7.295633033743254E-3</v>
          </cell>
        </row>
        <row r="243">
          <cell r="ES243">
            <v>4.2040437377121931E-2</v>
          </cell>
        </row>
        <row r="244">
          <cell r="ES244">
            <v>6.0990589317855948E-2</v>
          </cell>
        </row>
        <row r="245">
          <cell r="ES245">
            <v>9.0184409939890742E-3</v>
          </cell>
        </row>
        <row r="247">
          <cell r="ES247">
            <v>4.5660341028256335E-2</v>
          </cell>
        </row>
        <row r="248">
          <cell r="ES248">
            <v>5.277762934108865E-2</v>
          </cell>
        </row>
        <row r="249">
          <cell r="ES249">
            <v>5.6289227372960493E-2</v>
          </cell>
        </row>
        <row r="250">
          <cell r="ES250">
            <v>3.3746834433827644E-3</v>
          </cell>
        </row>
        <row r="251">
          <cell r="ES251">
            <v>2.3381151771536324E-2</v>
          </cell>
        </row>
        <row r="252">
          <cell r="ES252">
            <v>1.7507677818236589E-2</v>
          </cell>
        </row>
        <row r="255">
          <cell r="ES255">
            <v>-8.3763169275501426E-3</v>
          </cell>
        </row>
        <row r="256">
          <cell r="ES256">
            <v>-1.4685325806831351E-2</v>
          </cell>
        </row>
        <row r="257">
          <cell r="ES257">
            <v>1.1709472812992505E-2</v>
          </cell>
        </row>
        <row r="258">
          <cell r="ES258">
            <v>-3.6752856267529888E-2</v>
          </cell>
        </row>
        <row r="259">
          <cell r="ES259">
            <v>3.1934856608571982E-2</v>
          </cell>
        </row>
        <row r="260">
          <cell r="ES260">
            <v>2.7437387281061598E-2</v>
          </cell>
        </row>
        <row r="262">
          <cell r="ES262">
            <v>-2.1778301194994909E-2</v>
          </cell>
        </row>
        <row r="263">
          <cell r="ES263">
            <v>1.6888387804748106E-2</v>
          </cell>
        </row>
        <row r="264">
          <cell r="ES264">
            <v>-3.7351164738722353E-2</v>
          </cell>
        </row>
        <row r="266">
          <cell r="ES266">
            <v>-0.24444729869985438</v>
          </cell>
        </row>
        <row r="267">
          <cell r="ES267">
            <v>5.0004161874132258E-2</v>
          </cell>
        </row>
        <row r="268">
          <cell r="ES268">
            <v>6.1526162658775974E-3</v>
          </cell>
        </row>
        <row r="269">
          <cell r="ES269">
            <v>3.7832529906896006E-3</v>
          </cell>
        </row>
        <row r="270">
          <cell r="ES270">
            <v>1.0441737321447375E-2</v>
          </cell>
        </row>
        <row r="272">
          <cell r="ES272">
            <v>2.7123995567646109E-3</v>
          </cell>
        </row>
        <row r="273">
          <cell r="ES273">
            <v>2.3851397811627262E-3</v>
          </cell>
        </row>
        <row r="274">
          <cell r="ES274">
            <v>1.376239881566188E-2</v>
          </cell>
        </row>
        <row r="275">
          <cell r="ES275">
            <v>-0.13097447978447407</v>
          </cell>
        </row>
        <row r="276">
          <cell r="ES276">
            <v>3.7314812384199314E-3</v>
          </cell>
        </row>
        <row r="277">
          <cell r="ES277">
            <v>-1.0666215828741943E-2</v>
          </cell>
        </row>
        <row r="305">
          <cell r="ES305">
            <v>-1.0237155702800593E-2</v>
          </cell>
        </row>
        <row r="306">
          <cell r="ES306">
            <v>-1.903259749458952E-2</v>
          </cell>
        </row>
        <row r="307">
          <cell r="ES307">
            <v>-4.2912811849206922E-2</v>
          </cell>
        </row>
        <row r="308">
          <cell r="ES308">
            <v>-4.0019026295512794E-2</v>
          </cell>
        </row>
        <row r="309">
          <cell r="ES309">
            <v>-4.9635978632140421E-2</v>
          </cell>
        </row>
        <row r="310">
          <cell r="ES310">
            <v>-2.3344873076522332E-2</v>
          </cell>
        </row>
        <row r="312">
          <cell r="ES312">
            <v>-2.815150646608644E-3</v>
          </cell>
        </row>
        <row r="313">
          <cell r="ES313">
            <v>-1.5180772458477043E-2</v>
          </cell>
        </row>
        <row r="314">
          <cell r="ES314">
            <v>4.7880641903204069E-3</v>
          </cell>
        </row>
        <row r="316">
          <cell r="ES316">
            <v>-3.9550906437219369E-2</v>
          </cell>
        </row>
        <row r="317">
          <cell r="ES317">
            <v>-2.6179283209035731E-3</v>
          </cell>
        </row>
        <row r="318">
          <cell r="ES318">
            <v>-1.0799150887760067E-2</v>
          </cell>
        </row>
        <row r="319">
          <cell r="ES319">
            <v>-1.7150264048323427E-2</v>
          </cell>
        </row>
        <row r="320">
          <cell r="ES320">
            <v>9.7894786025598535E-4</v>
          </cell>
        </row>
        <row r="322">
          <cell r="ES322">
            <v>4.429456650686836E-3</v>
          </cell>
        </row>
        <row r="323">
          <cell r="ES323">
            <v>1.5055023552836833E-3</v>
          </cell>
        </row>
        <row r="324">
          <cell r="ES324">
            <v>8.7734314831910964E-4</v>
          </cell>
        </row>
        <row r="325">
          <cell r="ES325">
            <v>1.1034746887925939E-2</v>
          </cell>
        </row>
        <row r="326">
          <cell r="ES326">
            <v>1.3913617230780551E-2</v>
          </cell>
        </row>
        <row r="327">
          <cell r="ES327">
            <v>-1.0146140197850428E-2</v>
          </cell>
        </row>
      </sheetData>
      <sheetData sheetId="8">
        <row r="5">
          <cell r="ES5">
            <v>202.08773004871594</v>
          </cell>
        </row>
        <row r="6">
          <cell r="ES6">
            <v>118.25237115296034</v>
          </cell>
        </row>
        <row r="7">
          <cell r="ES7">
            <v>37.912736177461731</v>
          </cell>
        </row>
        <row r="8">
          <cell r="ES8">
            <v>10.593238554595558</v>
          </cell>
        </row>
        <row r="9">
          <cell r="ES9">
            <v>21.653962109091186</v>
          </cell>
        </row>
        <row r="10">
          <cell r="ES10">
            <v>5.4870388472649099</v>
          </cell>
        </row>
        <row r="12">
          <cell r="ES12">
            <v>49.501465386336832</v>
          </cell>
        </row>
        <row r="13">
          <cell r="ES13">
            <v>10.550964869647801</v>
          </cell>
        </row>
        <row r="14">
          <cell r="ES14">
            <v>37.534398858170299</v>
          </cell>
        </row>
        <row r="16">
          <cell r="ES16">
            <v>5.9054835815132298</v>
          </cell>
        </row>
        <row r="17">
          <cell r="ES17">
            <v>13.949192500210801</v>
          </cell>
        </row>
        <row r="18">
          <cell r="ES18">
            <v>8.4274230111609505</v>
          </cell>
        </row>
        <row r="19">
          <cell r="ES19">
            <v>5.6118475800000001</v>
          </cell>
        </row>
        <row r="20">
          <cell r="ES20">
            <v>2.8155754311609504</v>
          </cell>
        </row>
        <row r="22">
          <cell r="ES22">
            <v>83.835358895755604</v>
          </cell>
        </row>
        <row r="23">
          <cell r="ES23">
            <v>62.398043591973298</v>
          </cell>
        </row>
        <row r="24">
          <cell r="ES24">
            <v>59.246207586007102</v>
          </cell>
        </row>
        <row r="25">
          <cell r="ES25">
            <v>3.1518360059661941</v>
          </cell>
        </row>
        <row r="26">
          <cell r="ES26">
            <v>21.437315303782299</v>
          </cell>
        </row>
        <row r="27">
          <cell r="ES27">
            <v>193.66030703755499</v>
          </cell>
        </row>
        <row r="55">
          <cell r="ES55">
            <v>-5.6039806607079412E-2</v>
          </cell>
        </row>
        <row r="56">
          <cell r="ES56">
            <v>-7.569041851989855E-2</v>
          </cell>
        </row>
        <row r="57">
          <cell r="ES57">
            <v>-0.14534076555016973</v>
          </cell>
        </row>
        <row r="58">
          <cell r="ES58">
            <v>-8.6075356895086608E-2</v>
          </cell>
        </row>
        <row r="59">
          <cell r="ES59">
            <v>-0.15446683273775585</v>
          </cell>
        </row>
        <row r="60">
          <cell r="ES60">
            <v>-0.21446720791936313</v>
          </cell>
        </row>
        <row r="62">
          <cell r="ES62">
            <v>-2.3096143825161897E-2</v>
          </cell>
        </row>
        <row r="63">
          <cell r="ES63">
            <v>-0.10237537691150267</v>
          </cell>
        </row>
        <row r="64">
          <cell r="ES64">
            <v>2.5634791386859312E-3</v>
          </cell>
        </row>
        <row r="66">
          <cell r="ES66">
            <v>-0.19119451466820481</v>
          </cell>
        </row>
        <row r="67">
          <cell r="ES67">
            <v>-7.5619342924939992E-2</v>
          </cell>
        </row>
        <row r="68">
          <cell r="ES68">
            <v>5.5546499498953406E-2</v>
          </cell>
        </row>
        <row r="69">
          <cell r="ES69">
            <v>7.1887333467623327E-2</v>
          </cell>
        </row>
        <row r="70">
          <cell r="ES70">
            <v>2.4419196960014045E-2</v>
          </cell>
        </row>
        <row r="72">
          <cell r="ES72">
            <v>-2.685763318118406E-2</v>
          </cell>
        </row>
        <row r="73">
          <cell r="ES73">
            <v>-1.6631616557670981E-2</v>
          </cell>
        </row>
        <row r="74">
          <cell r="ES74">
            <v>-8.6012730005174953E-3</v>
          </cell>
        </row>
        <row r="75">
          <cell r="ES75">
            <v>-0.14657341667143275</v>
          </cell>
        </row>
        <row r="76">
          <cell r="ES76">
            <v>-5.5447806729355342E-2</v>
          </cell>
        </row>
        <row r="77">
          <cell r="ES77">
            <v>-6.0362436763057303E-2</v>
          </cell>
        </row>
        <row r="80">
          <cell r="ES80">
            <v>-1.0009751860250105E-2</v>
          </cell>
        </row>
        <row r="81">
          <cell r="ES81">
            <v>-3.6781810807023141E-2</v>
          </cell>
        </row>
        <row r="82">
          <cell r="ES82">
            <v>-8.3128669456462134E-2</v>
          </cell>
        </row>
        <row r="83">
          <cell r="ES83">
            <v>-3.3102313133018146E-2</v>
          </cell>
        </row>
        <row r="84">
          <cell r="ES84">
            <v>-8.8821015342080756E-2</v>
          </cell>
        </row>
        <row r="85">
          <cell r="ES85">
            <v>-0.15745301365169784</v>
          </cell>
        </row>
        <row r="87">
          <cell r="ES87">
            <v>-8.6751753187500613E-3</v>
          </cell>
        </row>
        <row r="88">
          <cell r="ES88">
            <v>-2.6064120674795355E-2</v>
          </cell>
        </row>
        <row r="89">
          <cell r="ES89">
            <v>-4.9765996516212274E-3</v>
          </cell>
        </row>
        <row r="91">
          <cell r="ES91">
            <v>-0.14837068543902354</v>
          </cell>
        </row>
        <row r="92">
          <cell r="ES92">
            <v>-2.4928376829447041E-2</v>
          </cell>
        </row>
        <row r="93">
          <cell r="ES93">
            <v>5.9757105705413149E-2</v>
          </cell>
        </row>
        <row r="94">
          <cell r="ES94">
            <v>7.2743229772267215E-2</v>
          </cell>
        </row>
        <row r="95">
          <cell r="ES95">
            <v>3.6691483167570871E-2</v>
          </cell>
        </row>
        <row r="97">
          <cell r="ES97">
            <v>2.8957566852424232E-2</v>
          </cell>
        </row>
        <row r="98">
          <cell r="ES98">
            <v>3.9290928341498388E-2</v>
          </cell>
        </row>
        <row r="99">
          <cell r="ES99">
            <v>4.544340964955218E-2</v>
          </cell>
        </row>
        <row r="100">
          <cell r="ES100">
            <v>-6.6566323385814141E-2</v>
          </cell>
        </row>
        <row r="101">
          <cell r="ES101">
            <v>-9.6752969361235674E-4</v>
          </cell>
        </row>
        <row r="102">
          <cell r="ES102">
            <v>-1.3202218933740628E-2</v>
          </cell>
        </row>
        <row r="130">
          <cell r="ES130">
            <v>2394.9639925163315</v>
          </cell>
        </row>
        <row r="131">
          <cell r="ES131">
            <v>1403.1096633416428</v>
          </cell>
        </row>
        <row r="132">
          <cell r="ES132">
            <v>445.01048142700341</v>
          </cell>
        </row>
        <row r="133">
          <cell r="ES133">
            <v>123.80782451430045</v>
          </cell>
        </row>
        <row r="134">
          <cell r="ES134">
            <v>256.1490742882736</v>
          </cell>
        </row>
        <row r="135">
          <cell r="ES135">
            <v>63.18221549376608</v>
          </cell>
        </row>
        <row r="137">
          <cell r="ES137">
            <v>583.63601217510268</v>
          </cell>
        </row>
        <row r="138">
          <cell r="ES138">
            <v>121.52715278859002</v>
          </cell>
        </row>
        <row r="139">
          <cell r="ES139">
            <v>447.12321072405484</v>
          </cell>
        </row>
        <row r="141">
          <cell r="ES141">
            <v>71.964444807646132</v>
          </cell>
        </row>
        <row r="142">
          <cell r="ES142">
            <v>162.64385371364634</v>
          </cell>
        </row>
        <row r="143">
          <cell r="ES143">
            <v>111.41611263695812</v>
          </cell>
        </row>
        <row r="144">
          <cell r="ES144">
            <v>71.832289020396743</v>
          </cell>
        </row>
        <row r="145">
          <cell r="ES145">
            <v>39.583823616561389</v>
          </cell>
        </row>
        <row r="147">
          <cell r="ES147">
            <v>991.85432917468904</v>
          </cell>
        </row>
        <row r="148">
          <cell r="ES148">
            <v>743.74210405752081</v>
          </cell>
        </row>
        <row r="149">
          <cell r="ES149">
            <v>707.02009335483592</v>
          </cell>
        </row>
        <row r="150">
          <cell r="ES150">
            <v>36.722010702684884</v>
          </cell>
        </row>
        <row r="151">
          <cell r="ES151">
            <v>248.11222511716829</v>
          </cell>
        </row>
        <row r="152">
          <cell r="ES152">
            <v>2283.5478798793733</v>
          </cell>
        </row>
        <row r="155">
          <cell r="ES155">
            <v>-1.0186616489659128E-2</v>
          </cell>
        </row>
        <row r="156">
          <cell r="ES156">
            <v>-2.4953571463158242E-2</v>
          </cell>
        </row>
        <row r="157">
          <cell r="ES157">
            <v>-2.4157049971834876E-2</v>
          </cell>
        </row>
        <row r="158">
          <cell r="ES158">
            <v>-4.7282390794462392E-2</v>
          </cell>
        </row>
        <row r="159">
          <cell r="ES159">
            <v>-3.1626278056364754E-3</v>
          </cell>
        </row>
        <row r="160">
          <cell r="ES160">
            <v>-6.2865151997888558E-2</v>
          </cell>
        </row>
        <row r="162">
          <cell r="ES162">
            <v>-2.1735640134945333E-2</v>
          </cell>
        </row>
        <row r="163">
          <cell r="ES163">
            <v>-9.1207878009439414E-3</v>
          </cell>
        </row>
        <row r="164">
          <cell r="ES164">
            <v>-2.7380594353912602E-2</v>
          </cell>
        </row>
        <row r="166">
          <cell r="ES166">
            <v>-0.1876165303963433</v>
          </cell>
        </row>
        <row r="167">
          <cell r="ES167">
            <v>7.8906363268371749E-4</v>
          </cell>
        </row>
        <row r="168">
          <cell r="ES168">
            <v>3.6598723197166727E-2</v>
          </cell>
        </row>
        <row r="169">
          <cell r="ES169">
            <v>5.1569623273623355E-2</v>
          </cell>
        </row>
        <row r="170">
          <cell r="ES170">
            <v>1.0492447819883122E-2</v>
          </cell>
        </row>
        <row r="172">
          <cell r="ES172">
            <v>1.1483853562652468E-2</v>
          </cell>
        </row>
        <row r="173">
          <cell r="ES173">
            <v>2.3957216918725432E-2</v>
          </cell>
        </row>
        <row r="174">
          <cell r="ES174">
            <v>3.3381327987832998E-2</v>
          </cell>
        </row>
        <row r="175">
          <cell r="ES175">
            <v>-0.12898001015171345</v>
          </cell>
        </row>
        <row r="176">
          <cell r="ES176">
            <v>-2.4149702559492003E-2</v>
          </cell>
        </row>
        <row r="177">
          <cell r="ES177">
            <v>-1.2361495041897652E-2</v>
          </cell>
        </row>
        <row r="180">
          <cell r="ES180">
            <v>-5.8141364696532305E-3</v>
          </cell>
        </row>
        <row r="181">
          <cell r="ES181">
            <v>-2.1618721309458411E-2</v>
          </cell>
        </row>
        <row r="182">
          <cell r="ES182">
            <v>-1.2942201869625469E-2</v>
          </cell>
        </row>
        <row r="183">
          <cell r="ES183">
            <v>-4.1551562080286653E-2</v>
          </cell>
        </row>
        <row r="184">
          <cell r="ES184">
            <v>9.0639468776323451E-3</v>
          </cell>
        </row>
        <row r="185">
          <cell r="ES185">
            <v>-4.4839996655719472E-2</v>
          </cell>
        </row>
        <row r="187">
          <cell r="ES187">
            <v>-2.4573782297561686E-2</v>
          </cell>
        </row>
        <row r="188">
          <cell r="ES188">
            <v>4.2011804067496605E-3</v>
          </cell>
        </row>
        <row r="189">
          <cell r="ES189">
            <v>-3.4893882510483198E-2</v>
          </cell>
        </row>
        <row r="191">
          <cell r="ES191">
            <v>-0.18332838532110463</v>
          </cell>
        </row>
        <row r="192">
          <cell r="ES192">
            <v>6.9301831825050453E-3</v>
          </cell>
        </row>
        <row r="193">
          <cell r="ES193">
            <v>3.7081253115879065E-2</v>
          </cell>
        </row>
        <row r="194">
          <cell r="ES194">
            <v>5.3472997860370075E-2</v>
          </cell>
        </row>
        <row r="195">
          <cell r="ES195">
            <v>8.4900801338765319E-3</v>
          </cell>
        </row>
        <row r="197">
          <cell r="ES197">
            <v>1.7466355603113382E-2</v>
          </cell>
        </row>
        <row r="198">
          <cell r="ES198">
            <v>2.8841011944217509E-2</v>
          </cell>
        </row>
        <row r="199">
          <cell r="ES199">
            <v>3.8120434049580654E-2</v>
          </cell>
        </row>
        <row r="200">
          <cell r="ES200">
            <v>-0.12137645689117471</v>
          </cell>
        </row>
        <row r="201">
          <cell r="ES201">
            <v>-1.5114188498595471E-2</v>
          </cell>
        </row>
        <row r="202">
          <cell r="ES202">
            <v>-7.8140709593899071E-3</v>
          </cell>
        </row>
        <row r="205">
          <cell r="ES205">
            <v>-1.6230260399915375E-3</v>
          </cell>
        </row>
        <row r="206">
          <cell r="ES206">
            <v>-2.2682563630079366E-2</v>
          </cell>
        </row>
        <row r="207">
          <cell r="ES207">
            <v>-4.7347534840935013E-2</v>
          </cell>
        </row>
        <row r="208">
          <cell r="ES208">
            <v>-1.2498712179519478E-2</v>
          </cell>
        </row>
        <row r="209">
          <cell r="ES209">
            <v>-3.7090579291210957E-2</v>
          </cell>
        </row>
        <row r="210">
          <cell r="ES210">
            <v>-0.151512449866401</v>
          </cell>
        </row>
        <row r="212">
          <cell r="ES212">
            <v>-5.6871890172223161E-3</v>
          </cell>
        </row>
        <row r="213">
          <cell r="ES213">
            <v>-3.7670708831101907E-2</v>
          </cell>
        </row>
        <row r="214">
          <cell r="ES214">
            <v>2.9280153529154251E-3</v>
          </cell>
        </row>
        <row r="216">
          <cell r="ES216">
            <v>-0.13982995779081631</v>
          </cell>
        </row>
        <row r="217">
          <cell r="ES217">
            <v>-1.8079204435368923E-2</v>
          </cell>
        </row>
        <row r="218">
          <cell r="ES218">
            <v>6.3177255998745352E-2</v>
          </cell>
        </row>
        <row r="219">
          <cell r="ES219">
            <v>8.2390613611179386E-2</v>
          </cell>
        </row>
        <row r="220">
          <cell r="ES220">
            <v>2.857262993515608E-2</v>
          </cell>
        </row>
        <row r="222">
          <cell r="ES222">
            <v>3.0026790461765707E-2</v>
          </cell>
        </row>
        <row r="223">
          <cell r="ES223">
            <v>4.1627842937918658E-2</v>
          </cell>
        </row>
        <row r="224">
          <cell r="ES224">
            <v>5.069113240245704E-2</v>
          </cell>
        </row>
        <row r="225">
          <cell r="ES225">
            <v>-0.10083448604118317</v>
          </cell>
        </row>
        <row r="226">
          <cell r="ES226">
            <v>-2.3373740701323475E-3</v>
          </cell>
        </row>
        <row r="227">
          <cell r="ES227">
            <v>-4.8112107704981755E-3</v>
          </cell>
        </row>
        <row r="230">
          <cell r="ES230">
            <v>-1.8660637925302925E-3</v>
          </cell>
        </row>
        <row r="231">
          <cell r="ES231">
            <v>-2.2425088560812489E-2</v>
          </cell>
        </row>
        <row r="232">
          <cell r="ES232">
            <v>-4.0652859773826822E-2</v>
          </cell>
        </row>
        <row r="233">
          <cell r="ES233">
            <v>-9.6701033867453434E-3</v>
          </cell>
        </row>
        <row r="234">
          <cell r="ES234">
            <v>-2.9654594968183901E-2</v>
          </cell>
        </row>
        <row r="235">
          <cell r="ES235">
            <v>-0.1436125443211187</v>
          </cell>
        </row>
        <row r="237">
          <cell r="ES237">
            <v>-1.3276914962219166E-2</v>
          </cell>
        </row>
        <row r="238">
          <cell r="ES238">
            <v>-2.5413324845479646E-2</v>
          </cell>
        </row>
        <row r="239">
          <cell r="ES239">
            <v>-1.1458828353361983E-2</v>
          </cell>
        </row>
        <row r="241">
          <cell r="ES241">
            <v>-0.1379153552401623</v>
          </cell>
        </row>
        <row r="242">
          <cell r="ES242">
            <v>-1.5300421456390323E-2</v>
          </cell>
        </row>
        <row r="243">
          <cell r="ES243">
            <v>6.6945301357126841E-2</v>
          </cell>
        </row>
        <row r="244">
          <cell r="ES244">
            <v>8.7501309202595356E-2</v>
          </cell>
        </row>
        <row r="245">
          <cell r="ES245">
            <v>3.0518717733518885E-2</v>
          </cell>
        </row>
        <row r="247">
          <cell r="ES247">
            <v>2.7953243952040241E-2</v>
          </cell>
        </row>
        <row r="248">
          <cell r="ES248">
            <v>3.8757864120770202E-2</v>
          </cell>
        </row>
        <row r="249">
          <cell r="ES249">
            <v>4.6769397902615806E-2</v>
          </cell>
        </row>
        <row r="250">
          <cell r="ES250">
            <v>-9.2802172740059641E-2</v>
          </cell>
        </row>
        <row r="251">
          <cell r="ES251">
            <v>-3.4388441699669814E-3</v>
          </cell>
        </row>
        <row r="252">
          <cell r="ES252">
            <v>-5.0306975168606938E-3</v>
          </cell>
        </row>
        <row r="255">
          <cell r="ES255">
            <v>-1.5093664663731965E-2</v>
          </cell>
        </row>
        <row r="256">
          <cell r="ES256">
            <v>-2.4289968889487867E-2</v>
          </cell>
        </row>
        <row r="257">
          <cell r="ES257">
            <v>-2.8591548536948119E-3</v>
          </cell>
        </row>
        <row r="258">
          <cell r="ES258">
            <v>-5.2722747739201159E-2</v>
          </cell>
        </row>
        <row r="259">
          <cell r="ES259">
            <v>1.7884558658082472E-2</v>
          </cell>
        </row>
        <row r="260">
          <cell r="ES260">
            <v>1.971349383680554E-2</v>
          </cell>
        </row>
        <row r="262">
          <cell r="ES262">
            <v>-3.1010061531718258E-2</v>
          </cell>
        </row>
        <row r="263">
          <cell r="ES263">
            <v>-1.0473864938920219E-4</v>
          </cell>
        </row>
        <row r="264">
          <cell r="ES264">
            <v>-4.108244683877238E-2</v>
          </cell>
        </row>
        <row r="266">
          <cell r="ES266">
            <v>-0.19560612397779575</v>
          </cell>
        </row>
        <row r="267">
          <cell r="ES267">
            <v>2.5196866609131341E-2</v>
          </cell>
        </row>
        <row r="268">
          <cell r="ES268">
            <v>1.6002872995094064E-2</v>
          </cell>
        </row>
        <row r="269">
          <cell r="ES269">
            <v>2.2834191844456786E-2</v>
          </cell>
        </row>
        <row r="270">
          <cell r="ES270">
            <v>4.3032736947632433E-3</v>
          </cell>
        </row>
        <row r="272">
          <cell r="ES272">
            <v>-1.2271164416565172E-3</v>
          </cell>
        </row>
        <row r="273">
          <cell r="ES273">
            <v>6.943563938493158E-3</v>
          </cell>
        </row>
        <row r="274">
          <cell r="ES274">
            <v>2.1644233028845106E-2</v>
          </cell>
        </row>
        <row r="275">
          <cell r="ES275">
            <v>-0.18329627149167504</v>
          </cell>
        </row>
        <row r="276">
          <cell r="ES276">
            <v>-2.3913304785648681E-2</v>
          </cell>
        </row>
        <row r="277">
          <cell r="ES277">
            <v>-1.6497117721714805E-2</v>
          </cell>
        </row>
        <row r="305">
          <cell r="ES305">
            <v>-1.4442066625247607E-2</v>
          </cell>
        </row>
        <row r="306">
          <cell r="ES306">
            <v>-2.8424928608449584E-2</v>
          </cell>
        </row>
        <row r="307">
          <cell r="ES307">
            <v>-7.1587918399385386E-2</v>
          </cell>
        </row>
        <row r="308">
          <cell r="ES308">
            <v>-2.9599782940575747E-2</v>
          </cell>
        </row>
        <row r="309">
          <cell r="ES309">
            <v>-0.1005167502397547</v>
          </cell>
        </row>
        <row r="310">
          <cell r="ES310">
            <v>-3.3496954185544769E-2</v>
          </cell>
        </row>
        <row r="312">
          <cell r="ES312">
            <v>-3.8836293957755785E-3</v>
          </cell>
        </row>
        <row r="313">
          <cell r="ES313">
            <v>-2.2368338749973127E-2</v>
          </cell>
        </row>
        <row r="314">
          <cell r="ES314">
            <v>2.9240769293477076E-3</v>
          </cell>
        </row>
        <row r="316">
          <cell r="ES316">
            <v>-2.6022583584240366E-2</v>
          </cell>
        </row>
        <row r="317">
          <cell r="ES317">
            <v>1.2904790226619944E-4</v>
          </cell>
        </row>
        <row r="318">
          <cell r="ES318">
            <v>-3.3736015895118432E-2</v>
          </cell>
        </row>
        <row r="319">
          <cell r="ES319">
            <v>-4.6087946411947245E-2</v>
          </cell>
        </row>
        <row r="320">
          <cell r="ES320">
            <v>-1.0179290234003879E-2</v>
          </cell>
        </row>
        <row r="322">
          <cell r="ES322">
            <v>5.2707515258005877E-3</v>
          </cell>
        </row>
        <row r="323">
          <cell r="ES323">
            <v>1.8185433632740278E-3</v>
          </cell>
        </row>
        <row r="324">
          <cell r="ES324">
            <v>2.1017134880456645E-3</v>
          </cell>
        </row>
        <row r="325">
          <cell r="ES325">
            <v>-3.6071296185656854E-3</v>
          </cell>
        </row>
        <row r="326">
          <cell r="ES326">
            <v>1.5816432117769619E-2</v>
          </cell>
        </row>
        <row r="327">
          <cell r="ES327">
            <v>-1.3474035552874519E-2</v>
          </cell>
        </row>
      </sheetData>
      <sheetData sheetId="9">
        <row r="5">
          <cell r="ES5">
            <v>240.93906266389391</v>
          </cell>
        </row>
        <row r="6">
          <cell r="ES6">
            <v>160.95475289278039</v>
          </cell>
        </row>
        <row r="7">
          <cell r="ES7">
            <v>51.15058354600977</v>
          </cell>
        </row>
        <row r="8">
          <cell r="ES8">
            <v>13.022841020551981</v>
          </cell>
        </row>
        <row r="9">
          <cell r="ES9">
            <v>29.113055674449257</v>
          </cell>
        </row>
        <row r="10">
          <cell r="ES10">
            <v>8.0606614404371495</v>
          </cell>
        </row>
        <row r="12">
          <cell r="ES12">
            <v>32.252534500421973</v>
          </cell>
        </row>
        <row r="13">
          <cell r="ES13">
            <v>9.5453541821865908</v>
          </cell>
        </row>
        <row r="14">
          <cell r="ES14">
            <v>20.447626979670101</v>
          </cell>
        </row>
        <row r="16">
          <cell r="ES16">
            <v>7.1167798323278602</v>
          </cell>
        </row>
        <row r="17">
          <cell r="ES17">
            <v>13.582170472263901</v>
          </cell>
        </row>
        <row r="18">
          <cell r="ES18">
            <v>54.060763466360598</v>
          </cell>
        </row>
        <row r="19">
          <cell r="ES19">
            <v>34.880310941126105</v>
          </cell>
        </row>
        <row r="20">
          <cell r="ES20">
            <v>19.1804525252345</v>
          </cell>
        </row>
        <row r="22">
          <cell r="ES22">
            <v>79.984309771113502</v>
          </cell>
        </row>
        <row r="23">
          <cell r="ES23">
            <v>61.2070036629406</v>
          </cell>
        </row>
        <row r="24">
          <cell r="ES24">
            <v>56.604449570242004</v>
          </cell>
        </row>
        <row r="25">
          <cell r="ES25">
            <v>4.6025540926985968</v>
          </cell>
        </row>
        <row r="26">
          <cell r="ES26">
            <v>18.777306108172898</v>
          </cell>
        </row>
        <row r="27">
          <cell r="ES27">
            <v>186.87829919753329</v>
          </cell>
        </row>
        <row r="55">
          <cell r="ES55">
            <v>-8.1887696784369579E-3</v>
          </cell>
        </row>
        <row r="56">
          <cell r="ES56">
            <v>-1.7686369145566316E-2</v>
          </cell>
        </row>
        <row r="57">
          <cell r="ES57">
            <v>-8.1551076527878408E-2</v>
          </cell>
        </row>
        <row r="58">
          <cell r="ES58">
            <v>-4.3037554315475957E-2</v>
          </cell>
        </row>
        <row r="59">
          <cell r="ES59">
            <v>-7.5692624948295206E-2</v>
          </cell>
        </row>
        <row r="60">
          <cell r="ES60">
            <v>-0.16587731757050861</v>
          </cell>
        </row>
        <row r="62">
          <cell r="ES62">
            <v>2.3829188719279859E-2</v>
          </cell>
        </row>
        <row r="63">
          <cell r="ES63">
            <v>-5.1617820416802962E-2</v>
          </cell>
        </row>
        <row r="64">
          <cell r="ES64">
            <v>7.0659162529763897E-2</v>
          </cell>
        </row>
        <row r="66">
          <cell r="ES66">
            <v>-0.12187706537208143</v>
          </cell>
        </row>
        <row r="67">
          <cell r="ES67">
            <v>-3.6244780744495886E-2</v>
          </cell>
        </row>
        <row r="68">
          <cell r="ES68">
            <v>4.5139782972158482E-2</v>
          </cell>
        </row>
        <row r="69">
          <cell r="ES69">
            <v>5.6601602811733764E-2</v>
          </cell>
        </row>
        <row r="70">
          <cell r="ES70">
            <v>2.4921036878496228E-2</v>
          </cell>
        </row>
        <row r="72">
          <cell r="ES72">
            <v>1.1491217012829846E-2</v>
          </cell>
        </row>
        <row r="73">
          <cell r="ES73">
            <v>1.0312532794712892E-2</v>
          </cell>
        </row>
        <row r="74">
          <cell r="ES74">
            <v>9.1095565820638047E-3</v>
          </cell>
        </row>
        <row r="75">
          <cell r="ES75">
            <v>2.5345356342748371E-2</v>
          </cell>
        </row>
        <row r="76">
          <cell r="ES76">
            <v>1.5352453345240491E-2</v>
          </cell>
        </row>
        <row r="77">
          <cell r="ES77">
            <v>-2.2615704704485706E-2</v>
          </cell>
        </row>
        <row r="80">
          <cell r="ES80">
            <v>3.6906697607633987E-2</v>
          </cell>
        </row>
        <row r="81">
          <cell r="ES81">
            <v>2.3085676579642112E-2</v>
          </cell>
        </row>
        <row r="82">
          <cell r="ES82">
            <v>8.9437918928034765E-3</v>
          </cell>
        </row>
        <row r="83">
          <cell r="ES83">
            <v>1.1001535073912772E-2</v>
          </cell>
        </row>
        <row r="84">
          <cell r="ES84">
            <v>3.9641349236382739E-2</v>
          </cell>
        </row>
        <row r="85">
          <cell r="ES85">
            <v>-0.10032612430162857</v>
          </cell>
        </row>
        <row r="87">
          <cell r="ES87">
            <v>4.99042994124137E-2</v>
          </cell>
        </row>
        <row r="88">
          <cell r="ES88">
            <v>3.1546185982748831E-2</v>
          </cell>
        </row>
        <row r="89">
          <cell r="ES89">
            <v>5.8681116984546478E-2</v>
          </cell>
        </row>
        <row r="91">
          <cell r="ES91">
            <v>-8.6226888115468636E-2</v>
          </cell>
        </row>
        <row r="92">
          <cell r="ES92">
            <v>1.886716550375156E-2</v>
          </cell>
        </row>
        <row r="93">
          <cell r="ES93">
            <v>3.5572881047358118E-2</v>
          </cell>
        </row>
        <row r="94">
          <cell r="ES94">
            <v>5.5152132701265844E-2</v>
          </cell>
        </row>
        <row r="95">
          <cell r="ES95">
            <v>1.7821344506403491E-3</v>
          </cell>
        </row>
        <row r="97">
          <cell r="ES97">
            <v>6.4382986754555116E-2</v>
          </cell>
        </row>
        <row r="98">
          <cell r="ES98">
            <v>6.2279439743840426E-2</v>
          </cell>
        </row>
        <row r="99">
          <cell r="ES99">
            <v>5.9241279914615363E-2</v>
          </cell>
        </row>
        <row r="100">
          <cell r="ES100">
            <v>0.10071287510299198</v>
          </cell>
        </row>
        <row r="101">
          <cell r="ES101">
            <v>7.1657262390677712E-2</v>
          </cell>
        </row>
        <row r="102">
          <cell r="ES102">
            <v>3.7281168122209607E-2</v>
          </cell>
        </row>
        <row r="130">
          <cell r="ES130">
            <v>2713.312692576023</v>
          </cell>
        </row>
        <row r="131">
          <cell r="ES131">
            <v>1788.1515051265133</v>
          </cell>
        </row>
        <row r="132">
          <cell r="ES132">
            <v>571.05026434706451</v>
          </cell>
        </row>
        <row r="133">
          <cell r="ES133">
            <v>147.524136879754</v>
          </cell>
        </row>
        <row r="134">
          <cell r="ES134">
            <v>321.13580682048774</v>
          </cell>
        </row>
        <row r="135">
          <cell r="ES135">
            <v>92.314291687846293</v>
          </cell>
        </row>
        <row r="137">
          <cell r="ES137">
            <v>360.65118499824882</v>
          </cell>
        </row>
        <row r="138">
          <cell r="ES138">
            <v>104.32677186740032</v>
          </cell>
        </row>
        <row r="139">
          <cell r="ES139">
            <v>232.95311560018189</v>
          </cell>
        </row>
        <row r="141">
          <cell r="ES141">
            <v>82.298619256685669</v>
          </cell>
        </row>
        <row r="142">
          <cell r="ES142">
            <v>151.91303396406531</v>
          </cell>
        </row>
        <row r="143">
          <cell r="ES143">
            <v>590.8787240558421</v>
          </cell>
        </row>
        <row r="144">
          <cell r="ES144">
            <v>376.24401983999593</v>
          </cell>
        </row>
        <row r="145">
          <cell r="ES145">
            <v>214.6347042158462</v>
          </cell>
        </row>
        <row r="147">
          <cell r="ES147">
            <v>925.16118744950961</v>
          </cell>
        </row>
        <row r="148">
          <cell r="ES148">
            <v>717.25222349740818</v>
          </cell>
        </row>
        <row r="149">
          <cell r="ES149">
            <v>664.69640913018804</v>
          </cell>
        </row>
        <row r="150">
          <cell r="ES150">
            <v>52.555814367220101</v>
          </cell>
        </row>
        <row r="151">
          <cell r="ES151">
            <v>207.90896395210149</v>
          </cell>
        </row>
        <row r="152">
          <cell r="ES152">
            <v>2122.4339685201808</v>
          </cell>
        </row>
        <row r="155">
          <cell r="ES155">
            <v>2.0982074190744049E-2</v>
          </cell>
        </row>
        <row r="156">
          <cell r="ES156">
            <v>8.6581256947604324E-3</v>
          </cell>
        </row>
        <row r="157">
          <cell r="ES157">
            <v>1.8229818589658775E-2</v>
          </cell>
        </row>
        <row r="158">
          <cell r="ES158">
            <v>-6.7772355305000254E-3</v>
          </cell>
        </row>
        <row r="159">
          <cell r="ES159">
            <v>4.3607728140692359E-2</v>
          </cell>
        </row>
        <row r="160">
          <cell r="ES160">
            <v>-2.6660645619087764E-2</v>
          </cell>
        </row>
        <row r="162">
          <cell r="ES162">
            <v>3.5233391592205843E-2</v>
          </cell>
        </row>
        <row r="163">
          <cell r="ES163">
            <v>4.0530254804899801E-2</v>
          </cell>
        </row>
        <row r="164">
          <cell r="ES164">
            <v>2.8019214320551544E-2</v>
          </cell>
        </row>
        <row r="166">
          <cell r="ES166">
            <v>-0.18008055802913914</v>
          </cell>
        </row>
        <row r="167">
          <cell r="ES167">
            <v>6.337036899281534E-2</v>
          </cell>
        </row>
        <row r="168">
          <cell r="ES168">
            <v>-2.1020506337752209E-3</v>
          </cell>
        </row>
        <row r="169">
          <cell r="ES169">
            <v>-1.3036600353099503E-2</v>
          </cell>
        </row>
        <row r="170">
          <cell r="ES170">
            <v>1.7661866236720281E-2</v>
          </cell>
        </row>
        <row r="172">
          <cell r="ES172">
            <v>4.567598789804439E-2</v>
          </cell>
        </row>
        <row r="173">
          <cell r="ES173">
            <v>4.8304784933014266E-2</v>
          </cell>
        </row>
        <row r="174">
          <cell r="ES174">
            <v>5.4332896091346727E-2</v>
          </cell>
        </row>
        <row r="175">
          <cell r="ES175">
            <v>-2.2387619055599606E-2</v>
          </cell>
        </row>
        <row r="176">
          <cell r="ES176">
            <v>3.6707393718854231E-2</v>
          </cell>
        </row>
        <row r="177">
          <cell r="ES177">
            <v>2.7599902611421312E-2</v>
          </cell>
        </row>
        <row r="180">
          <cell r="ES180">
            <v>2.4269537402770824E-2</v>
          </cell>
        </row>
        <row r="181">
          <cell r="ES181">
            <v>1.1543223098704036E-2</v>
          </cell>
        </row>
        <row r="182">
          <cell r="ES182">
            <v>2.8156546339156652E-2</v>
          </cell>
        </row>
        <row r="183">
          <cell r="ES183">
            <v>-8.8757428911245828E-4</v>
          </cell>
        </row>
        <row r="184">
          <cell r="ES184">
            <v>5.3870989974931671E-2</v>
          </cell>
        </row>
        <row r="185">
          <cell r="ES185">
            <v>-1.1182669562660785E-2</v>
          </cell>
        </row>
        <row r="187">
          <cell r="ES187">
            <v>3.380294401566597E-2</v>
          </cell>
        </row>
        <row r="188">
          <cell r="ES188">
            <v>5.3064670333892616E-2</v>
          </cell>
        </row>
        <row r="189">
          <cell r="ES189">
            <v>1.9349596138692249E-2</v>
          </cell>
        </row>
        <row r="191">
          <cell r="ES191">
            <v>-0.17628114405580109</v>
          </cell>
        </row>
        <row r="192">
          <cell r="ES192">
            <v>7.2186077924383696E-2</v>
          </cell>
        </row>
        <row r="193">
          <cell r="ES193">
            <v>-4.8399127601828074E-3</v>
          </cell>
        </row>
        <row r="194">
          <cell r="ES194">
            <v>-1.4239417829878809E-2</v>
          </cell>
        </row>
        <row r="195">
          <cell r="ES195">
            <v>1.2157734038109602E-2</v>
          </cell>
        </row>
        <row r="197">
          <cell r="ES197">
            <v>4.9827492286762309E-2</v>
          </cell>
        </row>
        <row r="198">
          <cell r="ES198">
            <v>5.1198588212085561E-2</v>
          </cell>
        </row>
        <row r="199">
          <cell r="ES199">
            <v>5.7282604705463536E-2</v>
          </cell>
        </row>
        <row r="200">
          <cell r="ES200">
            <v>-2.0007884651489172E-2</v>
          </cell>
        </row>
        <row r="201">
          <cell r="ES201">
            <v>4.5137544003412522E-2</v>
          </cell>
        </row>
        <row r="202">
          <cell r="ES202">
            <v>3.2638175734096553E-2</v>
          </cell>
        </row>
        <row r="205">
          <cell r="ES205">
            <v>4.1261991485941785E-2</v>
          </cell>
        </row>
        <row r="206">
          <cell r="ES206">
            <v>2.9062413877675164E-2</v>
          </cell>
        </row>
        <row r="207">
          <cell r="ES207">
            <v>7.0910792218814578E-3</v>
          </cell>
        </row>
        <row r="208">
          <cell r="ES208">
            <v>4.3339532489525823E-2</v>
          </cell>
        </row>
        <row r="209">
          <cell r="ES209">
            <v>2.4944245868062653E-2</v>
          </cell>
        </row>
        <row r="210">
          <cell r="ES210">
            <v>-0.11066569508930668</v>
          </cell>
        </row>
        <row r="212">
          <cell r="ES212">
            <v>5.1788298764621654E-2</v>
          </cell>
        </row>
        <row r="213">
          <cell r="ES213">
            <v>1.7506371047267155E-2</v>
          </cell>
        </row>
        <row r="214">
          <cell r="ES214">
            <v>6.9733903006770959E-2</v>
          </cell>
        </row>
        <row r="216">
          <cell r="ES216">
            <v>-7.610489131094611E-2</v>
          </cell>
        </row>
        <row r="217">
          <cell r="ES217">
            <v>2.3729925300770338E-2</v>
          </cell>
        </row>
        <row r="218">
          <cell r="ES218">
            <v>5.2187268103470075E-2</v>
          </cell>
        </row>
        <row r="219">
          <cell r="ES219">
            <v>6.5137564140372639E-2</v>
          </cell>
        </row>
        <row r="220">
          <cell r="ES220">
            <v>3.0723903692017274E-2</v>
          </cell>
        </row>
        <row r="222">
          <cell r="ES222">
            <v>6.6761310204413116E-2</v>
          </cell>
        </row>
        <row r="223">
          <cell r="ES223">
            <v>7.0252979995049314E-2</v>
          </cell>
        </row>
        <row r="224">
          <cell r="ES224">
            <v>6.9140689955575318E-2</v>
          </cell>
        </row>
        <row r="225">
          <cell r="ES225">
            <v>8.359948627460434E-2</v>
          </cell>
        </row>
        <row r="226">
          <cell r="ES226">
            <v>5.5331269717565412E-2</v>
          </cell>
        </row>
        <row r="227">
          <cell r="ES227">
            <v>3.8082712271557684E-2</v>
          </cell>
        </row>
        <row r="230">
          <cell r="ES230">
            <v>4.1373679369313798E-2</v>
          </cell>
        </row>
        <row r="231">
          <cell r="ES231">
            <v>2.9388133534206551E-2</v>
          </cell>
        </row>
        <row r="232">
          <cell r="ES232">
            <v>2.1961071034573898E-2</v>
          </cell>
        </row>
        <row r="233">
          <cell r="ES233">
            <v>4.2536520853797111E-2</v>
          </cell>
        </row>
        <row r="234">
          <cell r="ES234">
            <v>4.848815851566779E-2</v>
          </cell>
        </row>
        <row r="235">
          <cell r="ES235">
            <v>-9.8541251885872372E-2</v>
          </cell>
        </row>
        <row r="237">
          <cell r="ES237">
            <v>4.8667470757976838E-2</v>
          </cell>
        </row>
        <row r="238">
          <cell r="ES238">
            <v>3.2417278520212367E-2</v>
          </cell>
        </row>
        <row r="239">
          <cell r="ES239">
            <v>5.3452883768128512E-2</v>
          </cell>
        </row>
        <row r="241">
          <cell r="ES241">
            <v>-7.7289399311766704E-2</v>
          </cell>
        </row>
        <row r="242">
          <cell r="ES242">
            <v>3.2446636180721855E-2</v>
          </cell>
        </row>
        <row r="243">
          <cell r="ES243">
            <v>3.7530004263106598E-2</v>
          </cell>
        </row>
        <row r="244">
          <cell r="ES244">
            <v>5.6154662948970424E-2</v>
          </cell>
        </row>
        <row r="245">
          <cell r="ES245">
            <v>5.1734383587329624E-3</v>
          </cell>
        </row>
        <row r="247">
          <cell r="ES247">
            <v>6.5140471091818641E-2</v>
          </cell>
        </row>
        <row r="248">
          <cell r="ES248">
            <v>6.7617241866487765E-2</v>
          </cell>
        </row>
        <row r="249">
          <cell r="ES249">
            <v>6.6566922020807162E-2</v>
          </cell>
        </row>
        <row r="250">
          <cell r="ES250">
            <v>8.0414184837988456E-2</v>
          </cell>
        </row>
        <row r="251">
          <cell r="ES251">
            <v>5.6695668457141579E-2</v>
          </cell>
        </row>
        <row r="252">
          <cell r="ES252">
            <v>4.2454018529473725E-2</v>
          </cell>
        </row>
        <row r="255">
          <cell r="ES255">
            <v>-2.185360850078033E-3</v>
          </cell>
        </row>
        <row r="256">
          <cell r="ES256">
            <v>-6.7493613841623779E-3</v>
          </cell>
        </row>
        <row r="257">
          <cell r="ES257">
            <v>2.3858207942450749E-2</v>
          </cell>
        </row>
        <row r="258">
          <cell r="ES258">
            <v>-2.2322723901287755E-2</v>
          </cell>
        </row>
        <row r="259">
          <cell r="ES259">
            <v>4.3945453578011273E-2</v>
          </cell>
        </row>
        <row r="260">
          <cell r="ES260">
            <v>3.2987109265306458E-2</v>
          </cell>
        </row>
        <row r="262">
          <cell r="ES262">
            <v>-5.5486191067530832E-3</v>
          </cell>
        </row>
        <row r="263">
          <cell r="ES263">
            <v>3.848428112575486E-2</v>
          </cell>
        </row>
        <row r="264">
          <cell r="ES264">
            <v>-2.9694695625192447E-2</v>
          </cell>
        </row>
        <row r="266">
          <cell r="ES266">
            <v>-0.28290606923447215</v>
          </cell>
        </row>
        <row r="267">
          <cell r="ES267">
            <v>7.9742783214468149E-2</v>
          </cell>
        </row>
        <row r="268">
          <cell r="ES268">
            <v>4.3853774618307639E-3</v>
          </cell>
        </row>
        <row r="269">
          <cell r="ES269">
            <v>4.4515334957528907E-4</v>
          </cell>
        </row>
        <row r="270">
          <cell r="ES270">
            <v>1.1590079348259508E-2</v>
          </cell>
        </row>
        <row r="272">
          <cell r="ES272">
            <v>7.1082922932637072E-3</v>
          </cell>
        </row>
        <row r="273">
          <cell r="ES273">
            <v>-2.4021241761340573E-3</v>
          </cell>
        </row>
        <row r="274">
          <cell r="ES274">
            <v>5.3572563136781159E-3</v>
          </cell>
        </row>
        <row r="275">
          <cell r="ES275">
            <v>-8.505024232235725E-2</v>
          </cell>
        </row>
        <row r="276">
          <cell r="ES276">
            <v>4.1056635968674149E-2</v>
          </cell>
        </row>
        <row r="277">
          <cell r="ES277">
            <v>-4.0584930056037916E-3</v>
          </cell>
        </row>
        <row r="305">
          <cell r="ES305">
            <v>-6.5869483786888949E-3</v>
          </cell>
        </row>
        <row r="306">
          <cell r="ES306">
            <v>-1.1804684644384666E-2</v>
          </cell>
        </row>
        <row r="307">
          <cell r="ES307">
            <v>-2.0779587184522996E-2</v>
          </cell>
        </row>
        <row r="308">
          <cell r="ES308">
            <v>-4.8550418861272093E-2</v>
          </cell>
        </row>
        <row r="309">
          <cell r="ES309">
            <v>-9.1863821323824313E-3</v>
          </cell>
        </row>
        <row r="310">
          <cell r="ES310">
            <v>-1.6489413502012717E-2</v>
          </cell>
        </row>
        <row r="312">
          <cell r="ES312">
            <v>-1.1308074036407989E-3</v>
          </cell>
        </row>
        <row r="313">
          <cell r="ES313">
            <v>-6.9169185108000075E-3</v>
          </cell>
        </row>
        <row r="314">
          <cell r="ES314">
            <v>8.275587722052169E-3</v>
          </cell>
        </row>
        <row r="316">
          <cell r="ES316">
            <v>-5.0706660910690204E-2</v>
          </cell>
        </row>
        <row r="317">
          <cell r="ES317">
            <v>-5.5129025692840505E-3</v>
          </cell>
        </row>
        <row r="318">
          <cell r="ES318">
            <v>-6.4534202064475688E-3</v>
          </cell>
        </row>
        <row r="319">
          <cell r="ES319">
            <v>-1.1603801446162354E-2</v>
          </cell>
        </row>
        <row r="320">
          <cell r="ES320">
            <v>3.0476686927587426E-3</v>
          </cell>
        </row>
        <row r="322">
          <cell r="ES322">
            <v>3.53829128498373E-3</v>
          </cell>
        </row>
        <row r="323">
          <cell r="ES323">
            <v>1.1835626531391252E-3</v>
          </cell>
        </row>
        <row r="324">
          <cell r="ES324">
            <v>-4.1560997532474886E-4</v>
          </cell>
        </row>
        <row r="325">
          <cell r="ES325">
            <v>2.106971288014714E-2</v>
          </cell>
        </row>
        <row r="326">
          <cell r="ES326">
            <v>1.1694662968079417E-2</v>
          </cell>
        </row>
        <row r="327">
          <cell r="ES327">
            <v>-6.6243683863139724E-3</v>
          </cell>
        </row>
      </sheetData>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Mois-1"/>
      <sheetName val="Evo PCAP"/>
      <sheetName val="Evo ACM"/>
      <sheetName val="Poids PCAP"/>
      <sheetName val="Poids ACM"/>
      <sheetName val="Contribution PCAP"/>
      <sheetName val="Contribution ACM"/>
      <sheetName val="Base 100"/>
    </sheetNames>
    <sheetDataSet>
      <sheetData sheetId="0">
        <row r="18">
          <cell r="DJ18">
            <v>66621676</v>
          </cell>
        </row>
        <row r="19">
          <cell r="DJ19">
            <v>10746910</v>
          </cell>
        </row>
        <row r="20">
          <cell r="DJ20">
            <v>5889329</v>
          </cell>
        </row>
        <row r="25">
          <cell r="DJ25">
            <v>85049065</v>
          </cell>
        </row>
      </sheetData>
      <sheetData sheetId="1"/>
      <sheetData sheetId="2">
        <row r="18">
          <cell r="DJ18">
            <v>524344898</v>
          </cell>
        </row>
        <row r="19">
          <cell r="DJ19">
            <v>55861462</v>
          </cell>
        </row>
        <row r="20">
          <cell r="DJ20">
            <v>63327416</v>
          </cell>
        </row>
        <row r="25">
          <cell r="DJ25">
            <v>653404138</v>
          </cell>
        </row>
      </sheetData>
      <sheetData sheetId="3">
        <row r="18">
          <cell r="DJ18">
            <v>0.493000732273561</v>
          </cell>
        </row>
        <row r="19">
          <cell r="DJ19">
            <v>1.1550320630629383</v>
          </cell>
        </row>
        <row r="20">
          <cell r="DJ20">
            <v>3.6279729572317843E-2</v>
          </cell>
        </row>
        <row r="25">
          <cell r="DJ25">
            <v>0.51204641331269718</v>
          </cell>
        </row>
      </sheetData>
      <sheetData sheetId="4"/>
      <sheetData sheetId="5">
        <row r="18">
          <cell r="DJ18">
            <v>-2.5442362745964009E-2</v>
          </cell>
        </row>
        <row r="19">
          <cell r="DJ19">
            <v>9.4677551301866725E-2</v>
          </cell>
        </row>
        <row r="20">
          <cell r="DJ20">
            <v>-0.15828273980767216</v>
          </cell>
        </row>
        <row r="25">
          <cell r="DJ25">
            <v>-2.9575183792725834E-2</v>
          </cell>
        </row>
      </sheetData>
      <sheetData sheetId="6">
        <row r="18">
          <cell r="DJ18">
            <v>3.1721483387870064E-2</v>
          </cell>
        </row>
        <row r="19">
          <cell r="DJ19">
            <v>0.11082690029400344</v>
          </cell>
        </row>
        <row r="20">
          <cell r="DJ20">
            <v>-4.2410110009384994E-2</v>
          </cell>
        </row>
        <row r="25">
          <cell r="DJ25">
            <v>3.2265247631012794E-2</v>
          </cell>
        </row>
      </sheetData>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Mois-1"/>
      <sheetName val="Evo PCAP"/>
      <sheetName val="Evo ACM"/>
      <sheetName val="Base 100"/>
      <sheetName val="Poids ACM"/>
      <sheetName val="Contribution ACM"/>
      <sheetName val="Evo PCAP moy 19-21"/>
    </sheetNames>
    <sheetDataSet>
      <sheetData sheetId="0"/>
      <sheetData sheetId="1"/>
      <sheetData sheetId="2"/>
      <sheetData sheetId="3">
        <row r="5">
          <cell r="DJ5">
            <v>0.5312413981289914</v>
          </cell>
        </row>
        <row r="6">
          <cell r="DJ6">
            <v>0.51056710945085482</v>
          </cell>
        </row>
        <row r="7">
          <cell r="DJ7">
            <v>1.1979910151307327</v>
          </cell>
        </row>
        <row r="8">
          <cell r="DJ8">
            <v>4.3122116404471722E-2</v>
          </cell>
        </row>
      </sheetData>
      <sheetData sheetId="4">
        <row r="5">
          <cell r="DJ5">
            <v>14.351196700089757</v>
          </cell>
        </row>
        <row r="6">
          <cell r="DJ6">
            <v>12.177828886825996</v>
          </cell>
        </row>
        <row r="7">
          <cell r="DJ7">
            <v>-109.71210365564046</v>
          </cell>
        </row>
        <row r="8">
          <cell r="DJ8">
            <v>9.62093594135251</v>
          </cell>
        </row>
      </sheetData>
      <sheetData sheetId="5">
        <row r="5">
          <cell r="DJ5">
            <v>-3.0402665692703668E-2</v>
          </cell>
        </row>
        <row r="6">
          <cell r="DJ6">
            <v>-2.6923996875810707E-2</v>
          </cell>
        </row>
        <row r="7">
          <cell r="DJ7">
            <v>9.2049874643959306E-2</v>
          </cell>
        </row>
        <row r="8">
          <cell r="DJ8">
            <v>-0.17094710257133749</v>
          </cell>
        </row>
      </sheetData>
      <sheetData sheetId="6">
        <row r="5">
          <cell r="CX5">
            <v>3.0381206047790821E-2</v>
          </cell>
          <cell r="DJ5">
            <v>3.0815038575049858E-2</v>
          </cell>
        </row>
        <row r="6">
          <cell r="CX6">
            <v>1.6644531694962605E-2</v>
          </cell>
          <cell r="DJ6">
            <v>3.0578664083743989E-2</v>
          </cell>
        </row>
        <row r="7">
          <cell r="CX7">
            <v>0.16756900843448097</v>
          </cell>
          <cell r="DJ7">
            <v>0.12557375133424897</v>
          </cell>
        </row>
        <row r="8">
          <cell r="CX8">
            <v>3.126840642396389E-2</v>
          </cell>
          <cell r="DJ8">
            <v>-5.0474326956806204E-2</v>
          </cell>
        </row>
      </sheetData>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Mois-1"/>
      <sheetName val="Evo PCAP"/>
      <sheetName val="Evo ACM"/>
      <sheetName val="Poids PCAP"/>
      <sheetName val="Poids ACM"/>
      <sheetName val="Contribution PCAP"/>
      <sheetName val="Contribution ACM"/>
      <sheetName val="Base 100"/>
    </sheetNames>
    <sheetDataSet>
      <sheetData sheetId="0">
        <row r="18">
          <cell r="DI18">
            <v>4267919</v>
          </cell>
          <cell r="DJ18">
            <v>34643311</v>
          </cell>
        </row>
        <row r="19">
          <cell r="DI19">
            <v>241454</v>
          </cell>
          <cell r="DJ19">
            <v>6038720</v>
          </cell>
        </row>
        <row r="20">
          <cell r="DI20">
            <v>472532</v>
          </cell>
          <cell r="DJ20">
            <v>2643134</v>
          </cell>
        </row>
        <row r="25">
          <cell r="DI25">
            <v>4998880</v>
          </cell>
          <cell r="DJ25">
            <v>44417264</v>
          </cell>
        </row>
      </sheetData>
      <sheetData sheetId="1"/>
      <sheetData sheetId="2">
        <row r="18">
          <cell r="DI18">
            <v>249685210</v>
          </cell>
          <cell r="DJ18">
            <v>262552128</v>
          </cell>
        </row>
        <row r="19">
          <cell r="DI19">
            <v>28670438</v>
          </cell>
          <cell r="DJ19">
            <v>31752328</v>
          </cell>
        </row>
        <row r="20">
          <cell r="DI20">
            <v>25912081</v>
          </cell>
          <cell r="DJ20">
            <v>26190106</v>
          </cell>
        </row>
        <row r="25">
          <cell r="DI25">
            <v>309652824</v>
          </cell>
          <cell r="DJ25">
            <v>326401191</v>
          </cell>
        </row>
      </sheetData>
      <sheetData sheetId="3">
        <row r="18">
          <cell r="DI18">
            <v>-0.80013239840850292</v>
          </cell>
          <cell r="DJ18">
            <v>0.59086543855081963</v>
          </cell>
        </row>
        <row r="19">
          <cell r="DI19">
            <v>-0.92209796748269135</v>
          </cell>
          <cell r="DJ19">
            <v>1.0422952959757579</v>
          </cell>
        </row>
        <row r="20">
          <cell r="DI20">
            <v>-0.78559864970326143</v>
          </cell>
          <cell r="DJ20">
            <v>0.11755272167160169</v>
          </cell>
        </row>
        <row r="25">
          <cell r="DI25">
            <v>-0.81693722509941347</v>
          </cell>
          <cell r="DJ25">
            <v>0.60531386560150913</v>
          </cell>
        </row>
      </sheetData>
      <sheetData sheetId="4"/>
      <sheetData sheetId="5">
        <row r="18">
          <cell r="DI18">
            <v>-0.13558729853126739</v>
          </cell>
          <cell r="DJ18">
            <v>2.2808669760835176E-2</v>
          </cell>
        </row>
        <row r="19">
          <cell r="DI19">
            <v>-0.23717800385870369</v>
          </cell>
          <cell r="DJ19">
            <v>7.8721294170193579E-2</v>
          </cell>
        </row>
        <row r="20">
          <cell r="DI20">
            <v>-0.17833845854039243</v>
          </cell>
          <cell r="DJ20">
            <v>-0.11317714691151448</v>
          </cell>
        </row>
        <row r="25">
          <cell r="DI25">
            <v>-0.15182462506861794</v>
          </cell>
          <cell r="DJ25">
            <v>1.5921202234803866E-2</v>
          </cell>
        </row>
      </sheetData>
      <sheetData sheetId="6">
        <row r="18">
          <cell r="DI18">
            <v>8.1884937195666474E-3</v>
          </cell>
          <cell r="DJ18">
            <v>7.2364134086867038E-2</v>
          </cell>
        </row>
        <row r="19">
          <cell r="DI19">
            <v>2.6746645916697842E-2</v>
          </cell>
          <cell r="DJ19">
            <v>0.13292879620351461</v>
          </cell>
        </row>
        <row r="20">
          <cell r="DI20">
            <v>-1.5732243237662535E-2</v>
          </cell>
          <cell r="DJ20">
            <v>4.5044882643743289E-3</v>
          </cell>
        </row>
        <row r="25">
          <cell r="DI25">
            <v>1.1216458269857954E-2</v>
          </cell>
          <cell r="DJ25">
            <v>7.5313988891809736E-2</v>
          </cell>
        </row>
      </sheetData>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Mois-1"/>
      <sheetName val="Evo PCAP"/>
      <sheetName val="Evo ACM"/>
      <sheetName val="Base 100"/>
      <sheetName val="Poids ACM"/>
      <sheetName val="Contribution ACM"/>
      <sheetName val="Evo PCAP moy 19-21"/>
    </sheetNames>
    <sheetDataSet>
      <sheetData sheetId="0"/>
      <sheetData sheetId="1"/>
      <sheetData sheetId="2"/>
      <sheetData sheetId="3">
        <row r="5">
          <cell r="DI5">
            <v>-0.90470582493593099</v>
          </cell>
          <cell r="DJ5">
            <v>0.62657357928001023</v>
          </cell>
        </row>
        <row r="6">
          <cell r="DI6">
            <v>-0.90568850587414051</v>
          </cell>
          <cell r="DJ6">
            <v>0.61236232027560722</v>
          </cell>
        </row>
        <row r="7">
          <cell r="DI7">
            <v>-0.9374100506715074</v>
          </cell>
          <cell r="DJ7">
            <v>1.0926324862398396</v>
          </cell>
        </row>
        <row r="8">
          <cell r="DI8">
            <v>-0.84896670021988618</v>
          </cell>
          <cell r="DJ8">
            <v>0.10155741538397289</v>
          </cell>
        </row>
      </sheetData>
      <sheetData sheetId="4">
        <row r="5">
          <cell r="DJ5">
            <v>16.439171554044986</v>
          </cell>
        </row>
        <row r="6">
          <cell r="DJ6">
            <v>16.620647947587045</v>
          </cell>
        </row>
        <row r="7">
          <cell r="DJ7">
            <v>31.969682924904461</v>
          </cell>
        </row>
        <row r="8">
          <cell r="DJ8">
            <v>6.2129789239433553</v>
          </cell>
        </row>
      </sheetData>
      <sheetData sheetId="5">
        <row r="5">
          <cell r="DI5">
            <v>-0.13869014966433235</v>
          </cell>
          <cell r="DJ5">
            <v>1.9027734697812493E-2</v>
          </cell>
        </row>
        <row r="6">
          <cell r="DI6">
            <v>-0.12902106592170404</v>
          </cell>
          <cell r="DJ6">
            <v>2.3642285299074528E-2</v>
          </cell>
        </row>
        <row r="7">
          <cell r="DI7">
            <v>-0.17573849547125209</v>
          </cell>
          <cell r="DJ7">
            <v>9.2972819155061837E-2</v>
          </cell>
        </row>
        <row r="8">
          <cell r="DI8">
            <v>-0.17987859631693959</v>
          </cell>
          <cell r="DJ8">
            <v>-0.12357730364630271</v>
          </cell>
        </row>
      </sheetData>
      <sheetData sheetId="6">
        <row r="5">
          <cell r="CW5">
            <v>7.9216410410545501E-2</v>
          </cell>
          <cell r="CX5">
            <v>6.0101320217925913E-2</v>
          </cell>
          <cell r="DI5">
            <v>1.6977925434020325E-2</v>
          </cell>
          <cell r="DJ5">
            <v>7.5631768809617084E-2</v>
          </cell>
        </row>
        <row r="6">
          <cell r="CW6">
            <v>5.9032376157001076E-2</v>
          </cell>
          <cell r="CX6">
            <v>3.990252901163327E-2</v>
          </cell>
          <cell r="DI6">
            <v>1.4396732606779983E-2</v>
          </cell>
          <cell r="DJ6">
            <v>7.3181612481383551E-2</v>
          </cell>
        </row>
        <row r="7">
          <cell r="CW7">
            <v>0.23537407942279187</v>
          </cell>
          <cell r="CX7">
            <v>0.20897431609694195</v>
          </cell>
          <cell r="DI7">
            <v>6.6646062893090496E-2</v>
          </cell>
          <cell r="DJ7">
            <v>0.16067635002044667</v>
          </cell>
        </row>
        <row r="8">
          <cell r="CW8">
            <v>0.10683524765182195</v>
          </cell>
          <cell r="CX8">
            <v>9.2829599068665392E-2</v>
          </cell>
          <cell r="DI8">
            <v>-1.9434872609277898E-2</v>
          </cell>
          <cell r="DJ8">
            <v>-6.7199740117743767E-3</v>
          </cell>
        </row>
      </sheetData>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Mois-1"/>
      <sheetName val="Evo PCAP"/>
      <sheetName val="Evo ACM"/>
      <sheetName val="Base 100"/>
      <sheetName val="Poids ACM"/>
      <sheetName val="Contribution ACM"/>
      <sheetName val="Evo PCAP moy 19-21"/>
    </sheetNames>
    <sheetDataSet>
      <sheetData sheetId="0"/>
      <sheetData sheetId="1"/>
      <sheetData sheetId="2"/>
      <sheetData sheetId="3"/>
      <sheetData sheetId="4">
        <row r="5">
          <cell r="DJ5">
            <v>12.64954876494431</v>
          </cell>
        </row>
        <row r="6">
          <cell r="DJ6">
            <v>9.4268661589085561</v>
          </cell>
        </row>
        <row r="7">
          <cell r="DJ7">
            <v>-18.541176582484191</v>
          </cell>
        </row>
        <row r="8">
          <cell r="DJ8">
            <v>15.102070015181447</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3BC26-3931-4386-8AE9-5A4E2D19940A}">
  <sheetPr>
    <tabColor rgb="FF0000FF"/>
  </sheetPr>
  <dimension ref="A1:Y215"/>
  <sheetViews>
    <sheetView showGridLines="0" tabSelected="1" zoomScale="120" zoomScaleNormal="120" zoomScaleSheetLayoutView="100" workbookViewId="0">
      <pane ySplit="1" topLeftCell="A2" activePane="bottomLeft" state="frozenSplit"/>
      <selection activeCell="N22" sqref="N22"/>
      <selection pane="bottomLeft" sqref="A1:D1"/>
    </sheetView>
  </sheetViews>
  <sheetFormatPr baseColWidth="10" defaultColWidth="11.42578125" defaultRowHeight="12.75" x14ac:dyDescent="0.2"/>
  <cols>
    <col min="1" max="7" width="14.42578125" style="5" customWidth="1"/>
    <col min="8" max="9" width="13.42578125" style="5" customWidth="1"/>
    <col min="10" max="12" width="14.42578125" style="5" customWidth="1"/>
    <col min="13" max="13" width="2.5703125" style="5" customWidth="1"/>
    <col min="14" max="16384" width="11.42578125" style="5"/>
  </cols>
  <sheetData>
    <row r="1" spans="1:14" s="2" customFormat="1" ht="15.75" x14ac:dyDescent="0.2">
      <c r="A1" s="1" t="s">
        <v>0</v>
      </c>
      <c r="B1" s="1"/>
      <c r="C1" s="1"/>
      <c r="D1" s="1"/>
      <c r="E1" s="1" t="s">
        <v>1</v>
      </c>
      <c r="F1" s="1"/>
      <c r="G1" s="1"/>
      <c r="H1" s="1"/>
      <c r="I1" s="1" t="s">
        <v>2</v>
      </c>
      <c r="J1" s="1"/>
      <c r="K1" s="1"/>
      <c r="L1" s="1"/>
    </row>
    <row r="2" spans="1:14" ht="15.75" x14ac:dyDescent="0.2">
      <c r="A2" s="3" t="s">
        <v>3</v>
      </c>
      <c r="B2" s="3"/>
      <c r="C2" s="3"/>
      <c r="D2" s="3"/>
      <c r="E2" s="4"/>
      <c r="G2" s="6"/>
      <c r="H2" s="4"/>
      <c r="I2" s="7"/>
      <c r="J2" s="7"/>
      <c r="K2" s="7"/>
      <c r="N2" s="2"/>
    </row>
    <row r="3" spans="1:14" ht="15.75" x14ac:dyDescent="0.2">
      <c r="A3" s="8" t="s">
        <v>4</v>
      </c>
      <c r="B3" s="4"/>
      <c r="C3" s="4"/>
      <c r="D3" s="4"/>
      <c r="E3" s="4"/>
      <c r="F3" s="6"/>
      <c r="G3" s="6"/>
      <c r="H3" s="4"/>
      <c r="I3" s="4"/>
      <c r="J3" s="4"/>
      <c r="K3" s="4"/>
      <c r="L3" s="9" t="s">
        <v>5</v>
      </c>
      <c r="N3" s="2"/>
    </row>
    <row r="4" spans="1:14" ht="12.75" customHeight="1" x14ac:dyDescent="0.2">
      <c r="A4" s="5" t="str">
        <f>+[2]RA_INDICES!$E$134</f>
        <v xml:space="preserve">TOTAL SOINS DE VILLE </v>
      </c>
      <c r="D4" s="5" t="s">
        <v>6</v>
      </c>
    </row>
    <row r="5" spans="1:14" ht="12.75" customHeight="1" x14ac:dyDescent="0.2"/>
    <row r="6" spans="1:14" ht="12.75" customHeight="1" x14ac:dyDescent="0.2">
      <c r="F6" s="10"/>
      <c r="G6" s="10"/>
    </row>
    <row r="7" spans="1:14" ht="12.75" customHeight="1" x14ac:dyDescent="0.2"/>
    <row r="8" spans="1:14" ht="12.75" customHeight="1" x14ac:dyDescent="0.2"/>
    <row r="9" spans="1:14" ht="12.75" customHeight="1" x14ac:dyDescent="0.2"/>
    <row r="10" spans="1:14" ht="12.75" customHeight="1" x14ac:dyDescent="0.2"/>
    <row r="11" spans="1:14" ht="12.75" customHeight="1" x14ac:dyDescent="0.2"/>
    <row r="12" spans="1:14" ht="12.75" customHeight="1" x14ac:dyDescent="0.2"/>
    <row r="13" spans="1:14" ht="12.75" customHeight="1" x14ac:dyDescent="0.2"/>
    <row r="14" spans="1:14" ht="12.75" customHeight="1" x14ac:dyDescent="0.2"/>
    <row r="15" spans="1:14" ht="12.75" customHeight="1" x14ac:dyDescent="0.2"/>
    <row r="16" spans="1:14" ht="12.75" customHeight="1" x14ac:dyDescent="0.2"/>
    <row r="17" spans="1:1" ht="12.75" customHeight="1" x14ac:dyDescent="0.2"/>
    <row r="18" spans="1:1" ht="12.75" customHeight="1" x14ac:dyDescent="0.2"/>
    <row r="19" spans="1:1" ht="12.75" customHeight="1" x14ac:dyDescent="0.2">
      <c r="A19" s="5" t="str">
        <f>[1]RA_INDICES!$E$28</f>
        <v>TOTAL généralistes</v>
      </c>
    </row>
    <row r="20" spans="1:1" ht="12.75" customHeight="1" x14ac:dyDescent="0.2"/>
    <row r="21" spans="1:1" ht="12.75" customHeight="1" x14ac:dyDescent="0.2"/>
    <row r="22" spans="1:1" ht="12.75" customHeight="1" x14ac:dyDescent="0.2"/>
    <row r="23" spans="1:1" ht="12.75" customHeight="1" x14ac:dyDescent="0.2"/>
    <row r="24" spans="1:1" ht="12.75" customHeight="1" x14ac:dyDescent="0.2"/>
    <row r="25" spans="1:1" ht="12.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spans="1:25" ht="12.75" customHeight="1" x14ac:dyDescent="0.2"/>
    <row r="34" spans="1:25" ht="12.75" customHeight="1" x14ac:dyDescent="0.2">
      <c r="A34" s="5" t="str">
        <f>+[1]RA_INDICES!$E$51</f>
        <v>TOTAL spécialistes</v>
      </c>
      <c r="F34" s="11"/>
      <c r="G34" s="11"/>
    </row>
    <row r="35" spans="1:25" ht="12.75" customHeight="1" x14ac:dyDescent="0.2"/>
    <row r="36" spans="1:25" ht="12.75" customHeight="1" x14ac:dyDescent="0.2"/>
    <row r="37" spans="1:25" ht="12.75" customHeight="1" x14ac:dyDescent="0.2"/>
    <row r="38" spans="1:25" ht="12.75" customHeight="1" x14ac:dyDescent="0.2"/>
    <row r="39" spans="1:25" ht="12.75" customHeight="1" x14ac:dyDescent="0.2"/>
    <row r="40" spans="1:25" ht="12.75" customHeight="1" x14ac:dyDescent="0.2"/>
    <row r="41" spans="1:25" ht="12.75" customHeight="1" x14ac:dyDescent="0.2"/>
    <row r="42" spans="1:25" ht="12.75" customHeight="1" x14ac:dyDescent="0.2"/>
    <row r="43" spans="1:25" ht="12.75" customHeight="1" x14ac:dyDescent="0.2"/>
    <row r="44" spans="1:25" ht="12.75" customHeight="1" x14ac:dyDescent="0.2"/>
    <row r="45" spans="1:25" ht="12.75" customHeight="1" x14ac:dyDescent="0.2"/>
    <row r="46" spans="1:25" ht="12.75" customHeight="1" x14ac:dyDescent="0.2"/>
    <row r="47" spans="1:25" ht="12.75" customHeight="1" x14ac:dyDescent="0.2"/>
    <row r="48" spans="1:25" ht="12.75" customHeight="1" x14ac:dyDescent="0.2">
      <c r="Y48" s="12"/>
    </row>
    <row r="49" spans="1:12" s="11" customFormat="1" ht="12.75" customHeight="1" x14ac:dyDescent="0.2">
      <c r="A49" s="11" t="str">
        <f>+[1]RA_INDICES!$E$55</f>
        <v>Honoraires de dentistes</v>
      </c>
    </row>
    <row r="50" spans="1:12" s="13" customFormat="1" ht="12.75" customHeight="1" x14ac:dyDescent="0.2">
      <c r="E50" s="11"/>
    </row>
    <row r="51" spans="1:12" s="13" customFormat="1" ht="12.75" customHeight="1" x14ac:dyDescent="0.2">
      <c r="E51" s="11"/>
    </row>
    <row r="52" spans="1:12" s="13" customFormat="1" ht="12.75" customHeight="1" x14ac:dyDescent="0.2">
      <c r="E52" s="11"/>
    </row>
    <row r="53" spans="1:12" s="13" customFormat="1" ht="12.75" customHeight="1" x14ac:dyDescent="0.2">
      <c r="E53" s="11"/>
    </row>
    <row r="54" spans="1:12" s="13" customFormat="1" ht="12.75" customHeight="1" x14ac:dyDescent="0.2">
      <c r="E54" s="11"/>
    </row>
    <row r="55" spans="1:12" s="13" customFormat="1" ht="12.75" customHeight="1" x14ac:dyDescent="0.2">
      <c r="E55" s="11"/>
    </row>
    <row r="56" spans="1:12" s="13" customFormat="1" ht="12.75" customHeight="1" x14ac:dyDescent="0.2">
      <c r="E56" s="11"/>
    </row>
    <row r="57" spans="1:12" s="13" customFormat="1" ht="12.75" customHeight="1" x14ac:dyDescent="0.2">
      <c r="E57" s="11"/>
    </row>
    <row r="58" spans="1:12" s="13" customFormat="1" ht="12.75" customHeight="1" x14ac:dyDescent="0.2">
      <c r="E58" s="11"/>
    </row>
    <row r="59" spans="1:12" s="13" customFormat="1" ht="12.75" customHeight="1" x14ac:dyDescent="0.2">
      <c r="E59" s="11"/>
    </row>
    <row r="60" spans="1:12" s="13" customFormat="1" ht="12.75" customHeight="1" x14ac:dyDescent="0.2">
      <c r="E60" s="11"/>
    </row>
    <row r="61" spans="1:12" s="13" customFormat="1" ht="12.75" customHeight="1" x14ac:dyDescent="0.2">
      <c r="E61" s="11"/>
    </row>
    <row r="62" spans="1:12" s="13" customFormat="1" ht="12.75" customHeight="1" x14ac:dyDescent="0.2">
      <c r="E62" s="11"/>
    </row>
    <row r="63" spans="1:12" s="13" customFormat="1" ht="12.75" customHeight="1" x14ac:dyDescent="0.2">
      <c r="E63" s="11"/>
    </row>
    <row r="64" spans="1:12" ht="12.75" customHeight="1" x14ac:dyDescent="0.2">
      <c r="A64" s="5" t="str">
        <f>+[1]RA_INDICES!$E$74</f>
        <v>Montants masseurs-kiné</v>
      </c>
      <c r="E64" s="14"/>
      <c r="F64" s="14"/>
      <c r="G64" s="14"/>
      <c r="H64" s="14"/>
      <c r="L64" s="14"/>
    </row>
    <row r="65" spans="1:1" ht="12.75" customHeight="1" x14ac:dyDescent="0.2"/>
    <row r="66" spans="1:1" ht="12.75" customHeight="1" x14ac:dyDescent="0.2"/>
    <row r="67" spans="1:1" ht="12.75" customHeight="1" x14ac:dyDescent="0.2"/>
    <row r="68" spans="1:1" ht="12.75" customHeight="1" x14ac:dyDescent="0.2"/>
    <row r="69" spans="1:1" ht="12.75" customHeight="1" x14ac:dyDescent="0.2"/>
    <row r="70" spans="1:1" ht="12.75" customHeight="1" x14ac:dyDescent="0.2"/>
    <row r="71" spans="1:1" ht="12.75" customHeight="1" x14ac:dyDescent="0.2"/>
    <row r="72" spans="1:1" ht="12.75" customHeight="1" x14ac:dyDescent="0.2"/>
    <row r="73" spans="1:1" ht="12.75" customHeight="1" x14ac:dyDescent="0.2"/>
    <row r="74" spans="1:1" ht="12.75" customHeight="1" x14ac:dyDescent="0.2"/>
    <row r="75" spans="1:1" ht="12.75" customHeight="1" x14ac:dyDescent="0.2"/>
    <row r="76" spans="1:1" ht="12.75" customHeight="1" x14ac:dyDescent="0.2"/>
    <row r="77" spans="1:1" ht="12.75" customHeight="1" x14ac:dyDescent="0.2"/>
    <row r="78" spans="1:1" ht="12.75" customHeight="1" x14ac:dyDescent="0.2"/>
    <row r="79" spans="1:1" ht="12.75" customHeight="1" x14ac:dyDescent="0.2">
      <c r="A79" s="5" t="str">
        <f>+[2]RA_INDICES!$E$69</f>
        <v>TOTAL Infirmiers</v>
      </c>
    </row>
    <row r="80" spans="1:1" ht="12.75" customHeight="1" x14ac:dyDescent="0.2"/>
    <row r="81" spans="1:1" ht="12.75" customHeight="1" x14ac:dyDescent="0.2"/>
    <row r="82" spans="1:1" ht="12.75" customHeight="1" x14ac:dyDescent="0.2"/>
    <row r="83" spans="1:1" ht="12.75" customHeight="1" x14ac:dyDescent="0.2"/>
    <row r="84" spans="1:1" ht="12.75" customHeight="1" x14ac:dyDescent="0.2"/>
    <row r="85" spans="1:1" ht="12.75" customHeight="1" x14ac:dyDescent="0.2"/>
    <row r="86" spans="1:1" ht="12.75" customHeight="1" x14ac:dyDescent="0.2"/>
    <row r="87" spans="1:1" ht="12.75" customHeight="1" x14ac:dyDescent="0.2"/>
    <row r="88" spans="1:1" ht="12.75" customHeight="1" x14ac:dyDescent="0.2"/>
    <row r="89" spans="1:1" ht="12.75" customHeight="1" x14ac:dyDescent="0.2"/>
    <row r="90" spans="1:1" ht="12.75" customHeight="1" x14ac:dyDescent="0.2"/>
    <row r="91" spans="1:1" ht="12.75" customHeight="1" x14ac:dyDescent="0.2"/>
    <row r="92" spans="1:1" ht="12.75" customHeight="1" x14ac:dyDescent="0.2"/>
    <row r="93" spans="1:1" ht="12.75" customHeight="1" x14ac:dyDescent="0.2"/>
    <row r="94" spans="1:1" ht="12.75" customHeight="1" x14ac:dyDescent="0.2">
      <c r="A94" s="5" t="str">
        <f>+[2]RA_INDICES!$E$83</f>
        <v>TOTAL Laboratoires</v>
      </c>
    </row>
    <row r="95" spans="1:1" ht="12.75" customHeight="1" x14ac:dyDescent="0.2"/>
    <row r="96" spans="1:1" ht="12.75" customHeight="1" x14ac:dyDescent="0.2"/>
    <row r="97" spans="1:1" ht="12.75" customHeight="1" x14ac:dyDescent="0.2"/>
    <row r="98" spans="1:1" ht="12.75" customHeight="1" x14ac:dyDescent="0.2"/>
    <row r="99" spans="1:1" ht="12.75" customHeight="1" x14ac:dyDescent="0.2"/>
    <row r="100" spans="1:1" ht="12.75" customHeight="1" x14ac:dyDescent="0.2"/>
    <row r="101" spans="1:1" ht="12.75" customHeight="1" x14ac:dyDescent="0.2"/>
    <row r="102" spans="1:1" ht="12.75" customHeight="1" x14ac:dyDescent="0.2"/>
    <row r="103" spans="1:1" ht="12.75" customHeight="1" x14ac:dyDescent="0.2"/>
    <row r="104" spans="1:1" ht="12.75" customHeight="1" x14ac:dyDescent="0.2"/>
    <row r="105" spans="1:1" ht="12.75" customHeight="1" x14ac:dyDescent="0.2"/>
    <row r="106" spans="1:1" ht="12.75" customHeight="1" x14ac:dyDescent="0.2"/>
    <row r="107" spans="1:1" ht="12.75" customHeight="1" x14ac:dyDescent="0.2"/>
    <row r="108" spans="1:1" ht="12.75" customHeight="1" x14ac:dyDescent="0.2"/>
    <row r="109" spans="1:1" s="11" customFormat="1" ht="12.75" customHeight="1" x14ac:dyDescent="0.2">
      <c r="A109" s="11" t="str">
        <f>+[1]RA_INDICES!$E$89</f>
        <v>TOTAL transports</v>
      </c>
    </row>
    <row r="110" spans="1:1" s="13" customFormat="1" ht="12.75" customHeight="1" x14ac:dyDescent="0.2"/>
    <row r="111" spans="1:1" s="13" customFormat="1" ht="12.75" customHeight="1" x14ac:dyDescent="0.2"/>
    <row r="112" spans="1:1" s="13" customFormat="1" ht="12.75" customHeight="1" x14ac:dyDescent="0.2"/>
    <row r="113" spans="1:1" s="13" customFormat="1" ht="12.75" customHeight="1" x14ac:dyDescent="0.2"/>
    <row r="114" spans="1:1" s="13" customFormat="1" ht="12.75" customHeight="1" x14ac:dyDescent="0.2"/>
    <row r="115" spans="1:1" s="13" customFormat="1" ht="12.75" customHeight="1" x14ac:dyDescent="0.2"/>
    <row r="116" spans="1:1" s="13" customFormat="1" ht="12.75" customHeight="1" x14ac:dyDescent="0.2"/>
    <row r="117" spans="1:1" s="13" customFormat="1" ht="12.75" customHeight="1" x14ac:dyDescent="0.2"/>
    <row r="118" spans="1:1" s="13" customFormat="1" ht="12.75" customHeight="1" x14ac:dyDescent="0.2"/>
    <row r="119" spans="1:1" s="13" customFormat="1" ht="12.75" customHeight="1" x14ac:dyDescent="0.2"/>
    <row r="120" spans="1:1" s="13" customFormat="1" ht="12.75" customHeight="1" x14ac:dyDescent="0.2"/>
    <row r="121" spans="1:1" s="13" customFormat="1" ht="12.75" customHeight="1" x14ac:dyDescent="0.2"/>
    <row r="122" spans="1:1" s="13" customFormat="1" ht="12.75" customHeight="1" x14ac:dyDescent="0.2"/>
    <row r="123" spans="1:1" s="13" customFormat="1" ht="12.75" customHeight="1" x14ac:dyDescent="0.2"/>
    <row r="124" spans="1:1" ht="12.75" customHeight="1" x14ac:dyDescent="0.2">
      <c r="A124" s="5" t="str">
        <f>+[2]RA_INDICES!$E$90</f>
        <v>IJ maladie</v>
      </c>
    </row>
    <row r="125" spans="1:1" ht="12.75" customHeight="1" x14ac:dyDescent="0.2"/>
    <row r="126" spans="1:1" ht="12.75" customHeight="1" x14ac:dyDescent="0.2"/>
    <row r="127" spans="1:1" ht="12.75" customHeight="1" x14ac:dyDescent="0.2"/>
    <row r="128" spans="1:1" ht="12.75" customHeight="1" x14ac:dyDescent="0.2"/>
    <row r="129" spans="1:8" ht="12.75" customHeight="1" x14ac:dyDescent="0.2"/>
    <row r="130" spans="1:8" s="15" customFormat="1" ht="12.75" customHeight="1" x14ac:dyDescent="0.2">
      <c r="H130" s="16"/>
    </row>
    <row r="131" spans="1:8" ht="12.75" customHeight="1" x14ac:dyDescent="0.2"/>
    <row r="132" spans="1:8" ht="12.75" customHeight="1" x14ac:dyDescent="0.2"/>
    <row r="133" spans="1:8" ht="12.75" customHeight="1" x14ac:dyDescent="0.2"/>
    <row r="134" spans="1:8" ht="12.75" customHeight="1" x14ac:dyDescent="0.2"/>
    <row r="135" spans="1:8" ht="12.75" customHeight="1" x14ac:dyDescent="0.2"/>
    <row r="136" spans="1:8" ht="12.75" customHeight="1" x14ac:dyDescent="0.2"/>
    <row r="137" spans="1:8" ht="12.75" customHeight="1" x14ac:dyDescent="0.2"/>
    <row r="138" spans="1:8" ht="12.75" customHeight="1" x14ac:dyDescent="0.2"/>
    <row r="139" spans="1:8" s="11" customFormat="1" ht="12.75" customHeight="1" x14ac:dyDescent="0.2">
      <c r="A139" s="11" t="str">
        <f>+[1]RA_INDICES!$E$91</f>
        <v>IJ AT</v>
      </c>
    </row>
    <row r="140" spans="1:8" s="13" customFormat="1" ht="12.75" customHeight="1" x14ac:dyDescent="0.2"/>
    <row r="141" spans="1:8" s="13" customFormat="1" ht="12.75" customHeight="1" x14ac:dyDescent="0.2"/>
    <row r="142" spans="1:8" s="13" customFormat="1" ht="12.75" customHeight="1" x14ac:dyDescent="0.2"/>
    <row r="143" spans="1:8" s="13" customFormat="1" ht="12.75" customHeight="1" x14ac:dyDescent="0.2"/>
    <row r="144" spans="1:8" s="13" customFormat="1" ht="12.75" customHeight="1" x14ac:dyDescent="0.2"/>
    <row r="145" spans="1:4" s="13" customFormat="1" ht="12.75" customHeight="1" x14ac:dyDescent="0.2"/>
    <row r="146" spans="1:4" s="13" customFormat="1" ht="12.75" customHeight="1" x14ac:dyDescent="0.2"/>
    <row r="147" spans="1:4" s="13" customFormat="1" ht="12.75" customHeight="1" x14ac:dyDescent="0.2"/>
    <row r="148" spans="1:4" s="13" customFormat="1" ht="12.75" customHeight="1" x14ac:dyDescent="0.2"/>
    <row r="149" spans="1:4" s="13" customFormat="1" ht="12.75" customHeight="1" x14ac:dyDescent="0.2"/>
    <row r="150" spans="1:4" s="13" customFormat="1" ht="12.75" customHeight="1" x14ac:dyDescent="0.2"/>
    <row r="151" spans="1:4" s="13" customFormat="1" ht="12.75" customHeight="1" x14ac:dyDescent="0.2"/>
    <row r="152" spans="1:4" s="13" customFormat="1" ht="12.75" customHeight="1" x14ac:dyDescent="0.2"/>
    <row r="153" spans="1:4" s="13" customFormat="1" ht="12.75" customHeight="1" x14ac:dyDescent="0.2"/>
    <row r="154" spans="1:4" s="17" customFormat="1" ht="12.75" customHeight="1" x14ac:dyDescent="0.2">
      <c r="A154" s="17" t="str">
        <f>+[2]RA_INDICES!$E$107</f>
        <v>Médicaments de ville</v>
      </c>
      <c r="D154" s="18"/>
    </row>
    <row r="155" spans="1:4" ht="12.75" customHeight="1" x14ac:dyDescent="0.2"/>
    <row r="156" spans="1:4" ht="12.75" customHeight="1" x14ac:dyDescent="0.2"/>
    <row r="157" spans="1:4" ht="12.75" customHeight="1" x14ac:dyDescent="0.2"/>
    <row r="158" spans="1:4" ht="12.75" customHeight="1" x14ac:dyDescent="0.2"/>
    <row r="159" spans="1:4" ht="12.75" customHeight="1" x14ac:dyDescent="0.2"/>
    <row r="160" spans="1:4" ht="12.75" customHeight="1" x14ac:dyDescent="0.2"/>
    <row r="161" spans="1:1" ht="12.75" customHeight="1" x14ac:dyDescent="0.2"/>
    <row r="162" spans="1:1" ht="12.75" customHeight="1" x14ac:dyDescent="0.2"/>
    <row r="163" spans="1:1" ht="12.75" customHeight="1" x14ac:dyDescent="0.2"/>
    <row r="164" spans="1:1" ht="12.75" customHeight="1" x14ac:dyDescent="0.2"/>
    <row r="165" spans="1:1" ht="12.75" customHeight="1" x14ac:dyDescent="0.2"/>
    <row r="166" spans="1:1" ht="12.75" customHeight="1" x14ac:dyDescent="0.2"/>
    <row r="167" spans="1:1" ht="12.75" customHeight="1" x14ac:dyDescent="0.2"/>
    <row r="168" spans="1:1" ht="12.75" customHeight="1" x14ac:dyDescent="0.2"/>
    <row r="169" spans="1:1" s="11" customFormat="1" ht="12.75" customHeight="1" x14ac:dyDescent="0.2">
      <c r="A169" s="11" t="str">
        <f>+[1]RA_INDICES!$E$108</f>
        <v>Médicaments rétrocédés</v>
      </c>
    </row>
    <row r="170" spans="1:1" s="13" customFormat="1" ht="12.75" customHeight="1" x14ac:dyDescent="0.2"/>
    <row r="171" spans="1:1" s="13" customFormat="1" ht="12.75" customHeight="1" x14ac:dyDescent="0.2"/>
    <row r="172" spans="1:1" s="13" customFormat="1" ht="12.75" customHeight="1" x14ac:dyDescent="0.2"/>
    <row r="173" spans="1:1" s="13" customFormat="1" ht="12.75" customHeight="1" x14ac:dyDescent="0.2"/>
    <row r="174" spans="1:1" s="13" customFormat="1" ht="12.75" customHeight="1" x14ac:dyDescent="0.2"/>
    <row r="175" spans="1:1" s="13" customFormat="1" ht="12.75" customHeight="1" x14ac:dyDescent="0.2"/>
    <row r="176" spans="1:1" s="13" customFormat="1" ht="12.75" customHeight="1" x14ac:dyDescent="0.2"/>
    <row r="177" spans="1:8" s="13" customFormat="1" ht="12.75" customHeight="1" x14ac:dyDescent="0.2"/>
    <row r="178" spans="1:8" s="13" customFormat="1" ht="12.75" customHeight="1" x14ac:dyDescent="0.2"/>
    <row r="179" spans="1:8" s="13" customFormat="1" ht="12.75" customHeight="1" x14ac:dyDescent="0.2"/>
    <row r="180" spans="1:8" s="13" customFormat="1" ht="12.75" customHeight="1" x14ac:dyDescent="0.2"/>
    <row r="181" spans="1:8" s="13" customFormat="1" ht="12.75" customHeight="1" x14ac:dyDescent="0.2"/>
    <row r="182" spans="1:8" s="13" customFormat="1" ht="12.75" customHeight="1" x14ac:dyDescent="0.2"/>
    <row r="183" spans="1:8" s="17" customFormat="1" ht="12.75" customHeight="1" x14ac:dyDescent="0.2">
      <c r="A183" s="17" t="str">
        <f>+[2]RA_INDICES!$E$118</f>
        <v>TOTAL médicaments</v>
      </c>
      <c r="D183" s="18"/>
      <c r="H183" s="5"/>
    </row>
    <row r="184" spans="1:8" ht="12.75" customHeight="1" x14ac:dyDescent="0.2"/>
    <row r="185" spans="1:8" ht="12.75" customHeight="1" x14ac:dyDescent="0.2"/>
    <row r="186" spans="1:8" ht="12.75" customHeight="1" x14ac:dyDescent="0.2"/>
    <row r="187" spans="1:8" ht="12.75" customHeight="1" x14ac:dyDescent="0.2"/>
    <row r="188" spans="1:8" ht="12.75" customHeight="1" x14ac:dyDescent="0.2"/>
    <row r="189" spans="1:8" ht="12.75" customHeight="1" x14ac:dyDescent="0.2"/>
    <row r="190" spans="1:8" ht="12.75" customHeight="1" x14ac:dyDescent="0.2"/>
    <row r="191" spans="1:8" ht="12.75" customHeight="1" x14ac:dyDescent="0.2"/>
    <row r="192" spans="1:8" ht="12.75" customHeight="1" x14ac:dyDescent="0.2"/>
    <row r="193" spans="1:12" ht="12.75" customHeight="1" x14ac:dyDescent="0.2"/>
    <row r="194" spans="1:12" ht="12.75" customHeight="1" x14ac:dyDescent="0.2"/>
    <row r="195" spans="1:12" ht="12.75" customHeight="1" x14ac:dyDescent="0.2"/>
    <row r="196" spans="1:12" ht="12.75" customHeight="1" x14ac:dyDescent="0.2"/>
    <row r="197" spans="1:12" ht="12.75" customHeight="1" x14ac:dyDescent="0.2"/>
    <row r="198" spans="1:12" s="13" customFormat="1" ht="12.75" customHeight="1" x14ac:dyDescent="0.2">
      <c r="A198" s="11" t="str">
        <f>+[1]RA_INDICES!$E$126</f>
        <v>Produits de LPP</v>
      </c>
      <c r="B198" s="11"/>
      <c r="C198" s="11"/>
      <c r="D198" s="14"/>
      <c r="E198" s="11"/>
      <c r="F198" s="11"/>
      <c r="G198" s="11"/>
      <c r="H198" s="11"/>
      <c r="I198" s="11"/>
      <c r="J198" s="11"/>
      <c r="K198" s="11"/>
      <c r="L198" s="11"/>
    </row>
    <row r="199" spans="1:12" s="13" customFormat="1" ht="12.75" customHeight="1" x14ac:dyDescent="0.2"/>
    <row r="200" spans="1:12" s="13" customFormat="1" ht="12.75" customHeight="1" x14ac:dyDescent="0.2"/>
    <row r="201" spans="1:12" s="13" customFormat="1" ht="12.75" customHeight="1" x14ac:dyDescent="0.2"/>
    <row r="202" spans="1:12" s="13" customFormat="1" ht="12.75" customHeight="1" x14ac:dyDescent="0.2"/>
    <row r="203" spans="1:12" s="13" customFormat="1" ht="12.75" customHeight="1" x14ac:dyDescent="0.2"/>
    <row r="204" spans="1:12" s="13" customFormat="1" ht="12.75" customHeight="1" x14ac:dyDescent="0.2"/>
    <row r="205" spans="1:12" s="13" customFormat="1" ht="12.75" customHeight="1" x14ac:dyDescent="0.2"/>
    <row r="206" spans="1:12" s="13" customFormat="1" ht="12.75" customHeight="1" x14ac:dyDescent="0.2"/>
    <row r="207" spans="1:12" s="13" customFormat="1" ht="12.75" customHeight="1" x14ac:dyDescent="0.2"/>
    <row r="208" spans="1:12" s="13" customFormat="1" ht="12.75" customHeight="1" x14ac:dyDescent="0.2"/>
    <row r="209" spans="1:1" s="13" customFormat="1" ht="12.75" customHeight="1" x14ac:dyDescent="0.2"/>
    <row r="210" spans="1:1" s="13" customFormat="1" ht="12.75" customHeight="1" x14ac:dyDescent="0.2"/>
    <row r="211" spans="1:1" s="13" customFormat="1" ht="12.75" customHeight="1" x14ac:dyDescent="0.2"/>
    <row r="212" spans="1:1" s="13" customFormat="1" ht="12.75" customHeight="1" x14ac:dyDescent="0.2">
      <c r="A212" s="11"/>
    </row>
    <row r="213" spans="1:1" ht="12.75" customHeight="1" x14ac:dyDescent="0.2"/>
    <row r="214" spans="1:1" ht="12.75" customHeight="1" x14ac:dyDescent="0.2"/>
    <row r="215" spans="1:1" ht="12.75" customHeight="1" x14ac:dyDescent="0.2"/>
  </sheetData>
  <mergeCells count="3">
    <mergeCell ref="A1:D1"/>
    <mergeCell ref="E1:H1"/>
    <mergeCell ref="I1:L1"/>
  </mergeCells>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2"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73103-9859-4FC4-A43A-631271B855F8}">
  <sheetPr>
    <tabColor rgb="FF0000FF"/>
  </sheetPr>
  <dimension ref="A1:GH104"/>
  <sheetViews>
    <sheetView zoomScale="85" zoomScaleNormal="85" workbookViewId="0"/>
  </sheetViews>
  <sheetFormatPr baseColWidth="10" defaultColWidth="11.42578125" defaultRowHeight="12" x14ac:dyDescent="0.2"/>
  <cols>
    <col min="1" max="2" width="2.42578125" style="20" customWidth="1"/>
    <col min="3" max="3" width="44.5703125" style="20" bestFit="1" customWidth="1"/>
    <col min="4" max="4" width="10.42578125" style="20" customWidth="1"/>
    <col min="5" max="6" width="9.5703125" style="20" customWidth="1"/>
    <col min="7" max="7" width="11.28515625" style="20" bestFit="1" customWidth="1"/>
    <col min="8" max="8" width="9.5703125" style="20" customWidth="1"/>
    <col min="9" max="9" width="10.5703125" style="20" customWidth="1"/>
    <col min="10" max="13" width="9.5703125" style="20" customWidth="1"/>
    <col min="14" max="190" width="11.42578125" style="20"/>
    <col min="191" max="16384" width="11.42578125" style="121"/>
  </cols>
  <sheetData>
    <row r="1" spans="1:13" s="20" customFormat="1" x14ac:dyDescent="0.2">
      <c r="A1" s="19"/>
      <c r="C1" s="21"/>
      <c r="E1" s="22"/>
      <c r="G1" s="23"/>
    </row>
    <row r="2" spans="1:13" s="22" customFormat="1" x14ac:dyDescent="0.2">
      <c r="A2" s="19"/>
      <c r="G2" s="24"/>
    </row>
    <row r="3" spans="1:13" s="22" customFormat="1" x14ac:dyDescent="0.2">
      <c r="A3" s="19"/>
    </row>
    <row r="4" spans="1:13" s="22" customFormat="1" ht="24" customHeight="1" x14ac:dyDescent="0.2">
      <c r="A4" s="19"/>
      <c r="C4" s="25" t="s">
        <v>7</v>
      </c>
      <c r="D4" s="26" t="s">
        <v>6</v>
      </c>
      <c r="E4" s="27"/>
      <c r="F4" s="27"/>
      <c r="G4" s="28"/>
      <c r="H4" s="26" t="s">
        <v>8</v>
      </c>
      <c r="I4" s="27"/>
      <c r="J4" s="27"/>
      <c r="K4" s="28"/>
      <c r="L4" s="26" t="s">
        <v>9</v>
      </c>
      <c r="M4" s="28"/>
    </row>
    <row r="5" spans="1:13" s="22" customFormat="1" ht="53.25" customHeight="1" x14ac:dyDescent="0.2">
      <c r="A5" s="19"/>
      <c r="C5" s="29"/>
      <c r="D5" s="30" t="str">
        <f>"Données brutes  "&amp;[3]Titres!A9&amp;" "&amp;[3]Titres!A19</f>
        <v>Données brutes  mai 2024</v>
      </c>
      <c r="E5" s="31" t="str">
        <f>"Taux de croissance  "&amp;[3]Titres!B9&amp;" "&amp;[3]Titres!$A$19&amp;" / "&amp;[3]Titres!B9&amp;" "&amp;[3]Titres!$A$19-1</f>
        <v>Taux de croissance  mai 2024 / mai 2023</v>
      </c>
      <c r="F5" s="32"/>
      <c r="G5" s="33" t="str">
        <f>"Taux de croissance  "&amp;[3]Titres!B9&amp;" "&amp;[3]Titres!A19&amp;" / "&amp;[3]Titres!B8&amp;" "&amp;[3]Titres!A23</f>
        <v>Taux de croissance  mai 2024 / avril 2024</v>
      </c>
      <c r="H5" s="34" t="str">
        <f>"Rappel :
Taux ACM CVS-CJO à fin "&amp;[3]Titres!A9&amp;" "&amp;[3]Titres!$A$19-1</f>
        <v>Rappel :
Taux ACM CVS-CJO à fin mai 2023</v>
      </c>
      <c r="I5" s="35" t="str">
        <f>"Données brutes "&amp;[3]Titres!B10&amp; " "&amp;[3]Titres!A21&amp;" - "&amp;[3]Titres!B9&amp;" "&amp;[3]Titres!$A$19</f>
        <v>Données brutes juin 2023 - mai 2024</v>
      </c>
      <c r="J5" s="31" t="str">
        <f>"Taux ACM ("&amp;[3]Titres!B10&amp; " "&amp;[3]Titres!A21&amp;" - "&amp;[3]Titres!B9&amp;" "&amp;[3]Titres!$A$19&amp;" / "&amp;[3]Titres!B10&amp; " "&amp;[3]Titres!A21-1&amp;" - "&amp;[3]Titres!B9&amp; " "&amp;[3]Titres!$A$19-1&amp;")"</f>
        <v>Taux ACM (juin 2023 - mai 2024 / juin 2022 - mai 2023)</v>
      </c>
      <c r="K5" s="36"/>
      <c r="L5" s="31" t="str">
        <f>"( janv à "&amp;[3]Titres!B9&amp;" "&amp;[3]Titres!$A$19&amp;" ) /
( janv à "&amp;[3]Titres!B9&amp;" "&amp;[3]Titres!$A$19-1&amp;" )"</f>
        <v>( janv à mai 2024 ) /
( janv à mai 2023 )</v>
      </c>
      <c r="M5" s="37"/>
    </row>
    <row r="6" spans="1:13" s="22" customFormat="1" ht="36" customHeight="1" x14ac:dyDescent="0.2">
      <c r="A6" s="19"/>
      <c r="C6" s="38"/>
      <c r="D6" s="39"/>
      <c r="E6" s="33" t="s">
        <v>10</v>
      </c>
      <c r="F6" s="40" t="s">
        <v>11</v>
      </c>
      <c r="G6" s="33" t="s">
        <v>11</v>
      </c>
      <c r="H6" s="41"/>
      <c r="I6" s="42"/>
      <c r="J6" s="33" t="s">
        <v>10</v>
      </c>
      <c r="K6" s="33" t="s">
        <v>11</v>
      </c>
      <c r="L6" s="33" t="s">
        <v>10</v>
      </c>
      <c r="M6" s="33" t="s">
        <v>11</v>
      </c>
    </row>
    <row r="7" spans="1:13" s="22" customFormat="1" ht="14.25" x14ac:dyDescent="0.2">
      <c r="A7" s="19"/>
      <c r="C7" s="43" t="s">
        <v>12</v>
      </c>
      <c r="D7" s="44">
        <f>[4]RA_DTR!$EU5</f>
        <v>425.29278600000009</v>
      </c>
      <c r="E7" s="45">
        <f>[4]RA_DTR!$EU55</f>
        <v>2.3032813866241009E-2</v>
      </c>
      <c r="F7" s="46">
        <f>[4]RA_DTR!$EU80</f>
        <v>4.5545583299459125E-2</v>
      </c>
      <c r="G7" s="47">
        <f>[4]RA_DTR!$EU305</f>
        <v>3.7099727202444921E-2</v>
      </c>
      <c r="H7" s="48">
        <f>[4]RA_DTR!$EU255</f>
        <v>-2.5693086308320456E-4</v>
      </c>
      <c r="I7" s="49">
        <f>[4]RA_DTR!$EU130</f>
        <v>5155.1062000000002</v>
      </c>
      <c r="J7" s="45">
        <f>[4]RA_DTR!$EU155</f>
        <v>1.8383374435295696E-2</v>
      </c>
      <c r="K7" s="47">
        <f>[4]RA_DTR!$EU180</f>
        <v>1.3716995823633393E-2</v>
      </c>
      <c r="L7" s="45">
        <f>[4]RA_DTR!$EU205</f>
        <v>2.7100370218117398E-2</v>
      </c>
      <c r="M7" s="45">
        <f>[4]RA_DTR!$EU230</f>
        <v>1.8355141566845257E-2</v>
      </c>
    </row>
    <row r="8" spans="1:13" s="22" customFormat="1" x14ac:dyDescent="0.2">
      <c r="A8" s="19"/>
      <c r="C8" s="50" t="s">
        <v>13</v>
      </c>
      <c r="D8" s="51">
        <f>[4]RA_DTR!$EU6</f>
        <v>268.04134600000009</v>
      </c>
      <c r="E8" s="52">
        <f>[4]RA_DTR!$EU56</f>
        <v>1.7405896424379508E-2</v>
      </c>
      <c r="F8" s="53">
        <f>[4]RA_DTR!$EU81</f>
        <v>4.2017302708963866E-2</v>
      </c>
      <c r="G8" s="54">
        <f>[4]RA_DTR!$EU306</f>
        <v>6.1356732837569483E-2</v>
      </c>
      <c r="H8" s="55">
        <f>[4]RA_DTR!$EU256</f>
        <v>-3.089684592910702E-4</v>
      </c>
      <c r="I8" s="56">
        <f>[4]RA_DTR!$EU131</f>
        <v>3219.3110390000002</v>
      </c>
      <c r="J8" s="57">
        <f>[4]RA_DTR!$EU156</f>
        <v>5.4479771187048165E-3</v>
      </c>
      <c r="K8" s="58">
        <f>[4]RA_DTR!$EU181</f>
        <v>6.1558508522407962E-4</v>
      </c>
      <c r="L8" s="57">
        <f>[4]RA_DTR!$EU206</f>
        <v>1.6464076817876983E-2</v>
      </c>
      <c r="M8" s="57">
        <f>[4]RA_DTR!$EU231</f>
        <v>7.8594851855269265E-3</v>
      </c>
    </row>
    <row r="9" spans="1:13" s="22" customFormat="1" x14ac:dyDescent="0.2">
      <c r="A9" s="19"/>
      <c r="C9" s="59" t="s">
        <v>14</v>
      </c>
      <c r="D9" s="60">
        <f>[4]RA_DTR!$EU7</f>
        <v>89.488255999999993</v>
      </c>
      <c r="E9" s="61">
        <f>[4]RA_DTR!$EU58</f>
        <v>-2.3594427282700781E-2</v>
      </c>
      <c r="F9" s="62">
        <f>[4]RA_DTR!$EU82</f>
        <v>8.0317131284243892E-2</v>
      </c>
      <c r="G9" s="63">
        <f>[4]RA_DTR!$EU307</f>
        <v>0.25438239625534731</v>
      </c>
      <c r="H9" s="64">
        <f>[4]RA_DTR!$EU257</f>
        <v>1.89118036074436E-2</v>
      </c>
      <c r="I9" s="65">
        <f>[4]RA_DTR!$EU132</f>
        <v>1023.1871369999998</v>
      </c>
      <c r="J9" s="66">
        <f>[4]RA_DTR!$EU157</f>
        <v>1.3770995782529605E-2</v>
      </c>
      <c r="K9" s="67">
        <f>[4]RA_DTR!$EU182</f>
        <v>8.9417641982827423E-3</v>
      </c>
      <c r="L9" s="66">
        <f>[4]RA_DTR!$EU207</f>
        <v>-6.9813945885155437E-4</v>
      </c>
      <c r="M9" s="66">
        <f>[4]RA_DTR!$EU232</f>
        <v>-8.7684836070491823E-3</v>
      </c>
    </row>
    <row r="10" spans="1:13" s="22" customFormat="1" x14ac:dyDescent="0.2">
      <c r="A10" s="19"/>
      <c r="C10" s="68" t="s">
        <v>15</v>
      </c>
      <c r="D10" s="60">
        <f>[4]RA_DTR!$EU8</f>
        <v>21.094514000000004</v>
      </c>
      <c r="E10" s="61">
        <f>[4]RA_DTR!$EU58</f>
        <v>-2.3594427282700781E-2</v>
      </c>
      <c r="F10" s="62">
        <f>[4]RA_DTR!$EU83</f>
        <v>9.3330692485373845E-3</v>
      </c>
      <c r="G10" s="63">
        <f>[4]RA_DTR!$EU308</f>
        <v>-1.2834491355530275E-2</v>
      </c>
      <c r="H10" s="64">
        <f>[4]RA_DTR!$EU258</f>
        <v>-2.5022188580447025E-2</v>
      </c>
      <c r="I10" s="65">
        <f>[4]RA_DTR!$EU133</f>
        <v>273.73257000000001</v>
      </c>
      <c r="J10" s="66">
        <f>[4]RA_DTR!$EU158</f>
        <v>-5.3916257050261596E-3</v>
      </c>
      <c r="K10" s="67">
        <f>[4]RA_DTR!$EU183</f>
        <v>-8.0390380182185917E-3</v>
      </c>
      <c r="L10" s="66">
        <f>[4]RA_DTR!$EU208</f>
        <v>1.9351509166267045E-2</v>
      </c>
      <c r="M10" s="66">
        <f>[4]RA_DTR!$EU233</f>
        <v>1.5317952822821779E-2</v>
      </c>
    </row>
    <row r="11" spans="1:13" s="22" customFormat="1" x14ac:dyDescent="0.2">
      <c r="A11" s="19"/>
      <c r="C11" s="68" t="s">
        <v>16</v>
      </c>
      <c r="D11" s="60">
        <f>[4]RA_DTR!$EU9</f>
        <v>55.104301000000007</v>
      </c>
      <c r="E11" s="61">
        <f>[4]RA_DTR!$EU59</f>
        <v>0.15959609559326027</v>
      </c>
      <c r="F11" s="62">
        <f>[4]RA_DTR!$EU84</f>
        <v>0.15718391131385046</v>
      </c>
      <c r="G11" s="63">
        <f>[4]RA_DTR!$EU309</f>
        <v>0.52701700584840605</v>
      </c>
      <c r="H11" s="64">
        <f>[4]RA_DTR!$EU259</f>
        <v>3.7086097831849463E-2</v>
      </c>
      <c r="I11" s="65">
        <f>[4]RA_DTR!$EU134</f>
        <v>582.01983299999995</v>
      </c>
      <c r="J11" s="66">
        <f>[4]RA_DTR!$EU159</f>
        <v>3.7143787730031796E-2</v>
      </c>
      <c r="K11" s="67">
        <f>[4]RA_DTR!$EU184</f>
        <v>2.9947303937436498E-2</v>
      </c>
      <c r="L11" s="66">
        <f>[4]RA_DTR!$EU209</f>
        <v>1.579574486993085E-2</v>
      </c>
      <c r="M11" s="66">
        <f>[4]RA_DTR!$EU234</f>
        <v>4.5034589043662088E-3</v>
      </c>
    </row>
    <row r="12" spans="1:13" s="22" customFormat="1" x14ac:dyDescent="0.2">
      <c r="C12" s="68" t="s">
        <v>17</v>
      </c>
      <c r="D12" s="60">
        <f>[4]RA_DTR!$EU10</f>
        <v>12.182199000000001</v>
      </c>
      <c r="E12" s="61">
        <f>[4]RA_DTR!$EU60</f>
        <v>-8.6208743358769491E-2</v>
      </c>
      <c r="F12" s="62">
        <f>[4]RA_DTR!$EU85</f>
        <v>-7.8439631738143945E-2</v>
      </c>
      <c r="G12" s="63">
        <f>[4]RA_DTR!$EU310</f>
        <v>-1.1331634652877454E-2</v>
      </c>
      <c r="H12" s="64">
        <f>[4]RA_DTR!$EU260</f>
        <v>3.2589994226716046E-2</v>
      </c>
      <c r="I12" s="65">
        <f>[4]RA_DTR!$EU135</f>
        <v>155.12698300000002</v>
      </c>
      <c r="J12" s="66">
        <f>[4]RA_DTR!$EU160</f>
        <v>-3.9396756677079314E-2</v>
      </c>
      <c r="K12" s="67">
        <f>[4]RA_DTR!$EU185</f>
        <v>-3.9737626408515747E-2</v>
      </c>
      <c r="L12" s="66">
        <f>[4]RA_DTR!$EU210</f>
        <v>-9.6167559133336189E-2</v>
      </c>
      <c r="M12" s="66">
        <f>[4]RA_DTR!$EU235</f>
        <v>-0.10151592979744783</v>
      </c>
    </row>
    <row r="13" spans="1:13" s="22" customFormat="1" x14ac:dyDescent="0.2">
      <c r="C13" s="69" t="s">
        <v>18</v>
      </c>
      <c r="D13" s="60">
        <f>[4]RA_DTR!$EU12</f>
        <v>77.295124999999999</v>
      </c>
      <c r="E13" s="61">
        <f>[4]RA_DTR!$EU62</f>
        <v>-2.8987420373045802E-2</v>
      </c>
      <c r="F13" s="62">
        <f>[4]RA_DTR!$EU87</f>
        <v>2.6233151776282382E-2</v>
      </c>
      <c r="G13" s="63">
        <f>[4]RA_DTR!$EU312</f>
        <v>-2.195814061172674E-2</v>
      </c>
      <c r="H13" s="64">
        <f>[4]RA_DTR!$EU262</f>
        <v>-6.2939867251885495E-3</v>
      </c>
      <c r="I13" s="65">
        <f>[4]RA_DTR!$EU137</f>
        <v>952.0742590000001</v>
      </c>
      <c r="J13" s="66">
        <f>[4]RA_DTR!$EU162</f>
        <v>2.2676030696588967E-3</v>
      </c>
      <c r="K13" s="67">
        <f>[4]RA_DTR!$EU187</f>
        <v>-9.3959356045036913E-4</v>
      </c>
      <c r="L13" s="66">
        <f>[4]RA_DTR!$EU212</f>
        <v>1.1475974153684954E-2</v>
      </c>
      <c r="M13" s="66">
        <f>[4]RA_DTR!$EU237</f>
        <v>5.7974092230033136E-3</v>
      </c>
    </row>
    <row r="14" spans="1:13" s="22" customFormat="1" x14ac:dyDescent="0.2">
      <c r="C14" s="70" t="s">
        <v>19</v>
      </c>
      <c r="D14" s="60">
        <f>[4]RA_DTR!$EU13</f>
        <v>18.788627000000002</v>
      </c>
      <c r="E14" s="61">
        <f>[4]RA_DTR!$EU63</f>
        <v>0.10268075470192151</v>
      </c>
      <c r="F14" s="62">
        <f>[4]RA_DTR!$EU88</f>
        <v>7.0385366914666792E-2</v>
      </c>
      <c r="G14" s="63">
        <f>[4]RA_DTR!$EU313</f>
        <v>2.1144856771373455E-3</v>
      </c>
      <c r="H14" s="64">
        <f>[4]RA_DTR!$EU263</f>
        <v>2.520451739304308E-2</v>
      </c>
      <c r="I14" s="65">
        <f>[4]RA_DTR!$EU138</f>
        <v>229.13788799999998</v>
      </c>
      <c r="J14" s="66">
        <f>[4]RA_DTR!$EU163</f>
        <v>2.8139583659397394E-2</v>
      </c>
      <c r="K14" s="67">
        <f>[4]RA_DTR!$EU188</f>
        <v>2.022219909911982E-2</v>
      </c>
      <c r="L14" s="66">
        <f>[4]RA_DTR!$EU213</f>
        <v>1.8660187153993979E-2</v>
      </c>
      <c r="M14" s="66">
        <f>[4]RA_DTR!$EU238</f>
        <v>8.4945728639405083E-3</v>
      </c>
    </row>
    <row r="15" spans="1:13" s="22" customFormat="1" x14ac:dyDescent="0.2">
      <c r="C15" s="70" t="s">
        <v>20</v>
      </c>
      <c r="D15" s="60">
        <f>[4]RA_DTR!$EU14</f>
        <v>55.157418</v>
      </c>
      <c r="E15" s="61">
        <f>[4]RA_DTR!$EU64</f>
        <v>-7.594962389673976E-2</v>
      </c>
      <c r="F15" s="62">
        <f>[4]RA_DTR!$EU89</f>
        <v>7.3081056897508212E-3</v>
      </c>
      <c r="G15" s="63">
        <f>[4]RA_DTR!$EU314</f>
        <v>-2.9470130937270689E-2</v>
      </c>
      <c r="H15" s="64">
        <f>[4]RA_DTR!$EU264</f>
        <v>-2.0351671199617449E-2</v>
      </c>
      <c r="I15" s="65">
        <f>[4]RA_DTR!$EU139</f>
        <v>683.58057300000007</v>
      </c>
      <c r="J15" s="66">
        <f>[4]RA_DTR!$EU164</f>
        <v>-1.0724518427964624E-2</v>
      </c>
      <c r="K15" s="67">
        <f>[4]RA_DTR!$EU189</f>
        <v>-1.2266683955134972E-2</v>
      </c>
      <c r="L15" s="66">
        <f>[4]RA_DTR!$EU214</f>
        <v>5.1096024635963744E-3</v>
      </c>
      <c r="M15" s="66">
        <f>[4]RA_DTR!$EU239</f>
        <v>1.1385409239421662E-3</v>
      </c>
    </row>
    <row r="16" spans="1:13" s="22" customFormat="1" x14ac:dyDescent="0.2">
      <c r="C16" s="71" t="s">
        <v>21</v>
      </c>
      <c r="D16" s="60">
        <f>[4]RA_DTR!$EU16</f>
        <v>10.815228999999999</v>
      </c>
      <c r="E16" s="61">
        <f>[4]RA_DTR!$EU66</f>
        <v>-0.12301599239525418</v>
      </c>
      <c r="F16" s="62">
        <f>[4]RA_DTR!$EU91</f>
        <v>-0.10611471391187477</v>
      </c>
      <c r="G16" s="63">
        <f>[4]RA_DTR!$EU316</f>
        <v>-3.4146952748762227E-2</v>
      </c>
      <c r="H16" s="64">
        <f>[4]RA_DTR!$EU266</f>
        <v>-0.23067983662501501</v>
      </c>
      <c r="I16" s="65">
        <f>[4]RA_DTR!$EU141</f>
        <v>153.838155</v>
      </c>
      <c r="J16" s="66">
        <f>[4]RA_DTR!$EU166</f>
        <v>-0.15742372576350316</v>
      </c>
      <c r="K16" s="67">
        <f>[4]RA_DTR!$EU191</f>
        <v>-0.16061323517194603</v>
      </c>
      <c r="L16" s="66">
        <f>[4]RA_DTR!$EU216</f>
        <v>-0.1004744441592117</v>
      </c>
      <c r="M16" s="66">
        <f>[4]RA_DTR!$EU241</f>
        <v>-0.10388546141451993</v>
      </c>
    </row>
    <row r="17" spans="1:14" s="22" customFormat="1" x14ac:dyDescent="0.2">
      <c r="C17" s="59" t="s">
        <v>22</v>
      </c>
      <c r="D17" s="60">
        <f>[4]RA_DTR!$EU17</f>
        <v>26.00479</v>
      </c>
      <c r="E17" s="61">
        <f>[4]RA_DTR!$EU67</f>
        <v>4.2020846756063435E-2</v>
      </c>
      <c r="F17" s="62">
        <f>[4]RA_DTR!$EU92</f>
        <v>4.5978894238153378E-2</v>
      </c>
      <c r="G17" s="63">
        <f>[4]RA_DTR!$EU317</f>
        <v>-9.3619476709921878E-3</v>
      </c>
      <c r="H17" s="72">
        <f>[4]RA_DTR!$EU267</f>
        <v>5.8581914131956569E-2</v>
      </c>
      <c r="I17" s="65">
        <f>[4]RA_DTR!$EU142</f>
        <v>318.57288000000005</v>
      </c>
      <c r="J17" s="73">
        <f>[4]RA_DTR!$EU167</f>
        <v>3.7449298246160501E-2</v>
      </c>
      <c r="K17" s="67">
        <f>[4]RA_DTR!$EU192</f>
        <v>3.2072722813964338E-2</v>
      </c>
      <c r="L17" s="66">
        <f>[4]RA_DTR!$EU217</f>
        <v>4.0203983059909243E-2</v>
      </c>
      <c r="M17" s="66">
        <f>[4]RA_DTR!$EU242</f>
        <v>2.3775013716091031E-2</v>
      </c>
    </row>
    <row r="18" spans="1:14" s="22" customFormat="1" x14ac:dyDescent="0.2">
      <c r="C18" s="59" t="s">
        <v>23</v>
      </c>
      <c r="D18" s="60">
        <f>[4]RA_DTR!$EU18</f>
        <v>59.407627999999995</v>
      </c>
      <c r="E18" s="61">
        <f>[4]RA_DTR!$EU68</f>
        <v>1.185961811053371E-2</v>
      </c>
      <c r="F18" s="62">
        <f>[4]RA_DTR!$EU93</f>
        <v>3.2777827641883084E-2</v>
      </c>
      <c r="G18" s="63">
        <f>[4]RA_DTR!$EU318</f>
        <v>-9.1817545841850201E-3</v>
      </c>
      <c r="H18" s="64">
        <f>[4]RA_DTR!$EU268</f>
        <v>2.9539151925153773E-2</v>
      </c>
      <c r="I18" s="65">
        <f>[4]RA_DTR!$EU143</f>
        <v>710.96682800000008</v>
      </c>
      <c r="J18" s="66">
        <f>[4]RA_DTR!$EU168</f>
        <v>2.0312291550949491E-2</v>
      </c>
      <c r="K18" s="67">
        <f>[4]RA_DTR!$EU193</f>
        <v>1.2879885399662117E-2</v>
      </c>
      <c r="L18" s="66">
        <f>[4]RA_DTR!$EU218</f>
        <v>6.061312652696782E-2</v>
      </c>
      <c r="M18" s="66">
        <f>[4]RA_DTR!$EU243</f>
        <v>4.7993128374956839E-2</v>
      </c>
    </row>
    <row r="19" spans="1:14" s="22" customFormat="1" x14ac:dyDescent="0.2">
      <c r="A19" s="20"/>
      <c r="C19" s="68" t="s">
        <v>24</v>
      </c>
      <c r="D19" s="60">
        <f>[4]RA_DTR!$EU19</f>
        <v>38.442116999999996</v>
      </c>
      <c r="E19" s="61">
        <f>[4]RA_DTR!$EU69</f>
        <v>1.9198062587655329E-5</v>
      </c>
      <c r="F19" s="62">
        <f>[4]RA_DTR!$EU94</f>
        <v>2.5556069682279192E-2</v>
      </c>
      <c r="G19" s="63">
        <f>[4]RA_DTR!$EU319</f>
        <v>-1.196121296673458E-3</v>
      </c>
      <c r="H19" s="64">
        <f>[4]RA_DTR!$EU269</f>
        <v>3.1221627721635947E-2</v>
      </c>
      <c r="I19" s="65">
        <f>[4]RA_DTR!$EU144</f>
        <v>452.07270699999998</v>
      </c>
      <c r="J19" s="66">
        <f>[4]RA_DTR!$EU169</f>
        <v>7.5995153467995902E-3</v>
      </c>
      <c r="K19" s="67">
        <f>[4]RA_DTR!$EU194</f>
        <v>-6.9932449021770093E-4</v>
      </c>
      <c r="L19" s="66">
        <f>[4]RA_DTR!$EU219</f>
        <v>5.4264506105914379E-2</v>
      </c>
      <c r="M19" s="66">
        <f>[4]RA_DTR!$EU244</f>
        <v>4.0214130004450288E-2</v>
      </c>
    </row>
    <row r="20" spans="1:14" s="22" customFormat="1" x14ac:dyDescent="0.2">
      <c r="A20" s="20"/>
      <c r="C20" s="68" t="s">
        <v>25</v>
      </c>
      <c r="D20" s="60">
        <f>[4]RA_DTR!$EU20</f>
        <v>20.965510000000002</v>
      </c>
      <c r="E20" s="61">
        <f>[4]RA_DTR!$EU70</f>
        <v>3.4314580372773573E-2</v>
      </c>
      <c r="F20" s="62">
        <f>[4]RA_DTR!$EU95</f>
        <v>4.5479576055343029E-2</v>
      </c>
      <c r="G20" s="63">
        <f>[4]RA_DTR!$EU320</f>
        <v>-2.2663241963733483E-2</v>
      </c>
      <c r="H20" s="64">
        <f>[4]RA_DTR!$EU270</f>
        <v>2.651498679961084E-2</v>
      </c>
      <c r="I20" s="65">
        <f>[4]RA_DTR!$EU145</f>
        <v>258.89411900000005</v>
      </c>
      <c r="J20" s="66">
        <f>[4]RA_DTR!$EU170</f>
        <v>4.3297394192532535E-2</v>
      </c>
      <c r="K20" s="67">
        <f>[4]RA_DTR!$EU195</f>
        <v>3.739974026202364E-2</v>
      </c>
      <c r="L20" s="66">
        <f>[4]RA_DTR!$EU220</f>
        <v>7.2130084736493627E-2</v>
      </c>
      <c r="M20" s="66">
        <f>[4]RA_DTR!$EU245</f>
        <v>6.1750322642972533E-2</v>
      </c>
    </row>
    <row r="21" spans="1:14" s="22" customFormat="1" x14ac:dyDescent="0.2">
      <c r="C21" s="74" t="s">
        <v>26</v>
      </c>
      <c r="D21" s="51">
        <f>[4]RA_DTR!$EU22</f>
        <v>157.25144</v>
      </c>
      <c r="E21" s="52">
        <f>[4]RA_DTR!$EU72</f>
        <v>3.2768949700015426E-2</v>
      </c>
      <c r="F21" s="53">
        <f>[4]RA_DTR!$EU97</f>
        <v>5.1586476661638292E-2</v>
      </c>
      <c r="G21" s="54">
        <f>[4]RA_DTR!$EU322</f>
        <v>-1.6120519455407045E-3</v>
      </c>
      <c r="H21" s="75">
        <f>[4]RA_DTR!$EU272</f>
        <v>-1.6708778688812043E-4</v>
      </c>
      <c r="I21" s="56">
        <f>[4]RA_DTR!$EU147</f>
        <v>1935.795161</v>
      </c>
      <c r="J21" s="57">
        <f>[4]RA_DTR!$EU172</f>
        <v>4.064863730421564E-2</v>
      </c>
      <c r="K21" s="58">
        <f>[4]RA_DTR!$EU197</f>
        <v>3.633341351883157E-2</v>
      </c>
      <c r="L21" s="57">
        <f>[4]RA_DTR!$EU222</f>
        <v>4.5596240904369978E-2</v>
      </c>
      <c r="M21" s="57">
        <f>[4]RA_DTR!$EU247</f>
        <v>3.615702629863593E-2</v>
      </c>
    </row>
    <row r="22" spans="1:14" s="22" customFormat="1" ht="12.75" customHeight="1" x14ac:dyDescent="0.2">
      <c r="C22" s="76" t="s">
        <v>27</v>
      </c>
      <c r="D22" s="60">
        <f>[4]RA_DTR!$EU23</f>
        <v>119.201937</v>
      </c>
      <c r="E22" s="61">
        <f>[4]RA_DTR!$EU73</f>
        <v>2.6854505281943553E-2</v>
      </c>
      <c r="F22" s="62">
        <f>[4]RA_DTR!$EU98</f>
        <v>4.8302736331422569E-2</v>
      </c>
      <c r="G22" s="63">
        <f>[4]RA_DTR!$EU323</f>
        <v>-5.1718295275395842E-3</v>
      </c>
      <c r="H22" s="64">
        <f>[4]RA_DTR!$EU273</f>
        <v>-4.5576491944977482E-3</v>
      </c>
      <c r="I22" s="65">
        <f>[4]RA_DTR!$EU148</f>
        <v>1475.8522280000002</v>
      </c>
      <c r="J22" s="66">
        <f>[4]RA_DTR!$EU173</f>
        <v>4.8764020339264524E-2</v>
      </c>
      <c r="K22" s="67">
        <f>[4]RA_DTR!$EU198</f>
        <v>4.4430605784222532E-2</v>
      </c>
      <c r="L22" s="66">
        <f>[4]RA_DTR!$EU223</f>
        <v>5.1102810054774128E-2</v>
      </c>
      <c r="M22" s="66">
        <f>[4]RA_DTR!$EU248</f>
        <v>4.1165372316005699E-2</v>
      </c>
    </row>
    <row r="23" spans="1:14" s="22" customFormat="1" ht="12.75" customHeight="1" x14ac:dyDescent="0.2">
      <c r="C23" s="77" t="s">
        <v>28</v>
      </c>
      <c r="D23" s="60">
        <f>[4]RA_DTR!$EU24</f>
        <v>112.032721</v>
      </c>
      <c r="E23" s="61">
        <f>[4]RA_DTR!$EU74</f>
        <v>2.4704023402672748E-2</v>
      </c>
      <c r="F23" s="62">
        <f>[4]RA_DTR!$EU99</f>
        <v>4.6310534237217649E-2</v>
      </c>
      <c r="G23" s="63">
        <f>[4]RA_DTR!$EU324</f>
        <v>-8.5283530659384654E-3</v>
      </c>
      <c r="H23" s="64">
        <f>[4]RA_DTR!$EU274</f>
        <v>6.2931660064564632E-3</v>
      </c>
      <c r="I23" s="65">
        <f>[4]RA_DTR!$EU149</f>
        <v>1385.9252429999999</v>
      </c>
      <c r="J23" s="66">
        <f>[4]RA_DTR!$EU174</f>
        <v>5.4622737381287756E-2</v>
      </c>
      <c r="K23" s="67">
        <f>[4]RA_DTR!$EU199</f>
        <v>4.9793297228062361E-2</v>
      </c>
      <c r="L23" s="66">
        <f>[4]RA_DTR!$EU224</f>
        <v>5.5849933920737449E-2</v>
      </c>
      <c r="M23" s="66">
        <f>[4]RA_DTR!$EU249</f>
        <v>4.5173660454554065E-2</v>
      </c>
    </row>
    <row r="24" spans="1:14" s="22" customFormat="1" ht="12.75" customHeight="1" x14ac:dyDescent="0.2">
      <c r="A24" s="20"/>
      <c r="C24" s="70" t="s">
        <v>29</v>
      </c>
      <c r="D24" s="78">
        <f>[4]RA_DTR!$EU25</f>
        <v>7.1692160000000005</v>
      </c>
      <c r="E24" s="61">
        <f>[4]RA_DTR!$EU75</f>
        <v>6.167228264362512E-2</v>
      </c>
      <c r="F24" s="62">
        <f>[4]RA_DTR!$EU100</f>
        <v>8.0024503366437072E-2</v>
      </c>
      <c r="G24" s="63">
        <f>[4]RA_DTR!$EU325</f>
        <v>4.9643520966140997E-2</v>
      </c>
      <c r="H24" s="64">
        <f>[4]RA_DTR!$EU275</f>
        <v>-0.13646636653291744</v>
      </c>
      <c r="I24" s="65">
        <f>[4]RA_DTR!$EU150</f>
        <v>89.926985000000002</v>
      </c>
      <c r="J24" s="66">
        <f>[4]RA_DTR!$EU175</f>
        <v>-3.3945726426537259E-2</v>
      </c>
      <c r="K24" s="67">
        <f>[4]RA_DTR!$EU200</f>
        <v>-3.1538883278013907E-2</v>
      </c>
      <c r="L24" s="66">
        <f>[4]RA_DTR!$EU225</f>
        <v>-1.9909397558270259E-2</v>
      </c>
      <c r="M24" s="66">
        <f>[4]RA_DTR!$EU250</f>
        <v>-1.7991636610572237E-2</v>
      </c>
    </row>
    <row r="25" spans="1:14" s="22" customFormat="1" ht="12.75" customHeight="1" x14ac:dyDescent="0.2">
      <c r="C25" s="76" t="s">
        <v>30</v>
      </c>
      <c r="D25" s="60">
        <f>[4]RA_DTR!$EU26</f>
        <v>38.049502999999994</v>
      </c>
      <c r="E25" s="61">
        <f>[4]RA_DTR!$EU76</f>
        <v>5.1746957930760562E-2</v>
      </c>
      <c r="F25" s="62">
        <f>[4]RA_DTR!$EU101</f>
        <v>6.2127900981215012E-2</v>
      </c>
      <c r="G25" s="63">
        <f>[4]RA_DTR!$EU326</f>
        <v>9.8369182059376836E-3</v>
      </c>
      <c r="H25" s="64">
        <f>[4]RA_DTR!$EU276</f>
        <v>1.370759064614413E-2</v>
      </c>
      <c r="I25" s="65">
        <f>[4]RA_DTR!$EU151</f>
        <v>459.9429330000001</v>
      </c>
      <c r="J25" s="66">
        <f>[4]RA_DTR!$EU176</f>
        <v>1.5435748034991592E-2</v>
      </c>
      <c r="K25" s="67">
        <f>[4]RA_DTR!$EU201</f>
        <v>1.1206407858337153E-2</v>
      </c>
      <c r="L25" s="66">
        <f>[4]RA_DTR!$EU226</f>
        <v>2.8698803782472249E-2</v>
      </c>
      <c r="M25" s="66">
        <f>[4]RA_DTR!$EU251</f>
        <v>2.0427230029027132E-2</v>
      </c>
    </row>
    <row r="26" spans="1:14" s="22" customFormat="1" ht="12.75" customHeight="1" x14ac:dyDescent="0.2">
      <c r="C26" s="79" t="s">
        <v>31</v>
      </c>
      <c r="D26" s="80">
        <f>[4]RA_DTR!$EU27</f>
        <v>365.8851580000001</v>
      </c>
      <c r="E26" s="81">
        <f>[4]RA_DTR!$EU77</f>
        <v>2.4870297458752688E-2</v>
      </c>
      <c r="F26" s="82">
        <f>[4]RA_DTR!$EU102</f>
        <v>4.7625399135935886E-2</v>
      </c>
      <c r="G26" s="83">
        <f>[4]RA_DTR!$EU327</f>
        <v>4.4937902040914635E-2</v>
      </c>
      <c r="H26" s="84">
        <f>[4]RA_DTR!$EU277</f>
        <v>-4.8802710164899121E-3</v>
      </c>
      <c r="I26" s="85">
        <f>[4]RA_DTR!$EU152</f>
        <v>4444.1393720000005</v>
      </c>
      <c r="J26" s="86">
        <f>[4]RA_DTR!$EU177</f>
        <v>1.807546564500484E-2</v>
      </c>
      <c r="K26" s="87">
        <f>[4]RA_DTR!$EU202</f>
        <v>1.3851379635213545E-2</v>
      </c>
      <c r="L26" s="86">
        <f>[4]RA_DTR!$EU227</f>
        <v>2.1717869789516175E-2</v>
      </c>
      <c r="M26" s="86">
        <f>[4]RA_DTR!$EU252</f>
        <v>1.3678194229151952E-2</v>
      </c>
    </row>
    <row r="27" spans="1:14" s="22" customFormat="1" ht="12.75" hidden="1" customHeight="1" x14ac:dyDescent="0.2">
      <c r="C27" s="59"/>
      <c r="D27" s="60"/>
      <c r="E27" s="61"/>
      <c r="F27" s="62"/>
      <c r="G27" s="63"/>
      <c r="H27" s="88"/>
      <c r="I27" s="65"/>
      <c r="J27" s="66"/>
      <c r="K27" s="67"/>
      <c r="L27" s="66"/>
      <c r="M27" s="66"/>
    </row>
    <row r="28" spans="1:14" s="22" customFormat="1" ht="12.75" hidden="1" customHeight="1" x14ac:dyDescent="0.2">
      <c r="C28" s="59"/>
      <c r="D28" s="60"/>
      <c r="E28" s="61"/>
      <c r="F28" s="62"/>
      <c r="G28" s="63"/>
      <c r="H28" s="88"/>
      <c r="I28" s="65"/>
      <c r="J28" s="66"/>
      <c r="K28" s="67"/>
      <c r="L28" s="66"/>
      <c r="M28" s="66"/>
    </row>
    <row r="29" spans="1:14" s="22" customFormat="1" ht="12.75" hidden="1" customHeight="1" x14ac:dyDescent="0.2">
      <c r="C29" s="59"/>
      <c r="D29" s="60"/>
      <c r="E29" s="61"/>
      <c r="F29" s="62"/>
      <c r="G29" s="63"/>
      <c r="H29" s="88"/>
      <c r="I29" s="65"/>
      <c r="J29" s="66"/>
      <c r="K29" s="67"/>
      <c r="L29" s="66"/>
      <c r="M29" s="66"/>
    </row>
    <row r="30" spans="1:14" s="22" customFormat="1" ht="12.75" customHeight="1" x14ac:dyDescent="0.2">
      <c r="C30" s="89"/>
      <c r="D30" s="44"/>
      <c r="E30" s="45"/>
      <c r="F30" s="90"/>
      <c r="G30" s="45"/>
      <c r="H30" s="48"/>
      <c r="I30" s="91"/>
      <c r="J30" s="90"/>
      <c r="K30" s="45"/>
      <c r="L30" s="92"/>
      <c r="M30" s="45"/>
    </row>
    <row r="31" spans="1:14" s="22" customFormat="1" ht="12.75" customHeight="1" x14ac:dyDescent="0.2">
      <c r="C31" s="76" t="s">
        <v>32</v>
      </c>
      <c r="D31" s="93">
        <f>[5]Mois!$DJ$25/1000000</f>
        <v>85.049064999999999</v>
      </c>
      <c r="E31" s="66">
        <f>'[5]Evo Mois'!$DJ$25</f>
        <v>0.51204641331269718</v>
      </c>
      <c r="F31" s="94">
        <f>'[6]Evo Mois'!$DJ$5</f>
        <v>0.5312413981289914</v>
      </c>
      <c r="G31" s="95" t="str">
        <f>IF('[6]Evo Mois-1'!$DJ$5&gt;500%," ns",'[6]Evo Mois-1'!$DJ$5)</f>
        <v xml:space="preserve"> ns</v>
      </c>
      <c r="H31" s="96">
        <f>'[6]Evo ACM'!$CX$5</f>
        <v>3.0381206047790821E-2</v>
      </c>
      <c r="I31" s="97">
        <f>'[5]Cumul ACM'!$DJ$25/1000000</f>
        <v>653.40413799999999</v>
      </c>
      <c r="J31" s="66">
        <f>'[5]Evo ACM'!$DJ$25</f>
        <v>3.2265247631012794E-2</v>
      </c>
      <c r="K31" s="66">
        <f>'[6]Evo ACM'!$DJ$5</f>
        <v>3.0815038575049858E-2</v>
      </c>
      <c r="L31" s="66">
        <f>'[5]Evo PCAP'!$DJ$25</f>
        <v>-2.9575183792725834E-2</v>
      </c>
      <c r="M31" s="66">
        <f>'[6]Evo PCAP'!$DJ$5</f>
        <v>-3.0402665692703668E-2</v>
      </c>
      <c r="N31" s="98"/>
    </row>
    <row r="32" spans="1:14" s="22" customFormat="1" ht="12.75" customHeight="1" x14ac:dyDescent="0.2">
      <c r="C32" s="99" t="s">
        <v>33</v>
      </c>
      <c r="D32" s="60">
        <f>[5]Mois!$DJ$18/1000000</f>
        <v>66.621675999999994</v>
      </c>
      <c r="E32" s="66">
        <f>'[5]Evo Mois'!$DJ$18</f>
        <v>0.493000732273561</v>
      </c>
      <c r="F32" s="94">
        <f>'[6]Evo Mois'!$DJ$6</f>
        <v>0.51056710945085482</v>
      </c>
      <c r="G32" s="66" t="str">
        <f>IF('[6]Evo Mois-1'!$DJ$6&gt;500%," ns",'[6]Evo Mois-1'!$DJ$6)</f>
        <v xml:space="preserve"> ns</v>
      </c>
      <c r="H32" s="96">
        <f>'[6]Evo ACM'!$CX$6</f>
        <v>1.6644531694962605E-2</v>
      </c>
      <c r="I32" s="97">
        <f>'[5]Cumul ACM'!$DJ$18/1000000</f>
        <v>524.34489799999994</v>
      </c>
      <c r="J32" s="66">
        <f>'[5]Evo ACM'!$DJ$18</f>
        <v>3.1721483387870064E-2</v>
      </c>
      <c r="K32" s="66">
        <f>'[6]Evo ACM'!$DJ$6</f>
        <v>3.0578664083743989E-2</v>
      </c>
      <c r="L32" s="66">
        <f>'[5]Evo PCAP'!$DJ$18</f>
        <v>-2.5442362745964009E-2</v>
      </c>
      <c r="M32" s="66">
        <f>'[6]Evo PCAP'!$DJ$6</f>
        <v>-2.6923996875810707E-2</v>
      </c>
      <c r="N32" s="98"/>
    </row>
    <row r="33" spans="2:14" s="22" customFormat="1" ht="12.75" customHeight="1" x14ac:dyDescent="0.2">
      <c r="C33" s="99" t="s">
        <v>34</v>
      </c>
      <c r="D33" s="60">
        <f>[5]Mois!$DJ$19/1000000</f>
        <v>10.74691</v>
      </c>
      <c r="E33" s="66">
        <f>'[5]Evo Mois'!$DJ$19</f>
        <v>1.1550320630629383</v>
      </c>
      <c r="F33" s="94">
        <f>'[6]Evo Mois'!$DJ$7</f>
        <v>1.1979910151307327</v>
      </c>
      <c r="G33" s="66" t="str">
        <f>IF('[6]Evo Mois-1'!$DJ$7&lt;500%," ns",'[6]Evo Mois-1'!$DJ$7)</f>
        <v xml:space="preserve"> ns</v>
      </c>
      <c r="H33" s="96">
        <f>'[6]Evo ACM'!$CX$7</f>
        <v>0.16756900843448097</v>
      </c>
      <c r="I33" s="97">
        <f>'[5]Cumul ACM'!$DJ$19/1000000</f>
        <v>55.861462000000003</v>
      </c>
      <c r="J33" s="66">
        <f>'[5]Evo ACM'!$DJ$19</f>
        <v>0.11082690029400344</v>
      </c>
      <c r="K33" s="66">
        <f>'[6]Evo ACM'!$DJ$7</f>
        <v>0.12557375133424897</v>
      </c>
      <c r="L33" s="66">
        <f>'[5]Evo PCAP'!$DJ$19</f>
        <v>9.4677551301866725E-2</v>
      </c>
      <c r="M33" s="66">
        <f>'[6]Evo PCAP'!$DJ$7</f>
        <v>9.2049874643959306E-2</v>
      </c>
      <c r="N33" s="98"/>
    </row>
    <row r="34" spans="2:14" s="22" customFormat="1" ht="12.75" customHeight="1" x14ac:dyDescent="0.2">
      <c r="C34" s="100" t="s">
        <v>35</v>
      </c>
      <c r="D34" s="101">
        <f>[5]Mois!$DJ$20/1000000</f>
        <v>5.889329</v>
      </c>
      <c r="E34" s="102">
        <f>'[5]Evo Mois'!$DJ$20</f>
        <v>3.6279729572317843E-2</v>
      </c>
      <c r="F34" s="103">
        <f>'[6]Evo Mois'!$DJ$8</f>
        <v>4.3122116404471722E-2</v>
      </c>
      <c r="G34" s="102" t="str">
        <f>IF('[6]Evo Mois-1'!$DJ$8&gt;500%," ns",'[6]Evo Mois-1'!$DJ$8)</f>
        <v xml:space="preserve"> ns</v>
      </c>
      <c r="H34" s="104">
        <f>'[6]Evo ACM'!$CX$8</f>
        <v>3.126840642396389E-2</v>
      </c>
      <c r="I34" s="105">
        <f>'[5]Cumul ACM'!$DJ$20/1000000</f>
        <v>63.327415999999999</v>
      </c>
      <c r="J34" s="102">
        <f>'[5]Evo ACM'!$DJ$20</f>
        <v>-4.2410110009384994E-2</v>
      </c>
      <c r="K34" s="102">
        <f>'[6]Evo ACM'!$DJ$8</f>
        <v>-5.0474326956806204E-2</v>
      </c>
      <c r="L34" s="102">
        <f>'[5]Evo PCAP'!$DJ$20</f>
        <v>-0.15828273980767216</v>
      </c>
      <c r="M34" s="102">
        <f>'[6]Evo PCAP'!$DJ$8</f>
        <v>-0.17094710257133749</v>
      </c>
      <c r="N34" s="98"/>
    </row>
    <row r="35" spans="2:14" s="22" customFormat="1" ht="12.75" customHeight="1" x14ac:dyDescent="0.2">
      <c r="C35" s="106"/>
      <c r="D35" s="107"/>
      <c r="E35" s="67"/>
      <c r="F35" s="67"/>
      <c r="G35" s="67"/>
      <c r="H35" s="67"/>
      <c r="I35" s="107"/>
      <c r="J35" s="67"/>
      <c r="K35" s="67"/>
      <c r="L35" s="67"/>
      <c r="M35" s="67"/>
      <c r="N35" s="98"/>
    </row>
    <row r="36" spans="2:14" s="22" customFormat="1" ht="12.75" customHeight="1" x14ac:dyDescent="0.2">
      <c r="B36" s="108"/>
      <c r="C36" s="109"/>
      <c r="E36" s="110"/>
      <c r="F36" s="110"/>
      <c r="G36" s="110"/>
      <c r="H36" s="110"/>
      <c r="I36" s="111"/>
      <c r="J36" s="110"/>
      <c r="K36" s="110"/>
      <c r="L36" s="110"/>
      <c r="M36" s="110"/>
    </row>
    <row r="37" spans="2:14" s="22" customFormat="1" ht="29.25" customHeight="1" x14ac:dyDescent="0.2">
      <c r="B37" s="108"/>
      <c r="C37" s="25" t="s">
        <v>36</v>
      </c>
      <c r="D37" s="26" t="s">
        <v>6</v>
      </c>
      <c r="E37" s="27"/>
      <c r="F37" s="27"/>
      <c r="G37" s="28"/>
      <c r="H37" s="26" t="s">
        <v>8</v>
      </c>
      <c r="I37" s="27"/>
      <c r="J37" s="27"/>
      <c r="K37" s="28"/>
      <c r="L37" s="26" t="s">
        <v>9</v>
      </c>
      <c r="M37" s="28"/>
    </row>
    <row r="38" spans="2:14" s="22" customFormat="1" ht="53.25" customHeight="1" x14ac:dyDescent="0.2">
      <c r="B38" s="108"/>
      <c r="C38" s="29"/>
      <c r="D38" s="30" t="str">
        <f>D5</f>
        <v>Données brutes  mai 2024</v>
      </c>
      <c r="E38" s="112" t="str">
        <f>E5</f>
        <v>Taux de croissance  mai 2024 / mai 2023</v>
      </c>
      <c r="F38" s="113"/>
      <c r="G38" s="33" t="str">
        <f>G5</f>
        <v>Taux de croissance  mai 2024 / avril 2024</v>
      </c>
      <c r="H38" s="34" t="str">
        <f>H5</f>
        <v>Rappel :
Taux ACM CVS-CJO à fin mai 2023</v>
      </c>
      <c r="I38" s="35" t="str">
        <f>I5</f>
        <v>Données brutes juin 2023 - mai 2024</v>
      </c>
      <c r="J38" s="112" t="str">
        <f>J5</f>
        <v>Taux ACM (juin 2023 - mai 2024 / juin 2022 - mai 2023)</v>
      </c>
      <c r="K38" s="114"/>
      <c r="L38" s="31" t="str">
        <f>L5</f>
        <v>( janv à mai 2024 ) /
( janv à mai 2023 )</v>
      </c>
      <c r="M38" s="37"/>
    </row>
    <row r="39" spans="2:14" s="22" customFormat="1" ht="40.5" customHeight="1" x14ac:dyDescent="0.2">
      <c r="B39" s="108"/>
      <c r="C39" s="38"/>
      <c r="D39" s="39"/>
      <c r="E39" s="33" t="s">
        <v>10</v>
      </c>
      <c r="F39" s="40" t="s">
        <v>11</v>
      </c>
      <c r="G39" s="33" t="s">
        <v>11</v>
      </c>
      <c r="H39" s="41"/>
      <c r="I39" s="42"/>
      <c r="J39" s="33" t="s">
        <v>10</v>
      </c>
      <c r="K39" s="33" t="s">
        <v>11</v>
      </c>
      <c r="L39" s="33" t="s">
        <v>10</v>
      </c>
      <c r="M39" s="33" t="s">
        <v>11</v>
      </c>
    </row>
    <row r="40" spans="2:14" s="22" customFormat="1" ht="12.75" customHeight="1" x14ac:dyDescent="0.2">
      <c r="B40" s="108"/>
      <c r="C40" s="43" t="s">
        <v>12</v>
      </c>
      <c r="D40" s="44">
        <f>[4]NSA_DTR!$EU5</f>
        <v>196.57896199999999</v>
      </c>
      <c r="E40" s="45">
        <f>[4]NSA_DTR!$EU55</f>
        <v>-2.5917479257890896E-3</v>
      </c>
      <c r="F40" s="46">
        <f>[4]NSA_DTR!$EU80</f>
        <v>3.0615502713833287E-2</v>
      </c>
      <c r="G40" s="47">
        <f>[4]NSA_DTR!$EU305</f>
        <v>4.1725912533891796E-2</v>
      </c>
      <c r="H40" s="48">
        <f>[4]NSA_DTR!$EU255</f>
        <v>-1.0407630963188308E-2</v>
      </c>
      <c r="I40" s="115">
        <f>[4]NSA_DTR!$EU130</f>
        <v>2410.5348180000001</v>
      </c>
      <c r="J40" s="45">
        <f>[4]NSA_DTR!$EU155</f>
        <v>-4.54253703586871E-4</v>
      </c>
      <c r="K40" s="47">
        <f>[4]NSA_DTR!$EU180</f>
        <v>-3.8891079793645922E-3</v>
      </c>
      <c r="L40" s="45">
        <f>[4]NSA_DTR!$EU205</f>
        <v>3.0715896813744425E-3</v>
      </c>
      <c r="M40" s="45">
        <f>[4]NSA_DTR!$EU230</f>
        <v>-5.1941109105050343E-3</v>
      </c>
    </row>
    <row r="41" spans="2:14" s="22" customFormat="1" ht="12.75" customHeight="1" x14ac:dyDescent="0.2">
      <c r="B41" s="108"/>
      <c r="C41" s="50" t="s">
        <v>13</v>
      </c>
      <c r="D41" s="51">
        <f>[4]NSA_DTR!$EU6</f>
        <v>116.082444</v>
      </c>
      <c r="E41" s="52">
        <f>[4]NSA_DTR!$EU56</f>
        <v>-1.1969001333285934E-2</v>
      </c>
      <c r="F41" s="53">
        <f>[4]NSA_DTR!$EU81</f>
        <v>2.9597748251034561E-2</v>
      </c>
      <c r="G41" s="54">
        <f>[4]NSA_DTR!$EU306</f>
        <v>7.8286440773926769E-2</v>
      </c>
      <c r="H41" s="55">
        <f>[4]NSA_DTR!$EU256</f>
        <v>-1.3125692715685755E-2</v>
      </c>
      <c r="I41" s="56">
        <f>[4]NSA_DTR!$EU131</f>
        <v>1410.6379019999997</v>
      </c>
      <c r="J41" s="57">
        <f>[4]NSA_DTR!$EU156</f>
        <v>-1.7140656557400269E-2</v>
      </c>
      <c r="K41" s="58">
        <f>[4]NSA_DTR!$EU181</f>
        <v>-1.9999394453881991E-2</v>
      </c>
      <c r="L41" s="57">
        <f>[4]NSA_DTR!$EU206</f>
        <v>-1.3899932192129816E-2</v>
      </c>
      <c r="M41" s="57">
        <f>[4]NSA_DTR!$EU231</f>
        <v>-2.0392822791126419E-2</v>
      </c>
    </row>
    <row r="42" spans="2:14" s="22" customFormat="1" ht="12.75" customHeight="1" x14ac:dyDescent="0.2">
      <c r="B42" s="108"/>
      <c r="C42" s="59" t="s">
        <v>14</v>
      </c>
      <c r="D42" s="60">
        <f>[4]NSA_DTR!$EU7</f>
        <v>38.833340000000007</v>
      </c>
      <c r="E42" s="61">
        <f>[4]NSA_DTR!$EU57</f>
        <v>4.9445948034490428E-2</v>
      </c>
      <c r="F42" s="62">
        <f>[4]NSA_DTR!$EU82</f>
        <v>5.4420406150146095E-2</v>
      </c>
      <c r="G42" s="63">
        <f>[4]NSA_DTR!$EU307</f>
        <v>0.2874084499585583</v>
      </c>
      <c r="H42" s="64">
        <f>[4]NSA_DTR!$EU257</f>
        <v>5.7289347130207169E-3</v>
      </c>
      <c r="I42" s="65">
        <f>[4]NSA_DTR!$EU132</f>
        <v>446.84398499999998</v>
      </c>
      <c r="J42" s="66">
        <f>[4]NSA_DTR!$EU157</f>
        <v>-1.1383068880699621E-2</v>
      </c>
      <c r="K42" s="67">
        <f>[4]NSA_DTR!$EU182</f>
        <v>-1.6065468887928369E-2</v>
      </c>
      <c r="L42" s="66">
        <f>[4]NSA_DTR!$EU207</f>
        <v>-2.8609423802347766E-2</v>
      </c>
      <c r="M42" s="66">
        <f>[4]NSA_DTR!$EU232</f>
        <v>-3.6894747694989682E-2</v>
      </c>
    </row>
    <row r="43" spans="2:14" s="22" customFormat="1" ht="12.75" customHeight="1" x14ac:dyDescent="0.2">
      <c r="B43" s="108"/>
      <c r="C43" s="68" t="s">
        <v>15</v>
      </c>
      <c r="D43" s="60">
        <f>[4]NSA_DTR!$EU8</f>
        <v>9.556597</v>
      </c>
      <c r="E43" s="61">
        <f>[4]NSA_DTR!$EU58</f>
        <v>-5.2086553890264065E-2</v>
      </c>
      <c r="F43" s="62">
        <f>[4]NSA_DTR!$EU83</f>
        <v>-2.4464584713477122E-2</v>
      </c>
      <c r="G43" s="63">
        <f>[4]NSA_DTR!$EU308</f>
        <v>-1.8248255985559347E-2</v>
      </c>
      <c r="H43" s="64">
        <f>[4]NSA_DTR!$EU258</f>
        <v>-3.7022155721977645E-2</v>
      </c>
      <c r="I43" s="65">
        <f>[4]NSA_DTR!$EU133</f>
        <v>124.395225</v>
      </c>
      <c r="J43" s="66">
        <f>[4]NSA_DTR!$EU158</f>
        <v>-3.0417591244577991E-2</v>
      </c>
      <c r="K43" s="67">
        <f>[4]NSA_DTR!$EU183</f>
        <v>-3.2367376346581933E-2</v>
      </c>
      <c r="L43" s="66">
        <f>[4]NSA_DTR!$EU208</f>
        <v>-1.155569281283253E-2</v>
      </c>
      <c r="M43" s="66">
        <f>[4]NSA_DTR!$EU233</f>
        <v>-1.416917249671823E-2</v>
      </c>
    </row>
    <row r="44" spans="2:14" s="22" customFormat="1" ht="12.75" customHeight="1" x14ac:dyDescent="0.2">
      <c r="B44" s="108"/>
      <c r="C44" s="68" t="s">
        <v>16</v>
      </c>
      <c r="D44" s="60">
        <f>[4]NSA_DTR!$EU9</f>
        <v>24.219287999999999</v>
      </c>
      <c r="E44" s="61">
        <f>[4]NSA_DTR!$EU59</f>
        <v>0.13815272945459967</v>
      </c>
      <c r="F44" s="62">
        <f>[4]NSA_DTR!$EU84</f>
        <v>0.13244255273757166</v>
      </c>
      <c r="G44" s="63">
        <f>[4]NSA_DTR!$EU309</f>
        <v>0.59123069493891833</v>
      </c>
      <c r="H44" s="64">
        <f>[4]NSA_DTR!$EU259</f>
        <v>2.2960432528251307E-2</v>
      </c>
      <c r="I44" s="65">
        <f>[4]NSA_DTR!$EU134</f>
        <v>257.66661099999999</v>
      </c>
      <c r="J44" s="66">
        <f>[4]NSA_DTR!$EU159</f>
        <v>1.0435611317251903E-2</v>
      </c>
      <c r="K44" s="67">
        <f>[4]NSA_DTR!$EU184</f>
        <v>4.463920593825943E-3</v>
      </c>
      <c r="L44" s="66">
        <f>[4]NSA_DTR!$EU209</f>
        <v>-1.3456943217898698E-2</v>
      </c>
      <c r="M44" s="66">
        <f>[4]NSA_DTR!$EU234</f>
        <v>-2.359854356127189E-2</v>
      </c>
    </row>
    <row r="45" spans="2:14" s="22" customFormat="1" ht="12.75" customHeight="1" x14ac:dyDescent="0.2">
      <c r="B45" s="108"/>
      <c r="C45" s="68" t="s">
        <v>17</v>
      </c>
      <c r="D45" s="60">
        <f>[4]NSA_DTR!$EU10</f>
        <v>4.8781650000000001</v>
      </c>
      <c r="E45" s="61">
        <f>[4]NSA_DTR!$EU60</f>
        <v>-0.11234142146488924</v>
      </c>
      <c r="F45" s="62">
        <f>[4]NSA_DTR!$EU85</f>
        <v>-0.10203550153022323</v>
      </c>
      <c r="G45" s="63">
        <f>[4]NSA_DTR!$EU310</f>
        <v>2.8747071917984979E-3</v>
      </c>
      <c r="H45" s="64">
        <f>[4]NSA_DTR!$EU260</f>
        <v>2.4776744053244704E-2</v>
      </c>
      <c r="I45" s="65">
        <f>[4]NSA_DTR!$EU135</f>
        <v>62.844203000000007</v>
      </c>
      <c r="J45" s="66">
        <f>[4]NSA_DTR!$EU160</f>
        <v>-6.1712858814652938E-2</v>
      </c>
      <c r="K45" s="67">
        <f>[4]NSA_DTR!$EU185</f>
        <v>-6.6627022639689226E-2</v>
      </c>
      <c r="L45" s="66">
        <f>[4]NSA_DTR!$EU210</f>
        <v>-0.1197006519058007</v>
      </c>
      <c r="M45" s="66">
        <f>[4]NSA_DTR!$EU235</f>
        <v>-0.13306285995075584</v>
      </c>
    </row>
    <row r="46" spans="2:14" s="22" customFormat="1" ht="12.75" customHeight="1" x14ac:dyDescent="0.2">
      <c r="B46" s="108"/>
      <c r="C46" s="69" t="s">
        <v>18</v>
      </c>
      <c r="D46" s="60">
        <f>[4]NSA_DTR!$EU12</f>
        <v>47.209516000000001</v>
      </c>
      <c r="E46" s="61">
        <f>[4]NSA_DTR!$EU62</f>
        <v>-5.3105007017845485E-2</v>
      </c>
      <c r="F46" s="62">
        <f>[4]NSA_DTR!$EU87</f>
        <v>2.8635233919144687E-2</v>
      </c>
      <c r="G46" s="63">
        <f>[4]NSA_DTR!$EU312</f>
        <v>-4.6972585030503611E-3</v>
      </c>
      <c r="H46" s="64">
        <f>[4]NSA_DTR!$EU262</f>
        <v>-1.9784563160719637E-2</v>
      </c>
      <c r="I46" s="65">
        <f>[4]NSA_DTR!$EU137</f>
        <v>587.19876799999997</v>
      </c>
      <c r="J46" s="66">
        <f>[4]NSA_DTR!$EU162</f>
        <v>-2.0528468634982144E-2</v>
      </c>
      <c r="K46" s="67">
        <f>[4]NSA_DTR!$EU187</f>
        <v>-2.1724919165954204E-2</v>
      </c>
      <c r="L46" s="66">
        <f>[4]NSA_DTR!$EU212</f>
        <v>-1.24651841911948E-2</v>
      </c>
      <c r="M46" s="66">
        <f>[4]NSA_DTR!$EU237</f>
        <v>-1.6938128399711538E-2</v>
      </c>
    </row>
    <row r="47" spans="2:14" s="22" customFormat="1" ht="12.75" customHeight="1" x14ac:dyDescent="0.2">
      <c r="B47" s="108"/>
      <c r="C47" s="70" t="s">
        <v>19</v>
      </c>
      <c r="D47" s="60">
        <f>[4]NSA_DTR!$EU13</f>
        <v>9.983058999999999</v>
      </c>
      <c r="E47" s="61">
        <f>[4]NSA_DTR!$EU63</f>
        <v>7.9211236703040422E-2</v>
      </c>
      <c r="F47" s="62">
        <f>[4]NSA_DTR!$EU88</f>
        <v>3.212846984787765E-2</v>
      </c>
      <c r="G47" s="63">
        <f>[4]NSA_DTR!$EU313</f>
        <v>6.1152004910900448E-3</v>
      </c>
      <c r="H47" s="64">
        <f>[4]NSA_DTR!$EU263</f>
        <v>1.2691069104767694E-2</v>
      </c>
      <c r="I47" s="65">
        <f>[4]NSA_DTR!$EU138</f>
        <v>123.123175</v>
      </c>
      <c r="J47" s="66">
        <f>[4]NSA_DTR!$EU163</f>
        <v>5.0751722067245986E-3</v>
      </c>
      <c r="K47" s="67">
        <f>[4]NSA_DTR!$EU188</f>
        <v>-4.0015282260726925E-3</v>
      </c>
      <c r="L47" s="66">
        <f>[4]NSA_DTR!$EU213</f>
        <v>-6.2145923907623857E-3</v>
      </c>
      <c r="M47" s="66">
        <f>[4]NSA_DTR!$EU238</f>
        <v>-1.7019904299628186E-2</v>
      </c>
    </row>
    <row r="48" spans="2:14" s="22" customFormat="1" ht="12.75" customHeight="1" x14ac:dyDescent="0.2">
      <c r="B48" s="108"/>
      <c r="C48" s="70" t="s">
        <v>20</v>
      </c>
      <c r="D48" s="60">
        <f>[4]NSA_DTR!$EU14</f>
        <v>35.927572999999995</v>
      </c>
      <c r="E48" s="61">
        <f>[4]NSA_DTR!$EU64</f>
        <v>-8.9682215301177703E-2</v>
      </c>
      <c r="F48" s="62">
        <f>[4]NSA_DTR!$EU89</f>
        <v>2.4380657564235797E-2</v>
      </c>
      <c r="G48" s="63">
        <f>[4]NSA_DTR!$EU314</f>
        <v>-7.9508818851440344E-3</v>
      </c>
      <c r="H48" s="64">
        <f>[4]NSA_DTR!$EU264</f>
        <v>-3.0658312032151191E-2</v>
      </c>
      <c r="I48" s="65">
        <f>[4]NSA_DTR!$EU139</f>
        <v>448.73913900000002</v>
      </c>
      <c r="J48" s="66">
        <f>[4]NSA_DTR!$EU164</f>
        <v>-2.9965072795819947E-2</v>
      </c>
      <c r="K48" s="67">
        <f>[4]NSA_DTR!$EU189</f>
        <v>-2.9079001347094291E-2</v>
      </c>
      <c r="L48" s="66">
        <f>[4]NSA_DTR!$EU214</f>
        <v>-1.6646029107778126E-2</v>
      </c>
      <c r="M48" s="66">
        <f>[4]NSA_DTR!$EU239</f>
        <v>-1.9367700205575544E-2</v>
      </c>
    </row>
    <row r="49" spans="2:13" s="22" customFormat="1" ht="12.75" customHeight="1" x14ac:dyDescent="0.2">
      <c r="B49" s="108"/>
      <c r="C49" s="71" t="s">
        <v>21</v>
      </c>
      <c r="D49" s="60">
        <f>[4]NSA_DTR!$EU16</f>
        <v>4.8796729999999995</v>
      </c>
      <c r="E49" s="61">
        <f>[4]NSA_DTR!$EU66</f>
        <v>-0.16612643532415772</v>
      </c>
      <c r="F49" s="62">
        <f>[4]NSA_DTR!$EU91</f>
        <v>-0.13217178568849886</v>
      </c>
      <c r="G49" s="63">
        <f>[4]NSA_DTR!$EU316</f>
        <v>-2.5393463280320661E-2</v>
      </c>
      <c r="H49" s="64">
        <f>[4]NSA_DTR!$EU266</f>
        <v>-0.18448933359742181</v>
      </c>
      <c r="I49" s="65">
        <f>[4]NSA_DTR!$EU141</f>
        <v>71.389907999999991</v>
      </c>
      <c r="J49" s="66">
        <f>[4]NSA_DTR!$EU166</f>
        <v>-0.16745234783930074</v>
      </c>
      <c r="K49" s="67">
        <f>[4]NSA_DTR!$EU191</f>
        <v>-0.16741228687244103</v>
      </c>
      <c r="L49" s="66">
        <f>[4]NSA_DTR!$EU216</f>
        <v>-0.13308571129623914</v>
      </c>
      <c r="M49" s="66">
        <f>[4]NSA_DTR!$EU241</f>
        <v>-0.13031650916313775</v>
      </c>
    </row>
    <row r="50" spans="2:13" s="22" customFormat="1" ht="12.75" customHeight="1" x14ac:dyDescent="0.2">
      <c r="B50" s="108"/>
      <c r="C50" s="59" t="s">
        <v>22</v>
      </c>
      <c r="D50" s="60">
        <f>[4]NSA_DTR!$EU17</f>
        <v>13.29706</v>
      </c>
      <c r="E50" s="61">
        <f>[4]NSA_DTR!$EU67</f>
        <v>2.0033280382156793E-2</v>
      </c>
      <c r="F50" s="62">
        <f>[4]NSA_DTR!$EU92</f>
        <v>1.8828146275017499E-2</v>
      </c>
      <c r="G50" s="63">
        <f>[4]NSA_DTR!$EU317</f>
        <v>-6.197402085960424E-3</v>
      </c>
      <c r="H50" s="72">
        <f>[4]NSA_DTR!$EU267</f>
        <v>3.3801067015313269E-2</v>
      </c>
      <c r="I50" s="65">
        <f>[4]NSA_DTR!$EU142</f>
        <v>164.45355099999998</v>
      </c>
      <c r="J50" s="73">
        <f>[4]NSA_DTR!$EU167</f>
        <v>1.0040432682273837E-2</v>
      </c>
      <c r="K50" s="67">
        <f>[4]NSA_DTR!$EU192</f>
        <v>4.3547276142774649E-3</v>
      </c>
      <c r="L50" s="66">
        <f>[4]NSA_DTR!$EU217</f>
        <v>1.6548044186180721E-2</v>
      </c>
      <c r="M50" s="66">
        <f>[4]NSA_DTR!$EU242</f>
        <v>2.8766730086937642E-4</v>
      </c>
    </row>
    <row r="51" spans="2:13" s="22" customFormat="1" ht="12.75" customHeight="1" x14ac:dyDescent="0.2">
      <c r="B51" s="108"/>
      <c r="C51" s="59" t="s">
        <v>23</v>
      </c>
      <c r="D51" s="60">
        <f>[4]NSA_DTR!$EU18</f>
        <v>9.4727399999999999</v>
      </c>
      <c r="E51" s="61">
        <f>[4]NSA_DTR!$EU68</f>
        <v>-1.4387343191672675E-2</v>
      </c>
      <c r="F51" s="62">
        <f>[4]NSA_DTR!$EU93</f>
        <v>3.3703536495985897E-2</v>
      </c>
      <c r="G51" s="63">
        <f>[4]NSA_DTR!$EU318</f>
        <v>1.4949228122251856E-2</v>
      </c>
      <c r="H51" s="64">
        <f>[4]NSA_DTR!$EU268</f>
        <v>3.7591318569968557E-2</v>
      </c>
      <c r="I51" s="65">
        <f>[4]NSA_DTR!$EU143</f>
        <v>111.976992</v>
      </c>
      <c r="J51" s="66">
        <f>[4]NSA_DTR!$EU168</f>
        <v>4.2361846506019152E-2</v>
      </c>
      <c r="K51" s="67">
        <f>[4]NSA_DTR!$EU193</f>
        <v>3.8245850036247475E-2</v>
      </c>
      <c r="L51" s="66">
        <f>[4]NSA_DTR!$EU218</f>
        <v>6.531922943933921E-2</v>
      </c>
      <c r="M51" s="66">
        <f>[4]NSA_DTR!$EU243</f>
        <v>5.6922227295308936E-2</v>
      </c>
    </row>
    <row r="52" spans="2:13" s="22" customFormat="1" ht="12.75" customHeight="1" x14ac:dyDescent="0.2">
      <c r="B52" s="108"/>
      <c r="C52" s="68" t="s">
        <v>24</v>
      </c>
      <c r="D52" s="60">
        <f>[4]NSA_DTR!$EU19</f>
        <v>6.1664260000000004</v>
      </c>
      <c r="E52" s="61">
        <f>[4]NSA_DTR!$EU69</f>
        <v>-2.5877546132948903E-2</v>
      </c>
      <c r="F52" s="62">
        <f>[4]NSA_DTR!$EU94</f>
        <v>2.3658758416796211E-2</v>
      </c>
      <c r="G52" s="63">
        <f>[4]NSA_DTR!$EU319</f>
        <v>-9.1603975170772012E-3</v>
      </c>
      <c r="H52" s="64">
        <f>[4]NSA_DTR!$EU269</f>
        <v>5.2478102194848164E-2</v>
      </c>
      <c r="I52" s="65">
        <f>[4]NSA_DTR!$EU144</f>
        <v>72.225201999999996</v>
      </c>
      <c r="J52" s="66">
        <f>[4]NSA_DTR!$EU169</f>
        <v>4.9295526237704612E-2</v>
      </c>
      <c r="K52" s="67">
        <f>[4]NSA_DTR!$EU194</f>
        <v>4.6285448537755958E-2</v>
      </c>
      <c r="L52" s="66">
        <f>[4]NSA_DTR!$EU219</f>
        <v>8.2477042638788634E-2</v>
      </c>
      <c r="M52" s="66">
        <f>[4]NSA_DTR!$EU244</f>
        <v>7.4604375147145241E-2</v>
      </c>
    </row>
    <row r="53" spans="2:13" s="22" customFormat="1" ht="12.75" customHeight="1" x14ac:dyDescent="0.2">
      <c r="B53" s="108"/>
      <c r="C53" s="68" t="s">
        <v>25</v>
      </c>
      <c r="D53" s="60">
        <f>[4]NSA_DTR!$EU20</f>
        <v>3.3063130000000003</v>
      </c>
      <c r="E53" s="61">
        <f>[4]NSA_DTR!$EU70</f>
        <v>7.7826004791543557E-3</v>
      </c>
      <c r="F53" s="62">
        <f>[4]NSA_DTR!$EU95</f>
        <v>5.1933075095901282E-2</v>
      </c>
      <c r="G53" s="63">
        <f>[4]NSA_DTR!$EU320</f>
        <v>6.0522413873398628E-2</v>
      </c>
      <c r="H53" s="64">
        <f>[4]NSA_DTR!$EU270</f>
        <v>1.2124924480822141E-2</v>
      </c>
      <c r="I53" s="65">
        <f>[4]NSA_DTR!$EU145</f>
        <v>39.751788000000005</v>
      </c>
      <c r="J53" s="66">
        <f>[4]NSA_DTR!$EU170</f>
        <v>2.999570141884278E-2</v>
      </c>
      <c r="K53" s="67">
        <f>[4]NSA_DTR!$EU195</f>
        <v>2.3944406073176383E-2</v>
      </c>
      <c r="L53" s="66">
        <f>[4]NSA_DTR!$EU220</f>
        <v>3.426212583955679E-2</v>
      </c>
      <c r="M53" s="66">
        <f>[4]NSA_DTR!$EU245</f>
        <v>2.5446906654594148E-2</v>
      </c>
    </row>
    <row r="54" spans="2:13" s="22" customFormat="1" ht="12.75" customHeight="1" x14ac:dyDescent="0.2">
      <c r="B54" s="108"/>
      <c r="C54" s="74" t="s">
        <v>26</v>
      </c>
      <c r="D54" s="51">
        <f>[4]NSA_DTR!$EU22</f>
        <v>80.496517999999995</v>
      </c>
      <c r="E54" s="52">
        <f>[4]NSA_DTR!$EU72</f>
        <v>1.1248776288941498E-2</v>
      </c>
      <c r="F54" s="53">
        <f>[4]NSA_DTR!$EU97</f>
        <v>3.210344799516851E-2</v>
      </c>
      <c r="G54" s="54">
        <f>[4]NSA_DTR!$EU322</f>
        <v>-7.3601637802814812E-3</v>
      </c>
      <c r="H54" s="75">
        <f>[4]NSA_DTR!$EU272</f>
        <v>-6.3770202320669878E-3</v>
      </c>
      <c r="I54" s="56">
        <f>[4]NSA_DTR!$EU147</f>
        <v>999.89691600000015</v>
      </c>
      <c r="J54" s="57">
        <f>[4]NSA_DTR!$EU172</f>
        <v>2.4073790763301739E-2</v>
      </c>
      <c r="K54" s="58">
        <f>[4]NSA_DTR!$EU197</f>
        <v>1.9838557785212707E-2</v>
      </c>
      <c r="L54" s="57">
        <f>[4]NSA_DTR!$EU222</f>
        <v>2.8244614195495288E-2</v>
      </c>
      <c r="M54" s="57">
        <f>[4]NSA_DTR!$EU247</f>
        <v>1.6834308199971115E-2</v>
      </c>
    </row>
    <row r="55" spans="2:13" s="22" customFormat="1" ht="12.75" customHeight="1" x14ac:dyDescent="0.2">
      <c r="B55" s="108"/>
      <c r="C55" s="76" t="s">
        <v>27</v>
      </c>
      <c r="D55" s="60">
        <f>[4]NSA_DTR!$EU23</f>
        <v>60.238979</v>
      </c>
      <c r="E55" s="61">
        <f>[4]NSA_DTR!$EU73</f>
        <v>9.992777020866539E-3</v>
      </c>
      <c r="F55" s="62">
        <f>[4]NSA_DTR!$EU98</f>
        <v>3.2501153306775832E-2</v>
      </c>
      <c r="G55" s="63">
        <f>[4]NSA_DTR!$EU323</f>
        <v>-1.1350101199186335E-2</v>
      </c>
      <c r="H55" s="64">
        <f>[4]NSA_DTR!$EU273</f>
        <v>-3.3731575835779237E-3</v>
      </c>
      <c r="I55" s="65">
        <f>[4]NSA_DTR!$EU148</f>
        <v>750.01924499999996</v>
      </c>
      <c r="J55" s="66">
        <f>[4]NSA_DTR!$EU173</f>
        <v>3.6300817420018339E-2</v>
      </c>
      <c r="K55" s="67">
        <f>[4]NSA_DTR!$EU198</f>
        <v>3.1864761157393229E-2</v>
      </c>
      <c r="L55" s="66">
        <f>[4]NSA_DTR!$EU223</f>
        <v>3.7422683148546021E-2</v>
      </c>
      <c r="M55" s="66">
        <f>[4]NSA_DTR!$EU248</f>
        <v>2.4592297112090211E-2</v>
      </c>
    </row>
    <row r="56" spans="2:13" s="22" customFormat="1" ht="12.75" customHeight="1" x14ac:dyDescent="0.2">
      <c r="B56" s="108"/>
      <c r="C56" s="77" t="s">
        <v>28</v>
      </c>
      <c r="D56" s="60">
        <f>[4]NSA_DTR!$EU24</f>
        <v>57.357664</v>
      </c>
      <c r="E56" s="61">
        <f>[4]NSA_DTR!$EU74</f>
        <v>1.3553311161364157E-2</v>
      </c>
      <c r="F56" s="62">
        <f>[4]NSA_DTR!$EU99</f>
        <v>3.5377403584558653E-2</v>
      </c>
      <c r="G56" s="63">
        <f>[4]NSA_DTR!$EU324</f>
        <v>-1.6432179954904091E-2</v>
      </c>
      <c r="H56" s="64">
        <f>[4]NSA_DTR!$EU274</f>
        <v>9.6018139300837468E-3</v>
      </c>
      <c r="I56" s="65">
        <f>[4]NSA_DTR!$EU149</f>
        <v>713.23325199999999</v>
      </c>
      <c r="J56" s="66">
        <f>[4]NSA_DTR!$EU174</f>
        <v>4.4580034987405925E-2</v>
      </c>
      <c r="K56" s="67">
        <f>[4]NSA_DTR!$EU199</f>
        <v>3.9728297003154278E-2</v>
      </c>
      <c r="L56" s="66">
        <f>[4]NSA_DTR!$EU224</f>
        <v>4.6226500251673075E-2</v>
      </c>
      <c r="M56" s="66">
        <f>[4]NSA_DTR!$EU249</f>
        <v>3.2949289998706499E-2</v>
      </c>
    </row>
    <row r="57" spans="2:13" s="22" customFormat="1" ht="12.75" customHeight="1" x14ac:dyDescent="0.2">
      <c r="B57" s="108"/>
      <c r="C57" s="70" t="s">
        <v>29</v>
      </c>
      <c r="D57" s="78">
        <f>[4]NSA_DTR!$EU25</f>
        <v>2.8813149999999998</v>
      </c>
      <c r="E57" s="61">
        <f>[4]NSA_DTR!$EU75</f>
        <v>-5.6020577222409162E-2</v>
      </c>
      <c r="F57" s="62">
        <f>[4]NSA_DTR!$EU100</f>
        <v>-2.0815015284872618E-2</v>
      </c>
      <c r="G57" s="63">
        <f>[4]NSA_DTR!$EU325</f>
        <v>0.10005859582196663</v>
      </c>
      <c r="H57" s="64">
        <f>[4]NSA_DTR!$EU275</f>
        <v>-0.17943584367970333</v>
      </c>
      <c r="I57" s="65">
        <f>[4]NSA_DTR!$EU150</f>
        <v>36.785992999999998</v>
      </c>
      <c r="J57" s="66">
        <f>[4]NSA_DTR!$EU175</f>
        <v>-0.10173757868588373</v>
      </c>
      <c r="K57" s="67">
        <f>[4]NSA_DTR!$EU200</f>
        <v>-9.9420617490069918E-2</v>
      </c>
      <c r="L57" s="66">
        <f>[4]NSA_DTR!$EU225</f>
        <v>-0.11619937276615055</v>
      </c>
      <c r="M57" s="66">
        <f>[4]NSA_DTR!$EU250</f>
        <v>-0.11964337886765264</v>
      </c>
    </row>
    <row r="58" spans="2:13" s="22" customFormat="1" ht="12.75" customHeight="1" x14ac:dyDescent="0.2">
      <c r="B58" s="108"/>
      <c r="C58" s="76" t="s">
        <v>30</v>
      </c>
      <c r="D58" s="60">
        <f>[4]NSA_DTR!$EU26</f>
        <v>20.257539000000001</v>
      </c>
      <c r="E58" s="61">
        <f>[4]NSA_DTR!$EU76</f>
        <v>1.5002212382396962E-2</v>
      </c>
      <c r="F58" s="62">
        <f>[4]NSA_DTR!$EU101</f>
        <v>3.0923520471227484E-2</v>
      </c>
      <c r="G58" s="63">
        <f>[4]NSA_DTR!$EU326</f>
        <v>4.6877739160988696E-3</v>
      </c>
      <c r="H58" s="64">
        <f>[4]NSA_DTR!$EU276</f>
        <v>-1.4871095539699675E-2</v>
      </c>
      <c r="I58" s="65">
        <f>[4]NSA_DTR!$EU151</f>
        <v>249.87767100000005</v>
      </c>
      <c r="J58" s="66">
        <f>[4]NSA_DTR!$EU176</f>
        <v>-1.0952731894896761E-2</v>
      </c>
      <c r="K58" s="67">
        <f>[4]NSA_DTR!$EU201</f>
        <v>-1.4565058752314619E-2</v>
      </c>
      <c r="L58" s="66">
        <f>[4]NSA_DTR!$EU226</f>
        <v>2.0726024928845455E-3</v>
      </c>
      <c r="M58" s="66">
        <f>[4]NSA_DTR!$EU251</f>
        <v>-5.8381493136657747E-3</v>
      </c>
    </row>
    <row r="59" spans="2:13" s="22" customFormat="1" ht="12.75" customHeight="1" x14ac:dyDescent="0.2">
      <c r="B59" s="108"/>
      <c r="C59" s="79" t="s">
        <v>31</v>
      </c>
      <c r="D59" s="80">
        <f>[4]NSA_DTR!$EU27</f>
        <v>187.106222</v>
      </c>
      <c r="E59" s="81">
        <f>[4]NSA_DTR!$EU77</f>
        <v>-1.9870518446803986E-3</v>
      </c>
      <c r="F59" s="82">
        <f>[4]NSA_DTR!$EU102</f>
        <v>3.0461670674244212E-2</v>
      </c>
      <c r="G59" s="83">
        <f>[4]NSA_DTR!$EU327</f>
        <v>4.3101118693326113E-2</v>
      </c>
      <c r="H59" s="84">
        <f>[4]NSA_DTR!$EU277</f>
        <v>-1.2546454442926902E-2</v>
      </c>
      <c r="I59" s="85">
        <f>[4]NSA_DTR!$EU152</f>
        <v>2298.5578259999997</v>
      </c>
      <c r="J59" s="86">
        <f>[4]NSA_DTR!$EU177</f>
        <v>-2.4504187897478324E-3</v>
      </c>
      <c r="K59" s="87">
        <f>[4]NSA_DTR!$EU202</f>
        <v>-5.8619641820643054E-3</v>
      </c>
      <c r="L59" s="86">
        <f>[4]NSA_DTR!$EU227</f>
        <v>4.7556130606807301E-5</v>
      </c>
      <c r="M59" s="86">
        <f>[4]NSA_DTR!$EU252</f>
        <v>-8.1154467131651087E-3</v>
      </c>
    </row>
    <row r="60" spans="2:13" s="22" customFormat="1" ht="12.75" hidden="1" customHeight="1" x14ac:dyDescent="0.2">
      <c r="B60" s="108"/>
      <c r="C60" s="59"/>
      <c r="D60" s="60"/>
      <c r="E60" s="61"/>
      <c r="F60" s="62"/>
      <c r="G60" s="63"/>
      <c r="H60" s="63"/>
      <c r="I60" s="65"/>
      <c r="J60" s="66"/>
      <c r="K60" s="67"/>
      <c r="L60" s="66"/>
      <c r="M60" s="66"/>
    </row>
    <row r="61" spans="2:13" s="22" customFormat="1" ht="12.75" hidden="1" customHeight="1" x14ac:dyDescent="0.2">
      <c r="B61" s="108"/>
      <c r="C61" s="59"/>
      <c r="D61" s="60"/>
      <c r="E61" s="61"/>
      <c r="F61" s="62"/>
      <c r="G61" s="63"/>
      <c r="H61" s="63"/>
      <c r="I61" s="65"/>
      <c r="J61" s="66"/>
      <c r="K61" s="67"/>
      <c r="L61" s="66"/>
      <c r="M61" s="66"/>
    </row>
    <row r="62" spans="2:13" s="22" customFormat="1" ht="57" hidden="1" customHeight="1" x14ac:dyDescent="0.2">
      <c r="B62" s="108"/>
      <c r="C62" s="59"/>
      <c r="D62" s="60"/>
      <c r="E62" s="61"/>
      <c r="F62" s="62"/>
      <c r="G62" s="63"/>
      <c r="H62" s="63"/>
      <c r="I62" s="65"/>
      <c r="J62" s="66"/>
      <c r="K62" s="67"/>
      <c r="L62" s="66"/>
      <c r="M62" s="66"/>
    </row>
    <row r="63" spans="2:13" s="22" customFormat="1" ht="12.75" customHeight="1" x14ac:dyDescent="0.2">
      <c r="C63" s="89"/>
      <c r="D63" s="44"/>
      <c r="E63" s="45"/>
      <c r="F63" s="90"/>
      <c r="G63" s="45"/>
      <c r="H63" s="48"/>
      <c r="I63" s="91"/>
      <c r="J63" s="90"/>
      <c r="K63" s="45"/>
      <c r="L63" s="92"/>
      <c r="M63" s="45"/>
    </row>
    <row r="64" spans="2:13" s="22" customFormat="1" ht="12.75" customHeight="1" x14ac:dyDescent="0.2">
      <c r="B64" s="108"/>
      <c r="C64" s="76" t="s">
        <v>32</v>
      </c>
      <c r="D64" s="93">
        <f>[7]Mois!$DJ$25/1000000</f>
        <v>44.417264000000003</v>
      </c>
      <c r="E64" s="66">
        <f>'[7]Evo Mois'!$DJ$25</f>
        <v>0.60531386560150913</v>
      </c>
      <c r="F64" s="94">
        <f>'[8]Evo Mois'!$DJ$5</f>
        <v>0.62657357928001023</v>
      </c>
      <c r="G64" s="95" t="str">
        <f>IF('[9]Evo Mois-1'!$DJ$5&gt;500%," ns",'[9]Evo Mois-1'!$DJ$5)</f>
        <v xml:space="preserve"> ns</v>
      </c>
      <c r="H64" s="96">
        <f>'[8]Evo ACM'!$CX$5</f>
        <v>6.0101320217925913E-2</v>
      </c>
      <c r="I64" s="97">
        <f>'[7]Cumul ACM'!$DJ$25/1000000</f>
        <v>326.40119099999998</v>
      </c>
      <c r="J64" s="66">
        <f>'[7]Evo ACM'!$DJ$25</f>
        <v>7.5313988891809736E-2</v>
      </c>
      <c r="K64" s="66">
        <f>'[8]Evo ACM'!$DJ$5</f>
        <v>7.5631768809617084E-2</v>
      </c>
      <c r="L64" s="66">
        <f>'[7]Evo PCAP'!$DJ$25</f>
        <v>1.5921202234803866E-2</v>
      </c>
      <c r="M64" s="66">
        <f>'[8]Evo PCAP'!$DJ$5</f>
        <v>1.9027734697812493E-2</v>
      </c>
    </row>
    <row r="65" spans="2:14" s="22" customFormat="1" ht="12.75" customHeight="1" x14ac:dyDescent="0.2">
      <c r="B65" s="108"/>
      <c r="C65" s="99" t="s">
        <v>33</v>
      </c>
      <c r="D65" s="60">
        <f>[7]Mois!$DJ$18/1000000</f>
        <v>34.643310999999997</v>
      </c>
      <c r="E65" s="66">
        <f>'[7]Evo Mois'!$DJ$18</f>
        <v>0.59086543855081963</v>
      </c>
      <c r="F65" s="94">
        <f>'[8]Evo Mois'!$DJ$6</f>
        <v>0.61236232027560722</v>
      </c>
      <c r="G65" s="66" t="str">
        <f>IF('[9]Evo Mois-1'!$DJ$6&gt;500%," ns",'[9]Evo Mois-1'!$DJ$6)</f>
        <v xml:space="preserve"> ns</v>
      </c>
      <c r="H65" s="96">
        <f>'[8]Evo ACM'!$CX$6</f>
        <v>3.990252901163327E-2</v>
      </c>
      <c r="I65" s="97">
        <f>'[7]Cumul ACM'!$DJ$18/1000000</f>
        <v>262.55212799999998</v>
      </c>
      <c r="J65" s="66">
        <f>'[7]Evo ACM'!$DJ$18</f>
        <v>7.2364134086867038E-2</v>
      </c>
      <c r="K65" s="66">
        <f>'[8]Evo ACM'!$DJ$6</f>
        <v>7.3181612481383551E-2</v>
      </c>
      <c r="L65" s="66">
        <f>'[7]Evo PCAP'!$DJ$18</f>
        <v>2.2808669760835176E-2</v>
      </c>
      <c r="M65" s="66">
        <f>'[8]Evo PCAP'!$DJ$6</f>
        <v>2.3642285299074528E-2</v>
      </c>
    </row>
    <row r="66" spans="2:14" s="22" customFormat="1" ht="12.75" customHeight="1" x14ac:dyDescent="0.2">
      <c r="B66" s="108"/>
      <c r="C66" s="99" t="s">
        <v>34</v>
      </c>
      <c r="D66" s="60">
        <f>[7]Mois!$DJ$19/1000000</f>
        <v>6.0387199999999996</v>
      </c>
      <c r="E66" s="66">
        <f>'[7]Evo Mois'!$DJ$19</f>
        <v>1.0422952959757579</v>
      </c>
      <c r="F66" s="94">
        <f>'[8]Evo Mois'!$DJ$7</f>
        <v>1.0926324862398396</v>
      </c>
      <c r="G66" s="66" t="str">
        <f>IF('[9]Evo Mois-1'!$DJ$7&lt;500%," ns",'[9]Evo Mois-1'!$DJ$7)</f>
        <v xml:space="preserve"> ns</v>
      </c>
      <c r="H66" s="96">
        <f>'[8]Evo ACM'!$CX$7</f>
        <v>0.20897431609694195</v>
      </c>
      <c r="I66" s="97">
        <f>'[7]Cumul ACM'!$DJ$19/1000000</f>
        <v>31.752327999999999</v>
      </c>
      <c r="J66" s="66">
        <f>'[7]Evo ACM'!$DJ$19</f>
        <v>0.13292879620351461</v>
      </c>
      <c r="K66" s="66">
        <f>'[8]Evo ACM'!$DJ$7</f>
        <v>0.16067635002044667</v>
      </c>
      <c r="L66" s="66">
        <f>'[7]Evo PCAP'!$DJ$19</f>
        <v>7.8721294170193579E-2</v>
      </c>
      <c r="M66" s="66">
        <f>'[8]Evo PCAP'!$DJ$7</f>
        <v>9.2972819155061837E-2</v>
      </c>
    </row>
    <row r="67" spans="2:14" s="22" customFormat="1" ht="12.75" customHeight="1" x14ac:dyDescent="0.2">
      <c r="B67" s="108"/>
      <c r="C67" s="100" t="s">
        <v>35</v>
      </c>
      <c r="D67" s="101">
        <f>[7]Mois!$DJ$20/1000000</f>
        <v>2.6431339999999999</v>
      </c>
      <c r="E67" s="102">
        <f>'[7]Evo Mois'!$DJ$20</f>
        <v>0.11755272167160169</v>
      </c>
      <c r="F67" s="103">
        <f>'[8]Evo Mois'!$DJ$8</f>
        <v>0.10155741538397289</v>
      </c>
      <c r="G67" s="102" t="str">
        <f>IF('[9]Evo Mois-1'!$DJ$8&gt;500%," ns",'[9]Evo Mois-1'!$DJ$8)</f>
        <v xml:space="preserve"> ns</v>
      </c>
      <c r="H67" s="104">
        <f>'[8]Evo ACM'!$CX$8</f>
        <v>9.2829599068665392E-2</v>
      </c>
      <c r="I67" s="105">
        <f>'[7]Cumul ACM'!$DJ$20/1000000</f>
        <v>26.190106</v>
      </c>
      <c r="J67" s="102">
        <f>'[7]Evo ACM'!$DJ$20</f>
        <v>4.5044882643743289E-3</v>
      </c>
      <c r="K67" s="102">
        <f>'[8]Evo ACM'!$DJ$8</f>
        <v>-6.7199740117743767E-3</v>
      </c>
      <c r="L67" s="102">
        <f>'[7]Evo PCAP'!$DJ$20</f>
        <v>-0.11317714691151448</v>
      </c>
      <c r="M67" s="102">
        <f>'[8]Evo PCAP'!$DJ$8</f>
        <v>-0.12357730364630271</v>
      </c>
    </row>
    <row r="68" spans="2:14" s="22" customFormat="1" ht="12.75" customHeight="1" x14ac:dyDescent="0.2">
      <c r="C68" s="106"/>
      <c r="D68" s="107"/>
      <c r="E68" s="67"/>
      <c r="F68" s="67"/>
      <c r="G68" s="67"/>
      <c r="H68" s="67"/>
      <c r="I68" s="107"/>
      <c r="J68" s="67"/>
      <c r="K68" s="67"/>
      <c r="L68" s="67"/>
      <c r="M68" s="67"/>
      <c r="N68" s="98"/>
    </row>
    <row r="69" spans="2:14" s="22" customFormat="1" ht="12.75" customHeight="1" x14ac:dyDescent="0.2">
      <c r="B69" s="108"/>
      <c r="C69" s="109"/>
      <c r="D69" s="116"/>
      <c r="E69" s="110"/>
      <c r="F69" s="110"/>
      <c r="G69" s="110"/>
      <c r="H69" s="110"/>
      <c r="I69" s="111"/>
      <c r="J69" s="110"/>
      <c r="K69" s="110"/>
      <c r="L69" s="110"/>
      <c r="M69" s="110"/>
    </row>
    <row r="70" spans="2:14" s="22" customFormat="1" ht="27" customHeight="1" x14ac:dyDescent="0.2">
      <c r="B70" s="108"/>
      <c r="C70" s="25" t="s">
        <v>37</v>
      </c>
      <c r="D70" s="26" t="s">
        <v>6</v>
      </c>
      <c r="E70" s="27"/>
      <c r="F70" s="27"/>
      <c r="G70" s="28"/>
      <c r="H70" s="26" t="s">
        <v>8</v>
      </c>
      <c r="I70" s="27"/>
      <c r="J70" s="27"/>
      <c r="K70" s="28"/>
      <c r="L70" s="26" t="s">
        <v>9</v>
      </c>
      <c r="M70" s="28"/>
    </row>
    <row r="71" spans="2:14" s="22" customFormat="1" ht="53.25" customHeight="1" x14ac:dyDescent="0.2">
      <c r="B71" s="108"/>
      <c r="C71" s="29"/>
      <c r="D71" s="30" t="str">
        <f>D38</f>
        <v>Données brutes  mai 2024</v>
      </c>
      <c r="E71" s="31" t="str">
        <f>E38</f>
        <v>Taux de croissance  mai 2024 / mai 2023</v>
      </c>
      <c r="F71" s="117"/>
      <c r="G71" s="33" t="str">
        <f>G5</f>
        <v>Taux de croissance  mai 2024 / avril 2024</v>
      </c>
      <c r="H71" s="34" t="str">
        <f>H38</f>
        <v>Rappel :
Taux ACM CVS-CJO à fin mai 2023</v>
      </c>
      <c r="I71" s="35" t="str">
        <f>I38</f>
        <v>Données brutes juin 2023 - mai 2024</v>
      </c>
      <c r="J71" s="31" t="str">
        <f>J38</f>
        <v>Taux ACM (juin 2023 - mai 2024 / juin 2022 - mai 2023)</v>
      </c>
      <c r="K71" s="37"/>
      <c r="L71" s="31" t="str">
        <f>L38</f>
        <v>( janv à mai 2024 ) /
( janv à mai 2023 )</v>
      </c>
      <c r="M71" s="37"/>
    </row>
    <row r="72" spans="2:14" s="22" customFormat="1" ht="38.25" customHeight="1" x14ac:dyDescent="0.2">
      <c r="B72" s="108"/>
      <c r="C72" s="38"/>
      <c r="D72" s="39"/>
      <c r="E72" s="33" t="s">
        <v>10</v>
      </c>
      <c r="F72" s="40" t="s">
        <v>11</v>
      </c>
      <c r="G72" s="33" t="s">
        <v>11</v>
      </c>
      <c r="H72" s="41"/>
      <c r="I72" s="42"/>
      <c r="J72" s="33" t="s">
        <v>10</v>
      </c>
      <c r="K72" s="33" t="s">
        <v>11</v>
      </c>
      <c r="L72" s="33" t="s">
        <v>10</v>
      </c>
      <c r="M72" s="33" t="s">
        <v>11</v>
      </c>
    </row>
    <row r="73" spans="2:14" s="22" customFormat="1" ht="12.75" customHeight="1" x14ac:dyDescent="0.2">
      <c r="B73" s="108"/>
      <c r="C73" s="43" t="s">
        <v>12</v>
      </c>
      <c r="D73" s="44">
        <f>[4]SA_DTR!$EU5</f>
        <v>228.71382399999999</v>
      </c>
      <c r="E73" s="45">
        <f>[4]SA_DTR!$EU55</f>
        <v>4.6132974720926256E-2</v>
      </c>
      <c r="F73" s="46">
        <f>[4]SA_DTR!$EU80</f>
        <v>5.8736456828398342E-2</v>
      </c>
      <c r="G73" s="47">
        <f>[4]SA_DTR!$EU305</f>
        <v>3.3153748623035773E-2</v>
      </c>
      <c r="H73" s="48">
        <f>[4]SA_DTR!$EU255</f>
        <v>9.1255738876079295E-3</v>
      </c>
      <c r="I73" s="115">
        <f>[4]SA_DTR!$EU130</f>
        <v>2744.5713819999996</v>
      </c>
      <c r="J73" s="45">
        <f>[4]SA_DTR!$EU155</f>
        <v>3.5523836400356945E-2</v>
      </c>
      <c r="K73" s="47">
        <f>[4]SA_DTR!$EU180</f>
        <v>2.9675683650154827E-2</v>
      </c>
      <c r="L73" s="45">
        <f>[4]SA_DTR!$EU205</f>
        <v>4.8613790696503845E-2</v>
      </c>
      <c r="M73" s="45">
        <f>[4]SA_DTR!$EU230</f>
        <v>3.9591160354850663E-2</v>
      </c>
    </row>
    <row r="74" spans="2:14" s="22" customFormat="1" ht="12.75" customHeight="1" x14ac:dyDescent="0.2">
      <c r="B74" s="108"/>
      <c r="C74" s="50" t="s">
        <v>13</v>
      </c>
      <c r="D74" s="51">
        <f>[4]SA_DTR!$EU6</f>
        <v>151.95890199999999</v>
      </c>
      <c r="E74" s="52">
        <f>[4]SA_DTR!$EU56</f>
        <v>4.1049717279243891E-2</v>
      </c>
      <c r="F74" s="53">
        <f>[4]SA_DTR!$EU81</f>
        <v>5.1824734543727269E-2</v>
      </c>
      <c r="G74" s="54">
        <f>[4]SA_DTR!$EU306</f>
        <v>4.8630169099359799E-2</v>
      </c>
      <c r="H74" s="55">
        <f>[4]SA_DTR!$EU256</f>
        <v>1.0306955100717108E-2</v>
      </c>
      <c r="I74" s="56">
        <f>[4]SA_DTR!$EU131</f>
        <v>1808.673137</v>
      </c>
      <c r="J74" s="57">
        <f>[4]SA_DTR!$EU156</f>
        <v>2.3799364708652959E-2</v>
      </c>
      <c r="K74" s="58">
        <f>[4]SA_DTR!$EU181</f>
        <v>1.7294667312042655E-2</v>
      </c>
      <c r="L74" s="57">
        <f>[4]SA_DTR!$EU206</f>
        <v>4.0752258888427484E-2</v>
      </c>
      <c r="M74" s="57">
        <f>[4]SA_DTR!$EU231</f>
        <v>3.0605022179221786E-2</v>
      </c>
    </row>
    <row r="75" spans="2:14" s="22" customFormat="1" ht="12.75" customHeight="1" x14ac:dyDescent="0.2">
      <c r="B75" s="108"/>
      <c r="C75" s="59" t="s">
        <v>14</v>
      </c>
      <c r="D75" s="60">
        <f>[4]SA_DTR!$EU7</f>
        <v>50.654916000000007</v>
      </c>
      <c r="E75" s="61">
        <f>[4]SA_DTR!$EU57</f>
        <v>9.162306829753053E-2</v>
      </c>
      <c r="F75" s="62">
        <f>[4]SA_DTR!$EU82</f>
        <v>0.10107464132833988</v>
      </c>
      <c r="G75" s="63">
        <f>[4]SA_DTR!$EU307</f>
        <v>0.2301593285598893</v>
      </c>
      <c r="H75" s="64">
        <f>[4]SA_DTR!$EU257</f>
        <v>2.9860629456239796E-2</v>
      </c>
      <c r="I75" s="65">
        <f>[4]SA_DTR!$EU132</f>
        <v>576.3431519999998</v>
      </c>
      <c r="J75" s="66">
        <f>[4]SA_DTR!$EU157</f>
        <v>3.4171814909356613E-2</v>
      </c>
      <c r="K75" s="67">
        <f>[4]SA_DTR!$EU182</f>
        <v>2.9224463221176E-2</v>
      </c>
      <c r="L75" s="66">
        <f>[4]SA_DTR!$EU207</f>
        <v>2.1613460921770189E-2</v>
      </c>
      <c r="M75" s="66">
        <f>[4]SA_DTR!$EU232</f>
        <v>1.3827203107996677E-2</v>
      </c>
    </row>
    <row r="76" spans="2:14" s="22" customFormat="1" ht="12.75" customHeight="1" x14ac:dyDescent="0.2">
      <c r="B76" s="108"/>
      <c r="C76" s="68" t="s">
        <v>15</v>
      </c>
      <c r="D76" s="60">
        <f>[4]SA_DTR!$EU8</f>
        <v>11.537917000000002</v>
      </c>
      <c r="E76" s="61">
        <f>[4]SA_DTR!$EU58</f>
        <v>1.3349492971816979E-3</v>
      </c>
      <c r="F76" s="62">
        <f>[4]SA_DTR!$EU83</f>
        <v>3.8424579199036968E-2</v>
      </c>
      <c r="G76" s="63">
        <f>[4]SA_DTR!$EU308</f>
        <v>-8.412923071931977E-3</v>
      </c>
      <c r="H76" s="64">
        <f>[4]SA_DTR!$EU258</f>
        <v>-1.4302637600437706E-2</v>
      </c>
      <c r="I76" s="65">
        <f>[4]SA_DTR!$EU133</f>
        <v>149.337345</v>
      </c>
      <c r="J76" s="66">
        <f>[4]SA_DTR!$EU158</f>
        <v>1.6462465183380459E-2</v>
      </c>
      <c r="K76" s="67">
        <f>[4]SA_DTR!$EU183</f>
        <v>1.319251119694842E-2</v>
      </c>
      <c r="L76" s="66">
        <f>[4]SA_DTR!$EU208</f>
        <v>4.6114925511121951E-2</v>
      </c>
      <c r="M76" s="66">
        <f>[4]SA_DTR!$EU233</f>
        <v>4.0830739501350743E-2</v>
      </c>
    </row>
    <row r="77" spans="2:14" s="22" customFormat="1" ht="12.75" customHeight="1" x14ac:dyDescent="0.2">
      <c r="B77" s="108"/>
      <c r="C77" s="68" t="s">
        <v>16</v>
      </c>
      <c r="D77" s="60">
        <f>[4]SA_DTR!$EU9</f>
        <v>30.885013000000004</v>
      </c>
      <c r="E77" s="61">
        <f>[4]SA_DTR!$EU59</f>
        <v>0.1769851913336582</v>
      </c>
      <c r="F77" s="62">
        <f>[4]SA_DTR!$EU84</f>
        <v>0.17750614307240165</v>
      </c>
      <c r="G77" s="63">
        <f>[4]SA_DTR!$EU309</f>
        <v>0.47984213533525155</v>
      </c>
      <c r="H77" s="64">
        <f>[4]SA_DTR!$EU259</f>
        <v>4.9149265283242816E-2</v>
      </c>
      <c r="I77" s="65">
        <f>[4]SA_DTR!$EU134</f>
        <v>324.35322200000002</v>
      </c>
      <c r="J77" s="66">
        <f>[4]SA_DTR!$EU159</f>
        <v>5.9388708379432442E-2</v>
      </c>
      <c r="K77" s="67">
        <f>[4]SA_DTR!$EU184</f>
        <v>5.1166605597419368E-2</v>
      </c>
      <c r="L77" s="66">
        <f>[4]SA_DTR!$EU209</f>
        <v>3.9682159441782439E-2</v>
      </c>
      <c r="M77" s="66">
        <f>[4]SA_DTR!$EU234</f>
        <v>2.7656963199632401E-2</v>
      </c>
    </row>
    <row r="78" spans="2:14" s="22" customFormat="1" ht="12.75" customHeight="1" x14ac:dyDescent="0.2">
      <c r="B78" s="108"/>
      <c r="C78" s="68" t="s">
        <v>17</v>
      </c>
      <c r="D78" s="60">
        <f>[4]SA_DTR!$EU10</f>
        <v>7.3040339999999997</v>
      </c>
      <c r="E78" s="61">
        <f>[4]SA_DTR!$EU60</f>
        <v>-6.7881256996600858E-2</v>
      </c>
      <c r="F78" s="62">
        <f>[4]SA_DTR!$EU85</f>
        <v>-6.1715778789867115E-2</v>
      </c>
      <c r="G78" s="63">
        <f>[4]SA_DTR!$EU310</f>
        <v>-2.0740955483132928E-2</v>
      </c>
      <c r="H78" s="64">
        <f>[4]SA_DTR!$EU260</f>
        <v>3.8214158404378917E-2</v>
      </c>
      <c r="I78" s="65">
        <f>[4]SA_DTR!$EU135</f>
        <v>92.282780000000017</v>
      </c>
      <c r="J78" s="66">
        <f>[4]SA_DTR!$EU160</f>
        <v>-2.3581985482197476E-2</v>
      </c>
      <c r="K78" s="67">
        <f>[4]SA_DTR!$EU185</f>
        <v>-2.0632512809562464E-2</v>
      </c>
      <c r="L78" s="66">
        <f>[4]SA_DTR!$EU210</f>
        <v>-7.9527517205472464E-2</v>
      </c>
      <c r="M78" s="66">
        <f>[4]SA_DTR!$EU235</f>
        <v>-7.9198835417051194E-2</v>
      </c>
    </row>
    <row r="79" spans="2:14" s="22" customFormat="1" ht="12.75" customHeight="1" x14ac:dyDescent="0.2">
      <c r="B79" s="108"/>
      <c r="C79" s="69" t="s">
        <v>18</v>
      </c>
      <c r="D79" s="60">
        <f>[4]SA_DTR!$EU12</f>
        <v>30.085609000000002</v>
      </c>
      <c r="E79" s="61">
        <f>[4]SA_DTR!$EU62</f>
        <v>1.1436787051934738E-2</v>
      </c>
      <c r="F79" s="62">
        <f>[4]SA_DTR!$EU87</f>
        <v>2.2394717244647477E-2</v>
      </c>
      <c r="G79" s="63">
        <f>[4]SA_DTR!$EU312</f>
        <v>-4.8487773570911386E-2</v>
      </c>
      <c r="H79" s="64">
        <f>[4]SA_DTR!$EU262</f>
        <v>1.7477000282032806E-2</v>
      </c>
      <c r="I79" s="65">
        <f>[4]SA_DTR!$EU137</f>
        <v>364.87549100000001</v>
      </c>
      <c r="J79" s="66">
        <f>[4]SA_DTR!$EU162</f>
        <v>4.1268199178335907E-2</v>
      </c>
      <c r="K79" s="67">
        <f>[4]SA_DTR!$EU187</f>
        <v>3.4343810375964345E-2</v>
      </c>
      <c r="L79" s="66">
        <f>[4]SA_DTR!$EU212</f>
        <v>5.1348050627763708E-2</v>
      </c>
      <c r="M79" s="66">
        <f>[4]SA_DTR!$EU237</f>
        <v>4.3733819794711914E-2</v>
      </c>
    </row>
    <row r="80" spans="2:14" s="22" customFormat="1" ht="12.75" customHeight="1" x14ac:dyDescent="0.2">
      <c r="B80" s="108"/>
      <c r="C80" s="70" t="s">
        <v>19</v>
      </c>
      <c r="D80" s="60">
        <f>[4]SA_DTR!$EU13</f>
        <v>8.8055679999999992</v>
      </c>
      <c r="E80" s="61">
        <f>[4]SA_DTR!$EU63</f>
        <v>0.13055450988327211</v>
      </c>
      <c r="F80" s="62">
        <f>[4]SA_DTR!$EU88</f>
        <v>0.11822786917363493</v>
      </c>
      <c r="G80" s="63">
        <f>[4]SA_DTR!$EU313</f>
        <v>-2.4640439842681383E-3</v>
      </c>
      <c r="H80" s="64">
        <f>[4]SA_DTR!$EU263</f>
        <v>4.0998314523359891E-2</v>
      </c>
      <c r="I80" s="65">
        <f>[4]SA_DTR!$EU138</f>
        <v>106.014713</v>
      </c>
      <c r="J80" s="66">
        <f>[4]SA_DTR!$EU163</f>
        <v>5.6291055000436518E-2</v>
      </c>
      <c r="K80" s="67">
        <f>[4]SA_DTR!$EU188</f>
        <v>4.9964699412431424E-2</v>
      </c>
      <c r="L80" s="66">
        <f>[4]SA_DTR!$EU213</f>
        <v>4.8376757082864819E-2</v>
      </c>
      <c r="M80" s="66">
        <f>[4]SA_DTR!$EU238</f>
        <v>3.9587845552807144E-2</v>
      </c>
    </row>
    <row r="81" spans="2:13" s="22" customFormat="1" ht="12.75" customHeight="1" x14ac:dyDescent="0.2">
      <c r="B81" s="108"/>
      <c r="C81" s="70" t="s">
        <v>20</v>
      </c>
      <c r="D81" s="60">
        <f>[4]SA_DTR!$EU14</f>
        <v>19.229845000000001</v>
      </c>
      <c r="E81" s="61">
        <f>[4]SA_DTR!$EU64</f>
        <v>-4.9150325155630448E-2</v>
      </c>
      <c r="F81" s="62">
        <f>[4]SA_DTR!$EU89</f>
        <v>-2.3821742696980674E-2</v>
      </c>
      <c r="G81" s="63">
        <f>[4]SA_DTR!$EU314</f>
        <v>-6.8147071636849299E-2</v>
      </c>
      <c r="H81" s="64">
        <f>[4]SA_DTR!$EU264</f>
        <v>9.35321592856031E-4</v>
      </c>
      <c r="I81" s="65">
        <f>[4]SA_DTR!$EU139</f>
        <v>234.84143400000002</v>
      </c>
      <c r="J81" s="66">
        <f>[4]SA_DTR!$EU164</f>
        <v>2.8246958926960497E-2</v>
      </c>
      <c r="K81" s="67">
        <f>[4]SA_DTR!$EU189</f>
        <v>2.1360896999156553E-2</v>
      </c>
      <c r="L81" s="66">
        <f>[4]SA_DTR!$EU214</f>
        <v>4.8028759767315465E-2</v>
      </c>
      <c r="M81" s="66">
        <f>[4]SA_DTR!$EU239</f>
        <v>4.1529893471472734E-2</v>
      </c>
    </row>
    <row r="82" spans="2:13" s="22" customFormat="1" ht="12.75" customHeight="1" x14ac:dyDescent="0.2">
      <c r="B82" s="108"/>
      <c r="C82" s="71" t="s">
        <v>21</v>
      </c>
      <c r="D82" s="60">
        <f>[4]SA_DTR!$EU16</f>
        <v>5.9355559999999992</v>
      </c>
      <c r="E82" s="61">
        <f>[4]SA_DTR!$EU66</f>
        <v>-8.4087687881385542E-2</v>
      </c>
      <c r="F82" s="62">
        <f>[4]SA_DTR!$EU91</f>
        <v>-8.272279435001717E-2</v>
      </c>
      <c r="G82" s="63">
        <f>[4]SA_DTR!$EU316</f>
        <v>-4.1458950124122373E-2</v>
      </c>
      <c r="H82" s="64">
        <f>[4]SA_DTR!$EU266</f>
        <v>-0.2673658138033399</v>
      </c>
      <c r="I82" s="65">
        <f>[4]SA_DTR!$EU141</f>
        <v>82.448247000000009</v>
      </c>
      <c r="J82" s="66">
        <f>[4]SA_DTR!$EU166</f>
        <v>-0.14854296234780018</v>
      </c>
      <c r="K82" s="67">
        <f>[4]SA_DTR!$EU191</f>
        <v>-0.15460235307824755</v>
      </c>
      <c r="L82" s="66">
        <f>[4]SA_DTR!$EU216</f>
        <v>-7.103941244808476E-2</v>
      </c>
      <c r="M82" s="66">
        <f>[4]SA_DTR!$EU241</f>
        <v>-8.0054435750703701E-2</v>
      </c>
    </row>
    <row r="83" spans="2:13" s="22" customFormat="1" ht="12.75" customHeight="1" x14ac:dyDescent="0.2">
      <c r="B83" s="108"/>
      <c r="C83" s="59" t="s">
        <v>22</v>
      </c>
      <c r="D83" s="60">
        <f>[4]SA_DTR!$EU17</f>
        <v>12.70773</v>
      </c>
      <c r="E83" s="61">
        <f>[4]SA_DTR!$EU67</f>
        <v>6.6066397348032213E-2</v>
      </c>
      <c r="F83" s="62">
        <f>[4]SA_DTR!$EU92</f>
        <v>7.6297679934548723E-2</v>
      </c>
      <c r="G83" s="63">
        <f>[4]SA_DTR!$EU317</f>
        <v>-1.2685215962061624E-2</v>
      </c>
      <c r="H83" s="72">
        <f>[4]SA_DTR!$EU267</f>
        <v>8.8085312545421068E-2</v>
      </c>
      <c r="I83" s="65">
        <f>[4]SA_DTR!$EU142</f>
        <v>154.11932900000002</v>
      </c>
      <c r="J83" s="73">
        <f>[4]SA_DTR!$EU167</f>
        <v>6.8385459013721617E-2</v>
      </c>
      <c r="K83" s="67">
        <f>[4]SA_DTR!$EU192</f>
        <v>6.3426635090346739E-2</v>
      </c>
      <c r="L83" s="66">
        <f>[4]SA_DTR!$EU217</f>
        <v>6.589717989784738E-2</v>
      </c>
      <c r="M83" s="66">
        <f>[4]SA_DTR!$EU242</f>
        <v>4.9769120392963329E-2</v>
      </c>
    </row>
    <row r="84" spans="2:13" s="22" customFormat="1" ht="12.75" customHeight="1" x14ac:dyDescent="0.2">
      <c r="B84" s="108"/>
      <c r="C84" s="59" t="s">
        <v>23</v>
      </c>
      <c r="D84" s="60">
        <f>[4]SA_DTR!$EU18</f>
        <v>49.934888000000001</v>
      </c>
      <c r="E84" s="61">
        <f>[4]SA_DTR!$EU68</f>
        <v>1.6997262970827487E-2</v>
      </c>
      <c r="F84" s="62">
        <f>[4]SA_DTR!$EU93</f>
        <v>3.2602942482231612E-2</v>
      </c>
      <c r="G84" s="63">
        <f>[4]SA_DTR!$EU318</f>
        <v>-1.3616997944522646E-2</v>
      </c>
      <c r="H84" s="64">
        <f>[4]SA_DTR!$EU268</f>
        <v>2.8089712971458347E-2</v>
      </c>
      <c r="I84" s="65">
        <f>[4]SA_DTR!$EU143</f>
        <v>598.98983599999997</v>
      </c>
      <c r="J84" s="66">
        <f>[4]SA_DTR!$EU168</f>
        <v>1.6293367888979837E-2</v>
      </c>
      <c r="K84" s="67">
        <f>[4]SA_DTR!$EU193</f>
        <v>8.2716583069901706E-3</v>
      </c>
      <c r="L84" s="66">
        <f>[4]SA_DTR!$EU218</f>
        <v>5.9729036055706342E-2</v>
      </c>
      <c r="M84" s="66">
        <f>[4]SA_DTR!$EU243</f>
        <v>4.6339343166368341E-2</v>
      </c>
    </row>
    <row r="85" spans="2:13" s="22" customFormat="1" ht="12.75" customHeight="1" x14ac:dyDescent="0.2">
      <c r="B85" s="108"/>
      <c r="C85" s="68" t="s">
        <v>24</v>
      </c>
      <c r="D85" s="60">
        <f>[4]SA_DTR!$EU19</f>
        <v>32.275691000000002</v>
      </c>
      <c r="E85" s="61">
        <f>[4]SA_DTR!$EU69</f>
        <v>5.1243583924858171E-3</v>
      </c>
      <c r="F85" s="62">
        <f>[4]SA_DTR!$EU94</f>
        <v>2.591934190182843E-2</v>
      </c>
      <c r="G85" s="63">
        <f>[4]SA_DTR!$EU319</f>
        <v>3.4000238505194069E-4</v>
      </c>
      <c r="H85" s="64">
        <f>[4]SA_DTR!$EU269</f>
        <v>2.7475491464043378E-2</v>
      </c>
      <c r="I85" s="65">
        <f>[4]SA_DTR!$EU144</f>
        <v>379.84750500000001</v>
      </c>
      <c r="J85" s="66">
        <f>[4]SA_DTR!$EU169</f>
        <v>4.3461434507285901E-5</v>
      </c>
      <c r="K85" s="67">
        <f>[4]SA_DTR!$EU194</f>
        <v>-9.1811838074579155E-3</v>
      </c>
      <c r="L85" s="66">
        <f>[4]SA_DTR!$EU219</f>
        <v>4.8969438175133995E-2</v>
      </c>
      <c r="M85" s="66">
        <f>[4]SA_DTR!$EU244</f>
        <v>3.3826855546281731E-2</v>
      </c>
    </row>
    <row r="86" spans="2:13" s="22" customFormat="1" ht="12.75" customHeight="1" x14ac:dyDescent="0.2">
      <c r="B86" s="108"/>
      <c r="C86" s="68" t="s">
        <v>25</v>
      </c>
      <c r="D86" s="60">
        <f>[4]SA_DTR!$EU20</f>
        <v>17.659196999999999</v>
      </c>
      <c r="E86" s="61">
        <f>[4]SA_DTR!$EU70</f>
        <v>3.9438171659306631E-2</v>
      </c>
      <c r="F86" s="62">
        <f>[4]SA_DTR!$EU95</f>
        <v>4.4289114665883256E-2</v>
      </c>
      <c r="G86" s="63">
        <f>[4]SA_DTR!$EU320</f>
        <v>-3.6703529001379298E-2</v>
      </c>
      <c r="H86" s="64">
        <f>[4]SA_DTR!$EU270</f>
        <v>2.920370409655515E-2</v>
      </c>
      <c r="I86" s="65">
        <f>[4]SA_DTR!$EU145</f>
        <v>219.14233100000004</v>
      </c>
      <c r="J86" s="66">
        <f>[4]SA_DTR!$EU170</f>
        <v>4.574718270908229E-2</v>
      </c>
      <c r="K86" s="67">
        <f>[4]SA_DTR!$EU195</f>
        <v>3.98720890235158E-2</v>
      </c>
      <c r="L86" s="66">
        <f>[4]SA_DTR!$EU220</f>
        <v>7.9256035493675991E-2</v>
      </c>
      <c r="M86" s="66">
        <f>[4]SA_DTR!$EU245</f>
        <v>6.8441082552700871E-2</v>
      </c>
    </row>
    <row r="87" spans="2:13" s="22" customFormat="1" ht="12.75" customHeight="1" x14ac:dyDescent="0.2">
      <c r="B87" s="108"/>
      <c r="C87" s="74" t="s">
        <v>26</v>
      </c>
      <c r="D87" s="51">
        <f>[4]SA_DTR!$EU22</f>
        <v>76.754921999999993</v>
      </c>
      <c r="E87" s="52">
        <f>[4]SA_DTR!$EU72</f>
        <v>5.6344630711285593E-2</v>
      </c>
      <c r="F87" s="53">
        <f>[4]SA_DTR!$EU97</f>
        <v>7.2418956213933683E-2</v>
      </c>
      <c r="G87" s="54">
        <f>[4]SA_DTR!$EU322</f>
        <v>4.3730534558954481E-3</v>
      </c>
      <c r="H87" s="75">
        <f>[4]SA_DTR!$EU272</f>
        <v>6.7646738453774891E-3</v>
      </c>
      <c r="I87" s="56">
        <f>[4]SA_DTR!$EU147</f>
        <v>935.89824499999986</v>
      </c>
      <c r="J87" s="57">
        <f>[4]SA_DTR!$EU172</f>
        <v>5.8960160973922981E-2</v>
      </c>
      <c r="K87" s="58">
        <f>[4]SA_DTR!$EU197</f>
        <v>5.4505254359765498E-2</v>
      </c>
      <c r="L87" s="57">
        <f>[4]SA_DTR!$EU222</f>
        <v>6.4471080163478689E-2</v>
      </c>
      <c r="M87" s="57">
        <f>[4]SA_DTR!$EU247</f>
        <v>5.7253699071943664E-2</v>
      </c>
    </row>
    <row r="88" spans="2:13" s="22" customFormat="1" ht="12.75" customHeight="1" x14ac:dyDescent="0.2">
      <c r="B88" s="108"/>
      <c r="C88" s="76" t="s">
        <v>27</v>
      </c>
      <c r="D88" s="60">
        <f>[4]SA_DTR!$EU23</f>
        <v>58.962958</v>
      </c>
      <c r="E88" s="61">
        <f>[4]SA_DTR!$EU73</f>
        <v>4.4672645853683246E-2</v>
      </c>
      <c r="F88" s="62">
        <f>[4]SA_DTR!$EU98</f>
        <v>6.4544038869968956E-2</v>
      </c>
      <c r="G88" s="63">
        <f>[4]SA_DTR!$EU323</f>
        <v>1.0645672260289896E-3</v>
      </c>
      <c r="H88" s="64">
        <f>[4]SA_DTR!$EU273</f>
        <v>-5.8052222358704331E-3</v>
      </c>
      <c r="I88" s="65">
        <f>[4]SA_DTR!$EU148</f>
        <v>725.8329829999999</v>
      </c>
      <c r="J88" s="66">
        <f>[4]SA_DTR!$EU173</f>
        <v>6.1961417045948153E-2</v>
      </c>
      <c r="K88" s="67">
        <f>[4]SA_DTR!$EU198</f>
        <v>5.7698035029686956E-2</v>
      </c>
      <c r="L88" s="66">
        <f>[4]SA_DTR!$EU223</f>
        <v>6.5424552620686471E-2</v>
      </c>
      <c r="M88" s="66">
        <f>[4]SA_DTR!$EU248</f>
        <v>5.8602129446796214E-2</v>
      </c>
    </row>
    <row r="89" spans="2:13" s="22" customFormat="1" ht="12.75" customHeight="1" x14ac:dyDescent="0.2">
      <c r="B89" s="108"/>
      <c r="C89" s="77" t="s">
        <v>28</v>
      </c>
      <c r="D89" s="60">
        <f>[4]SA_DTR!$EU24</f>
        <v>54.675057000000002</v>
      </c>
      <c r="E89" s="61">
        <f>[4]SA_DTR!$EU74</f>
        <v>3.6668623204823225E-2</v>
      </c>
      <c r="F89" s="62">
        <f>[4]SA_DTR!$EU99</f>
        <v>5.7741036361854459E-2</v>
      </c>
      <c r="G89" s="63">
        <f>[4]SA_DTR!$EU324</f>
        <v>-3.0706566432936455E-4</v>
      </c>
      <c r="H89" s="64">
        <f>[4]SA_DTR!$EU274</f>
        <v>2.7507510070534646E-3</v>
      </c>
      <c r="I89" s="65">
        <f>[4]SA_DTR!$EU149</f>
        <v>672.69199100000003</v>
      </c>
      <c r="J89" s="66">
        <f>[4]SA_DTR!$EU174</f>
        <v>6.5483767931311831E-2</v>
      </c>
      <c r="K89" s="67">
        <f>[4]SA_DTR!$EU199</f>
        <v>6.0643048879214678E-2</v>
      </c>
      <c r="L89" s="66">
        <f>[4]SA_DTR!$EU224</f>
        <v>6.6112587016865731E-2</v>
      </c>
      <c r="M89" s="66">
        <f>[4]SA_DTR!$EU249</f>
        <v>5.8282410186880851E-2</v>
      </c>
    </row>
    <row r="90" spans="2:13" s="22" customFormat="1" ht="12.75" customHeight="1" x14ac:dyDescent="0.2">
      <c r="B90" s="108"/>
      <c r="C90" s="70" t="s">
        <v>29</v>
      </c>
      <c r="D90" s="78">
        <f>[4]SA_DTR!$EU25</f>
        <v>4.2879009999999997</v>
      </c>
      <c r="E90" s="61">
        <f>[4]SA_DTR!$EU75</f>
        <v>0.15875091982031364</v>
      </c>
      <c r="F90" s="62">
        <f>[4]SA_DTR!$EU100</f>
        <v>0.15895081938567635</v>
      </c>
      <c r="G90" s="63">
        <f>[4]SA_DTR!$EU325</f>
        <v>1.876824808154276E-2</v>
      </c>
      <c r="H90" s="64">
        <f>[4]SA_DTR!$EU275</f>
        <v>-9.9384700216889166E-2</v>
      </c>
      <c r="I90" s="65">
        <f>[4]SA_DTR!$EU150</f>
        <v>53.140991999999997</v>
      </c>
      <c r="J90" s="66">
        <f>[4]SA_DTR!$EU175</f>
        <v>1.9305739153865575E-2</v>
      </c>
      <c r="K90" s="67">
        <f>[4]SA_DTR!$EU200</f>
        <v>2.1834572498498517E-2</v>
      </c>
      <c r="L90" s="66">
        <f>[4]SA_DTR!$EU225</f>
        <v>5.6491857017739511E-2</v>
      </c>
      <c r="M90" s="66">
        <f>[4]SA_DTR!$EU250</f>
        <v>6.268622845417493E-2</v>
      </c>
    </row>
    <row r="91" spans="2:13" s="22" customFormat="1" ht="12.75" customHeight="1" x14ac:dyDescent="0.2">
      <c r="B91" s="108"/>
      <c r="C91" s="76" t="s">
        <v>30</v>
      </c>
      <c r="D91" s="60">
        <f>[4]SA_DTR!$EU26</f>
        <v>17.791964</v>
      </c>
      <c r="E91" s="61">
        <f>[4]SA_DTR!$EU76</f>
        <v>9.696196656478806E-2</v>
      </c>
      <c r="F91" s="62">
        <f>[4]SA_DTR!$EU101</f>
        <v>0.10002638456213853</v>
      </c>
      <c r="G91" s="63">
        <f>[4]SA_DTR!$EU326</f>
        <v>1.5762427766287779E-2</v>
      </c>
      <c r="H91" s="64">
        <f>[4]SA_DTR!$EU276</f>
        <v>5.2099945314963314E-2</v>
      </c>
      <c r="I91" s="65">
        <f>[4]SA_DTR!$EU151</f>
        <v>210.06526200000002</v>
      </c>
      <c r="J91" s="66">
        <f>[4]SA_DTR!$EU176</f>
        <v>4.8719310208598543E-2</v>
      </c>
      <c r="K91" s="67">
        <f>[4]SA_DTR!$EU201</f>
        <v>4.362377109774207E-2</v>
      </c>
      <c r="L91" s="66">
        <f>[4]SA_DTR!$EU226</f>
        <v>6.1291970212339342E-2</v>
      </c>
      <c r="M91" s="66">
        <f>[4]SA_DTR!$EU251</f>
        <v>5.2657529762415001E-2</v>
      </c>
    </row>
    <row r="92" spans="2:13" s="22" customFormat="1" ht="12.75" customHeight="1" x14ac:dyDescent="0.2">
      <c r="B92" s="108"/>
      <c r="C92" s="79" t="s">
        <v>31</v>
      </c>
      <c r="D92" s="80">
        <f>[4]SA_DTR!$EU27</f>
        <v>178.77893599999999</v>
      </c>
      <c r="E92" s="81">
        <f>[4]SA_DTR!$EU77</f>
        <v>5.4571559821900983E-2</v>
      </c>
      <c r="F92" s="82">
        <f>[4]SA_DTR!$EU102</f>
        <v>6.6189863544835248E-2</v>
      </c>
      <c r="G92" s="83">
        <f>[4]SA_DTR!$EU327</f>
        <v>4.6864939955638674E-2</v>
      </c>
      <c r="H92" s="84">
        <f>[4]SA_DTR!$EU277</f>
        <v>3.80625454897765E-3</v>
      </c>
      <c r="I92" s="85">
        <f>[4]SA_DTR!$EU152</f>
        <v>2145.5815459999999</v>
      </c>
      <c r="J92" s="86">
        <f>[4]SA_DTR!$EU177</f>
        <v>4.1023113118061616E-2</v>
      </c>
      <c r="K92" s="87">
        <f>[4]SA_DTR!$EU202</f>
        <v>3.5824613018640816E-2</v>
      </c>
      <c r="L92" s="86">
        <f>[4]SA_DTR!$EU227</f>
        <v>4.5464042056867715E-2</v>
      </c>
      <c r="M92" s="86">
        <f>[4]SA_DTR!$EU252</f>
        <v>3.7702265346075237E-2</v>
      </c>
    </row>
    <row r="93" spans="2:13" s="22" customFormat="1" ht="12.75" hidden="1" customHeight="1" x14ac:dyDescent="0.2">
      <c r="B93" s="108"/>
      <c r="C93" s="59"/>
      <c r="D93" s="60"/>
      <c r="E93" s="61"/>
      <c r="F93" s="62"/>
      <c r="G93" s="63"/>
      <c r="H93" s="88"/>
      <c r="I93" s="65"/>
      <c r="J93" s="66"/>
      <c r="K93" s="67"/>
      <c r="L93" s="66"/>
      <c r="M93" s="66"/>
    </row>
    <row r="94" spans="2:13" s="22" customFormat="1" ht="12.75" hidden="1" customHeight="1" x14ac:dyDescent="0.2">
      <c r="B94" s="108"/>
      <c r="C94" s="59"/>
      <c r="D94" s="60"/>
      <c r="E94" s="61"/>
      <c r="F94" s="62"/>
      <c r="G94" s="63"/>
      <c r="H94" s="88"/>
      <c r="I94" s="65"/>
      <c r="J94" s="66"/>
      <c r="K94" s="67"/>
      <c r="L94" s="66"/>
      <c r="M94" s="66"/>
    </row>
    <row r="95" spans="2:13" s="22" customFormat="1" ht="12.75" hidden="1" customHeight="1" x14ac:dyDescent="0.2">
      <c r="B95" s="108"/>
      <c r="C95" s="59"/>
      <c r="D95" s="60"/>
      <c r="E95" s="61"/>
      <c r="F95" s="62"/>
      <c r="G95" s="63"/>
      <c r="H95" s="88"/>
      <c r="I95" s="65"/>
      <c r="J95" s="66"/>
      <c r="K95" s="67"/>
      <c r="L95" s="66"/>
      <c r="M95" s="66"/>
    </row>
    <row r="96" spans="2:13" s="22" customFormat="1" ht="12.75" customHeight="1" x14ac:dyDescent="0.2">
      <c r="C96" s="89"/>
      <c r="D96" s="44"/>
      <c r="E96" s="45"/>
      <c r="F96" s="90"/>
      <c r="G96" s="45"/>
      <c r="H96" s="48"/>
      <c r="I96" s="91"/>
      <c r="J96" s="90"/>
      <c r="K96" s="45"/>
      <c r="L96" s="92"/>
      <c r="M96" s="45"/>
    </row>
    <row r="97" spans="2:13" s="22" customFormat="1" ht="12.75" customHeight="1" x14ac:dyDescent="0.2">
      <c r="B97" s="108"/>
      <c r="C97" s="76" t="s">
        <v>32</v>
      </c>
      <c r="D97" s="93">
        <f>[7]Mois!$DI$25/1000000</f>
        <v>4.9988799999999998</v>
      </c>
      <c r="E97" s="66">
        <f>'[7]Evo Mois'!$DI$25</f>
        <v>-0.81693722509941347</v>
      </c>
      <c r="F97" s="94">
        <f>'[8]Evo Mois'!$DI$5</f>
        <v>-0.90470582493593099</v>
      </c>
      <c r="G97" s="95" t="str">
        <f>IF('[8]Evo Mois-1'!$DJ$5&gt;500%," ns",'[8]Evo Mois-1'!$DJ$5)</f>
        <v xml:space="preserve"> ns</v>
      </c>
      <c r="H97" s="96">
        <f>'[8]Evo ACM'!$CW$5</f>
        <v>7.9216410410545501E-2</v>
      </c>
      <c r="I97" s="97">
        <f>'[7]Cumul ACM'!$DI$25/1000000</f>
        <v>309.65282400000001</v>
      </c>
      <c r="J97" s="66">
        <f>'[7]Evo ACM'!$DI$25</f>
        <v>1.1216458269857954E-2</v>
      </c>
      <c r="K97" s="66">
        <f>'[8]Evo ACM'!$DI$5</f>
        <v>1.6977925434020325E-2</v>
      </c>
      <c r="L97" s="66">
        <f>'[7]Evo PCAP'!$DI$25</f>
        <v>-0.15182462506861794</v>
      </c>
      <c r="M97" s="66">
        <f>'[8]Evo PCAP'!$DI$5</f>
        <v>-0.13869014966433235</v>
      </c>
    </row>
    <row r="98" spans="2:13" s="22" customFormat="1" ht="12.75" customHeight="1" x14ac:dyDescent="0.2">
      <c r="B98" s="108"/>
      <c r="C98" s="99" t="s">
        <v>33</v>
      </c>
      <c r="D98" s="60">
        <f>[7]Mois!$DI$18/1000000</f>
        <v>4.267919</v>
      </c>
      <c r="E98" s="66">
        <f>'[7]Evo Mois'!$DI$18</f>
        <v>-0.80013239840850292</v>
      </c>
      <c r="F98" s="94">
        <f>'[8]Evo Mois'!$DI$6</f>
        <v>-0.90568850587414051</v>
      </c>
      <c r="G98" s="66" t="str">
        <f>IF('[8]Evo Mois-1'!$DJ$6&gt;500%," ns",'[8]Evo Mois-1'!$DJ$6)</f>
        <v xml:space="preserve"> ns</v>
      </c>
      <c r="H98" s="96">
        <f>'[8]Evo ACM'!$CW$6</f>
        <v>5.9032376157001076E-2</v>
      </c>
      <c r="I98" s="97">
        <f>'[7]Cumul ACM'!$DI$18/1000000</f>
        <v>249.68521000000001</v>
      </c>
      <c r="J98" s="66">
        <f>'[7]Evo ACM'!$DI$18</f>
        <v>8.1884937195666474E-3</v>
      </c>
      <c r="K98" s="66">
        <f>'[8]Evo ACM'!$DI$6</f>
        <v>1.4396732606779983E-2</v>
      </c>
      <c r="L98" s="66">
        <f>'[7]Evo PCAP'!$DI$18</f>
        <v>-0.13558729853126739</v>
      </c>
      <c r="M98" s="66">
        <f>'[8]Evo PCAP'!$DI$6</f>
        <v>-0.12902106592170404</v>
      </c>
    </row>
    <row r="99" spans="2:13" s="22" customFormat="1" ht="12.75" customHeight="1" x14ac:dyDescent="0.2">
      <c r="B99" s="108"/>
      <c r="C99" s="99" t="s">
        <v>34</v>
      </c>
      <c r="D99" s="60">
        <f>[7]Mois!$DI$19/1000000</f>
        <v>0.241454</v>
      </c>
      <c r="E99" s="66">
        <f>'[7]Evo Mois'!$DI$19</f>
        <v>-0.92209796748269135</v>
      </c>
      <c r="F99" s="94">
        <f>'[8]Evo Mois'!$DI$7</f>
        <v>-0.9374100506715074</v>
      </c>
      <c r="G99" s="66" t="str">
        <f>IF('[8]Evo Mois-1'!$DJ$7&gt;500%," ns",'[8]Evo Mois-1'!$DJ$7)</f>
        <v xml:space="preserve"> ns</v>
      </c>
      <c r="H99" s="96">
        <f>'[8]Evo ACM'!$CW$7</f>
        <v>0.23537407942279187</v>
      </c>
      <c r="I99" s="97">
        <f>'[7]Cumul ACM'!$DI$19/1000000</f>
        <v>28.670438000000001</v>
      </c>
      <c r="J99" s="66">
        <f>'[7]Evo ACM'!$DI$19</f>
        <v>2.6746645916697842E-2</v>
      </c>
      <c r="K99" s="66">
        <f>'[8]Evo ACM'!$DI$7</f>
        <v>6.6646062893090496E-2</v>
      </c>
      <c r="L99" s="66">
        <f>'[7]Evo PCAP'!$DI$19</f>
        <v>-0.23717800385870369</v>
      </c>
      <c r="M99" s="66">
        <f>'[8]Evo PCAP'!$DI$7</f>
        <v>-0.17573849547125209</v>
      </c>
    </row>
    <row r="100" spans="2:13" s="22" customFormat="1" ht="12.75" customHeight="1" x14ac:dyDescent="0.2">
      <c r="B100" s="108"/>
      <c r="C100" s="100" t="s">
        <v>35</v>
      </c>
      <c r="D100" s="101">
        <f>[7]Mois!$DI$20/1000000</f>
        <v>0.47253200000000001</v>
      </c>
      <c r="E100" s="102">
        <f>'[7]Evo Mois'!$DI$20</f>
        <v>-0.78559864970326143</v>
      </c>
      <c r="F100" s="103">
        <f>'[8]Evo Mois'!$DI$8</f>
        <v>-0.84896670021988618</v>
      </c>
      <c r="G100" s="102" t="str">
        <f>IF('[8]Evo Mois-1'!$DJ$8&gt;500%," ns",'[8]Evo Mois-1'!$DJ$8)</f>
        <v xml:space="preserve"> ns</v>
      </c>
      <c r="H100" s="104">
        <f>'[8]Evo ACM'!$CW$8</f>
        <v>0.10683524765182195</v>
      </c>
      <c r="I100" s="105">
        <f>'[7]Cumul ACM'!$DI$20/1000000</f>
        <v>25.912081000000001</v>
      </c>
      <c r="J100" s="102">
        <f>'[7]Evo ACM'!$DI$20</f>
        <v>-1.5732243237662535E-2</v>
      </c>
      <c r="K100" s="102">
        <f>'[8]Evo ACM'!$DI$8</f>
        <v>-1.9434872609277898E-2</v>
      </c>
      <c r="L100" s="102">
        <f>'[7]Evo PCAP'!$DI$20</f>
        <v>-0.17833845854039243</v>
      </c>
      <c r="M100" s="102">
        <f>'[8]Evo PCAP'!$DI$8</f>
        <v>-0.17987859631693959</v>
      </c>
    </row>
    <row r="101" spans="2:13" s="22" customFormat="1" ht="12.75" customHeight="1" x14ac:dyDescent="0.2">
      <c r="B101" s="108"/>
      <c r="C101" s="109"/>
      <c r="D101" s="116"/>
      <c r="E101" s="110"/>
      <c r="F101" s="110"/>
      <c r="G101" s="110"/>
      <c r="H101" s="110"/>
      <c r="I101" s="111"/>
      <c r="J101" s="110"/>
      <c r="K101" s="110"/>
      <c r="L101" s="110"/>
      <c r="M101" s="118"/>
    </row>
    <row r="102" spans="2:13" s="20" customFormat="1" x14ac:dyDescent="0.2">
      <c r="C102" s="119" t="s">
        <v>38</v>
      </c>
    </row>
    <row r="103" spans="2:13" s="20" customFormat="1" ht="44.25" customHeight="1" x14ac:dyDescent="0.2">
      <c r="C103" s="120" t="s">
        <v>39</v>
      </c>
      <c r="D103" s="120"/>
      <c r="E103" s="120"/>
      <c r="F103" s="120"/>
      <c r="G103" s="120"/>
      <c r="H103" s="120"/>
      <c r="I103" s="120"/>
      <c r="J103" s="120"/>
      <c r="K103" s="120"/>
      <c r="L103" s="120"/>
      <c r="M103" s="120"/>
    </row>
    <row r="104" spans="2:13" s="20" customFormat="1" ht="8.25" customHeight="1" x14ac:dyDescent="0.2">
      <c r="C104" s="120"/>
      <c r="D104" s="120"/>
      <c r="E104" s="120"/>
      <c r="F104" s="120"/>
      <c r="G104" s="120"/>
      <c r="H104" s="120"/>
      <c r="I104" s="120"/>
      <c r="J104" s="120"/>
      <c r="K104" s="120"/>
      <c r="L104" s="120"/>
      <c r="M104" s="120"/>
    </row>
  </sheetData>
  <mergeCells count="32">
    <mergeCell ref="C103:M103"/>
    <mergeCell ref="C104:M104"/>
    <mergeCell ref="C70:C72"/>
    <mergeCell ref="D70:G70"/>
    <mergeCell ref="H70:K70"/>
    <mergeCell ref="L70:M70"/>
    <mergeCell ref="D71:D72"/>
    <mergeCell ref="E71:F71"/>
    <mergeCell ref="H71:H72"/>
    <mergeCell ref="I71:I72"/>
    <mergeCell ref="J71:K71"/>
    <mergeCell ref="L71:M71"/>
    <mergeCell ref="C37:C39"/>
    <mergeCell ref="D37:G37"/>
    <mergeCell ref="H37:K37"/>
    <mergeCell ref="L37:M37"/>
    <mergeCell ref="D38:D39"/>
    <mergeCell ref="E38:F38"/>
    <mergeCell ref="H38:H39"/>
    <mergeCell ref="I38:I39"/>
    <mergeCell ref="J38:K38"/>
    <mergeCell ref="L38:M38"/>
    <mergeCell ref="C4:C6"/>
    <mergeCell ref="D4:G4"/>
    <mergeCell ref="H4:K4"/>
    <mergeCell ref="L4:M4"/>
    <mergeCell ref="D5:D6"/>
    <mergeCell ref="E5:F5"/>
    <mergeCell ref="H5:H6"/>
    <mergeCell ref="I5:I6"/>
    <mergeCell ref="J5:K5"/>
    <mergeCell ref="L5:M5"/>
  </mergeCells>
  <pageMargins left="0" right="0" top="0" bottom="0" header="0" footer="0"/>
  <pageSetup paperSize="9" scale="77" fitToWidth="2" orientation="portrait" r:id="rId1"/>
  <headerFooter alignWithMargins="0"/>
  <rowBreaks count="1" manualBreakCount="1">
    <brk id="36"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D9A6A-6909-4CD7-93D4-5A282517EB06}">
  <sheetPr>
    <tabColor rgb="FF0000FF"/>
  </sheetPr>
  <dimension ref="A1:GJ108"/>
  <sheetViews>
    <sheetView zoomScaleNormal="100" workbookViewId="0"/>
  </sheetViews>
  <sheetFormatPr baseColWidth="10" defaultColWidth="11.42578125" defaultRowHeight="12" x14ac:dyDescent="0.2"/>
  <cols>
    <col min="1" max="2" width="2.42578125" style="20" customWidth="1"/>
    <col min="3" max="3" width="44.5703125" style="20" bestFit="1" customWidth="1"/>
    <col min="4" max="4" width="10.42578125" style="20" customWidth="1"/>
    <col min="5" max="6" width="9.5703125" style="20" customWidth="1"/>
    <col min="7" max="7" width="10.5703125" style="20" customWidth="1"/>
    <col min="8" max="8" width="9.5703125" style="20" customWidth="1"/>
    <col min="9" max="9" width="10.5703125" style="20" customWidth="1"/>
    <col min="10" max="13" width="9.5703125" style="20" customWidth="1"/>
    <col min="14" max="192" width="11.42578125" style="20"/>
    <col min="193" max="16384" width="11.42578125" style="121"/>
  </cols>
  <sheetData>
    <row r="1" spans="1:13" s="20" customFormat="1" x14ac:dyDescent="0.2">
      <c r="A1" s="19"/>
    </row>
    <row r="2" spans="1:13" s="22" customFormat="1" x14ac:dyDescent="0.2">
      <c r="A2" s="19"/>
    </row>
    <row r="3" spans="1:13" s="22" customFormat="1" x14ac:dyDescent="0.2">
      <c r="A3" s="19"/>
    </row>
    <row r="4" spans="1:13" s="22" customFormat="1" ht="24" customHeight="1" x14ac:dyDescent="0.2">
      <c r="A4" s="19"/>
      <c r="C4" s="25" t="s">
        <v>40</v>
      </c>
      <c r="D4" s="26" t="s">
        <v>6</v>
      </c>
      <c r="E4" s="27"/>
      <c r="F4" s="27"/>
      <c r="G4" s="28"/>
      <c r="H4" s="26" t="s">
        <v>8</v>
      </c>
      <c r="I4" s="27"/>
      <c r="J4" s="27"/>
      <c r="K4" s="28"/>
      <c r="L4" s="26" t="s">
        <v>9</v>
      </c>
      <c r="M4" s="28"/>
    </row>
    <row r="5" spans="1:13" s="22" customFormat="1" ht="53.25" customHeight="1" x14ac:dyDescent="0.2">
      <c r="A5" s="19"/>
      <c r="C5" s="29"/>
      <c r="D5" s="30" t="str">
        <f>"Données brutes  "&amp;[3]Titres!A9&amp;" "&amp;[3]Titres!A19</f>
        <v>Données brutes  mai 2024</v>
      </c>
      <c r="E5" s="31" t="str">
        <f>"Taux de croissance  "&amp;[3]Titres!B9&amp;" "&amp;[3]Titres!$A$19&amp;" / "&amp;[3]Titres!B9&amp;" "&amp;[3]Titres!$A$19-1</f>
        <v>Taux de croissance  mai 2024 / mai 2023</v>
      </c>
      <c r="F5" s="32"/>
      <c r="G5" s="33" t="str">
        <f>"Taux de croissance  "&amp;[3]Titres!B9&amp;" "&amp;[3]Titres!A19&amp;" / "&amp;[3]Titres!B8&amp;" "&amp;[3]Titres!A23</f>
        <v>Taux de croissance  mai 2024 / avril 2024</v>
      </c>
      <c r="H5" s="34" t="str">
        <f>Date_rbts!H5</f>
        <v>Rappel :
Taux ACM CVS-CJO à fin mai 2023</v>
      </c>
      <c r="I5" s="35" t="str">
        <f>Date_rbts!I5</f>
        <v>Données brutes juin 2023 - mai 2024</v>
      </c>
      <c r="J5" s="31" t="str">
        <f>Date_rbts!J5</f>
        <v>Taux ACM (juin 2023 - mai 2024 / juin 2022 - mai 2023)</v>
      </c>
      <c r="K5" s="37"/>
      <c r="L5" s="31" t="str">
        <f>Date_rbts!L5</f>
        <v>( janv à mai 2024 ) /
( janv à mai 2023 )</v>
      </c>
      <c r="M5" s="37"/>
    </row>
    <row r="6" spans="1:13" s="22" customFormat="1" ht="36" customHeight="1" x14ac:dyDescent="0.2">
      <c r="A6" s="19"/>
      <c r="C6" s="38"/>
      <c r="D6" s="39"/>
      <c r="E6" s="33" t="s">
        <v>10</v>
      </c>
      <c r="F6" s="40" t="s">
        <v>11</v>
      </c>
      <c r="G6" s="33" t="s">
        <v>11</v>
      </c>
      <c r="H6" s="41"/>
      <c r="I6" s="42"/>
      <c r="J6" s="33" t="s">
        <v>10</v>
      </c>
      <c r="K6" s="33" t="s">
        <v>11</v>
      </c>
      <c r="L6" s="33" t="s">
        <v>10</v>
      </c>
      <c r="M6" s="33" t="s">
        <v>11</v>
      </c>
    </row>
    <row r="7" spans="1:13" s="22" customFormat="1" ht="14.25" x14ac:dyDescent="0.2">
      <c r="A7" s="19"/>
      <c r="C7" s="43" t="s">
        <v>12</v>
      </c>
      <c r="D7" s="44">
        <f>[4]RA_DTR_hors_covid!$EU5</f>
        <v>424.92457015349999</v>
      </c>
      <c r="E7" s="45">
        <f>[4]RA_DTR_hors_covid!$EU55</f>
        <v>2.4596121887780598E-2</v>
      </c>
      <c r="F7" s="46">
        <f>[4]RA_DTR_hors_covid!$EU80</f>
        <v>5.9011493712450847E-2</v>
      </c>
      <c r="G7" s="47">
        <f>[4]RA_DTR_hors_covid!$EU305</f>
        <v>3.579578705404951E-2</v>
      </c>
      <c r="H7" s="48">
        <f>[4]RA_DTR_hors_covid!$EU255</f>
        <v>2.9901591804530669E-2</v>
      </c>
      <c r="I7" s="115">
        <f>[4]RA_DTR_hors_covid!$EU130</f>
        <v>5144.2615351949999</v>
      </c>
      <c r="J7" s="45">
        <f>[4]RA_DTR_hors_covid!$EU155</f>
        <v>3.1509475036359147E-2</v>
      </c>
      <c r="K7" s="47">
        <f>[4]RA_DTR_hors_covid!$EU180</f>
        <v>2.8140423539448456E-2</v>
      </c>
      <c r="L7" s="45">
        <f>[4]RA_DTR_hors_covid!$EU205</f>
        <v>3.2435873386491343E-2</v>
      </c>
      <c r="M7" s="45">
        <f>[4]RA_DTR_hors_covid!$EU230</f>
        <v>2.4845206338323989E-2</v>
      </c>
    </row>
    <row r="8" spans="1:13" s="22" customFormat="1" x14ac:dyDescent="0.2">
      <c r="A8" s="19"/>
      <c r="C8" s="50" t="s">
        <v>13</v>
      </c>
      <c r="D8" s="51">
        <f>[4]RA_DTR_hors_covid!$EU6</f>
        <v>267.75349539600001</v>
      </c>
      <c r="E8" s="52">
        <f>[4]RA_DTR_hors_covid!$EU56</f>
        <v>1.956433016087944E-2</v>
      </c>
      <c r="F8" s="53">
        <f>[4]RA_DTR_hors_covid!$EU81</f>
        <v>5.2160019522734968E-2</v>
      </c>
      <c r="G8" s="54">
        <f>[4]RA_DTR_hors_covid!$EU306</f>
        <v>5.5130272727621277E-2</v>
      </c>
      <c r="H8" s="55">
        <f>[4]RA_DTR_hors_covid!$EU256</f>
        <v>2.8089393099677507E-2</v>
      </c>
      <c r="I8" s="56">
        <f>[4]RA_DTR_hors_covid!$EU131</f>
        <v>3212.6749116849996</v>
      </c>
      <c r="J8" s="57">
        <f>[4]RA_DTR_hors_covid!$EU156</f>
        <v>2.2523587263108658E-2</v>
      </c>
      <c r="K8" s="58">
        <f>[4]RA_DTR_hors_covid!$EU181</f>
        <v>1.8257290923365588E-2</v>
      </c>
      <c r="L8" s="57">
        <f>[4]RA_DTR_hors_covid!$EU206</f>
        <v>2.3735575807339648E-2</v>
      </c>
      <c r="M8" s="57">
        <f>[4]RA_DTR_hors_covid!$EU231</f>
        <v>1.5318993725288443E-2</v>
      </c>
    </row>
    <row r="9" spans="1:13" s="22" customFormat="1" x14ac:dyDescent="0.2">
      <c r="A9" s="19"/>
      <c r="C9" s="59" t="s">
        <v>14</v>
      </c>
      <c r="D9" s="60">
        <f>[4]RA_DTR_hors_covid!$EU7</f>
        <v>89.484964999999988</v>
      </c>
      <c r="E9" s="61">
        <f>[4]RA_DTR_hors_covid!$EU58</f>
        <v>-2.323125226452194E-2</v>
      </c>
      <c r="F9" s="62">
        <f>[4]RA_DTR_hors_covid!$EU82</f>
        <v>8.6092317130243456E-2</v>
      </c>
      <c r="G9" s="63">
        <f>[4]RA_DTR_hors_covid!$EU307</f>
        <v>0.24699499539054748</v>
      </c>
      <c r="H9" s="64">
        <f>[4]RA_DTR_hors_covid!$EU257</f>
        <v>3.0331780754683013E-2</v>
      </c>
      <c r="I9" s="65">
        <f>[4]RA_DTR_hors_covid!$EU132</f>
        <v>1022.92949444</v>
      </c>
      <c r="J9" s="66">
        <f>[4]RA_DTR_hors_covid!$EU157</f>
        <v>1.4859012260718618E-2</v>
      </c>
      <c r="K9" s="67">
        <f>[4]RA_DTR_hors_covid!$EU182</f>
        <v>1.043057869761399E-2</v>
      </c>
      <c r="L9" s="66">
        <f>[4]RA_DTR_hors_covid!$EU207</f>
        <v>-2.9537355384134933E-4</v>
      </c>
      <c r="M9" s="66">
        <f>[4]RA_DTR_hors_covid!$EU232</f>
        <v>-7.1642308110803077E-3</v>
      </c>
    </row>
    <row r="10" spans="1:13" s="22" customFormat="1" x14ac:dyDescent="0.2">
      <c r="A10" s="19"/>
      <c r="C10" s="68" t="s">
        <v>15</v>
      </c>
      <c r="D10" s="60">
        <f>[4]RA_DTR_hors_covid!$EU8</f>
        <v>21.091364200000001</v>
      </c>
      <c r="E10" s="61">
        <f>[4]RA_DTR_hors_covid!$EU58</f>
        <v>-2.323125226452194E-2</v>
      </c>
      <c r="F10" s="62">
        <f>[4]RA_DTR_hors_covid!$EU83</f>
        <v>8.7933581661310267E-3</v>
      </c>
      <c r="G10" s="63">
        <f>[4]RA_DTR_hors_covid!$EU308</f>
        <v>-1.8969319457780132E-2</v>
      </c>
      <c r="H10" s="64">
        <f>[4]RA_DTR_hors_covid!$EU258</f>
        <v>7.1665220364089954E-3</v>
      </c>
      <c r="I10" s="65">
        <f>[4]RA_DTR_hors_covid!$EU133</f>
        <v>273.47780705999998</v>
      </c>
      <c r="J10" s="66">
        <f>[4]RA_DTR_hors_covid!$EU158</f>
        <v>-1.6322864018536443E-3</v>
      </c>
      <c r="K10" s="67">
        <f>[4]RA_DTR_hors_covid!$EU183</f>
        <v>-5.6836946053592241E-3</v>
      </c>
      <c r="L10" s="66">
        <f>[4]RA_DTR_hors_covid!$EU208</f>
        <v>2.0890123891450285E-2</v>
      </c>
      <c r="M10" s="66">
        <f>[4]RA_DTR_hors_covid!$EU233</f>
        <v>1.3873198462655001E-2</v>
      </c>
    </row>
    <row r="11" spans="1:13" s="22" customFormat="1" x14ac:dyDescent="0.2">
      <c r="A11" s="19"/>
      <c r="C11" s="68" t="s">
        <v>16</v>
      </c>
      <c r="D11" s="60">
        <f>[4]RA_DTR_hors_covid!$EU9</f>
        <v>55.104231800000001</v>
      </c>
      <c r="E11" s="61">
        <f>[4]RA_DTR_hors_covid!$EU59</f>
        <v>0.15959815328710314</v>
      </c>
      <c r="F11" s="62">
        <f>[4]RA_DTR_hors_covid!$EU84</f>
        <v>0.16689771663441211</v>
      </c>
      <c r="G11" s="63">
        <f>[4]RA_DTR_hors_covid!$EU309</f>
        <v>0.50872252148929009</v>
      </c>
      <c r="H11" s="64">
        <f>[4]RA_DTR_hors_covid!$EU259</f>
        <v>4.072822834019596E-2</v>
      </c>
      <c r="I11" s="65">
        <f>[4]RA_DTR_hors_covid!$EU134</f>
        <v>582.01830014000006</v>
      </c>
      <c r="J11" s="66">
        <f>[4]RA_DTR_hors_covid!$EU159</f>
        <v>3.7211604192212144E-2</v>
      </c>
      <c r="K11" s="67">
        <f>[4]RA_DTR_hors_covid!$EU184</f>
        <v>3.1433162566805173E-2</v>
      </c>
      <c r="L11" s="66">
        <f>[4]RA_DTR_hors_covid!$EU209</f>
        <v>1.5802331312988471E-2</v>
      </c>
      <c r="M11" s="66">
        <f>[4]RA_DTR_hors_covid!$EU234</f>
        <v>8.0164924323917752E-3</v>
      </c>
    </row>
    <row r="12" spans="1:13" s="22" customFormat="1" x14ac:dyDescent="0.2">
      <c r="C12" s="68" t="s">
        <v>17</v>
      </c>
      <c r="D12" s="60">
        <f>[4]RA_DTR_hors_covid!$EU10</f>
        <v>12.182199000000001</v>
      </c>
      <c r="E12" s="61">
        <f>[4]RA_DTR_hors_covid!$EU60</f>
        <v>-8.620874335876938E-2</v>
      </c>
      <c r="F12" s="62">
        <f>[4]RA_DTR_hors_covid!$EU85</f>
        <v>-7.8439631738143945E-2</v>
      </c>
      <c r="G12" s="63">
        <f>[4]RA_DTR_hors_covid!$EU310</f>
        <v>-1.1331634652877454E-2</v>
      </c>
      <c r="H12" s="64">
        <f>[4]RA_DTR_hors_covid!$EU260</f>
        <v>3.2589994226716046E-2</v>
      </c>
      <c r="I12" s="65">
        <f>[4]RA_DTR_hors_covid!$EU135</f>
        <v>155.12698300000002</v>
      </c>
      <c r="J12" s="66">
        <f>[4]RA_DTR_hors_covid!$EU160</f>
        <v>-3.9395650271911609E-2</v>
      </c>
      <c r="K12" s="67">
        <f>[4]RA_DTR_hors_covid!$EU185</f>
        <v>-3.9737626408515747E-2</v>
      </c>
      <c r="L12" s="66">
        <f>[4]RA_DTR_hors_covid!$EU210</f>
        <v>-9.6166490034703123E-2</v>
      </c>
      <c r="M12" s="66">
        <f>[4]RA_DTR_hors_covid!$EU235</f>
        <v>-0.10151592979744783</v>
      </c>
    </row>
    <row r="13" spans="1:13" s="22" customFormat="1" x14ac:dyDescent="0.2">
      <c r="C13" s="69" t="s">
        <v>18</v>
      </c>
      <c r="D13" s="60">
        <f>[4]RA_DTR_hors_covid!$EU12</f>
        <v>77.278361679999989</v>
      </c>
      <c r="E13" s="61">
        <f>[4]RA_DTR_hors_covid!$EU62</f>
        <v>-2.7974962597201225E-2</v>
      </c>
      <c r="F13" s="62">
        <f>[4]RA_DTR_hors_covid!$EU87</f>
        <v>4.4742411135388682E-2</v>
      </c>
      <c r="G13" s="63">
        <f>[4]RA_DTR_hors_covid!$EU312</f>
        <v>-1.7897320366322855E-2</v>
      </c>
      <c r="H13" s="64">
        <f>[4]RA_DTR_hors_covid!$EU262</f>
        <v>4.9353187947707156E-3</v>
      </c>
      <c r="I13" s="65">
        <f>[4]RA_DTR_hors_covid!$EU137</f>
        <v>950.97100567999996</v>
      </c>
      <c r="J13" s="66">
        <f>[4]RA_DTR_hors_covid!$EU162</f>
        <v>8.3310377759140408E-3</v>
      </c>
      <c r="K13" s="67">
        <f>[4]RA_DTR_hors_covid!$EU187</f>
        <v>6.7315366478850613E-3</v>
      </c>
      <c r="L13" s="66">
        <f>[4]RA_DTR_hors_covid!$EU212</f>
        <v>1.4387635799764764E-2</v>
      </c>
      <c r="M13" s="66">
        <f>[4]RA_DTR_hors_covid!$EU237</f>
        <v>1.0675186500770373E-2</v>
      </c>
    </row>
    <row r="14" spans="1:13" s="22" customFormat="1" x14ac:dyDescent="0.2">
      <c r="C14" s="70" t="s">
        <v>19</v>
      </c>
      <c r="D14" s="60">
        <f>[4]RA_DTR_hors_covid!$EU13</f>
        <v>18.788286659999997</v>
      </c>
      <c r="E14" s="61">
        <f>[4]RA_DTR_hors_covid!$EU63</f>
        <v>0.10271706113018886</v>
      </c>
      <c r="F14" s="62">
        <f>[4]RA_DTR_hors_covid!$EU88</f>
        <v>7.0385366914666792E-2</v>
      </c>
      <c r="G14" s="63">
        <f>[4]RA_DTR_hors_covid!$EU313</f>
        <v>2.1144856771373455E-3</v>
      </c>
      <c r="H14" s="64">
        <f>[4]RA_DTR_hors_covid!$EU263</f>
        <v>2.520451739304308E-2</v>
      </c>
      <c r="I14" s="65">
        <f>[4]RA_DTR_hors_covid!$EU138</f>
        <v>229.12480124000001</v>
      </c>
      <c r="J14" s="66">
        <f>[4]RA_DTR_hors_covid!$EU163</f>
        <v>2.8245051418493983E-2</v>
      </c>
      <c r="K14" s="67">
        <f>[4]RA_DTR_hors_covid!$EU188</f>
        <v>2.022219909911982E-2</v>
      </c>
      <c r="L14" s="66">
        <f>[4]RA_DTR_hors_covid!$EU213</f>
        <v>1.8690698256632832E-2</v>
      </c>
      <c r="M14" s="66">
        <f>[4]RA_DTR_hors_covid!$EU238</f>
        <v>8.4945728639405083E-3</v>
      </c>
    </row>
    <row r="15" spans="1:13" s="22" customFormat="1" x14ac:dyDescent="0.2">
      <c r="C15" s="70" t="s">
        <v>20</v>
      </c>
      <c r="D15" s="60">
        <f>[4]RA_DTR_hors_covid!$EU14</f>
        <v>55.140995019999998</v>
      </c>
      <c r="E15" s="61">
        <f>[4]RA_DTR_hors_covid!$EU64</f>
        <v>-7.4685589043171241E-2</v>
      </c>
      <c r="F15" s="62">
        <f>[4]RA_DTR_hors_covid!$EU89</f>
        <v>3.2300030390164824E-2</v>
      </c>
      <c r="G15" s="63">
        <f>[4]RA_DTR_hors_covid!$EU314</f>
        <v>-2.3912951680131078E-2</v>
      </c>
      <c r="H15" s="64">
        <f>[4]RA_DTR_hors_covid!$EU264</f>
        <v>-5.4204950099965288E-3</v>
      </c>
      <c r="I15" s="65">
        <f>[4]RA_DTR_hors_covid!$EU139</f>
        <v>682.49040644000002</v>
      </c>
      <c r="J15" s="66">
        <f>[4]RA_DTR_hors_covid!$EU164</f>
        <v>-2.5283836982890051E-3</v>
      </c>
      <c r="K15" s="67">
        <f>[4]RA_DTR_hors_covid!$EU189</f>
        <v>-1.8337388306673974E-3</v>
      </c>
      <c r="L15" s="66">
        <f>[4]RA_DTR_hors_covid!$EU214</f>
        <v>9.0899375827269147E-3</v>
      </c>
      <c r="M15" s="66">
        <f>[4]RA_DTR_hors_covid!$EU239</f>
        <v>7.899605814817523E-3</v>
      </c>
    </row>
    <row r="16" spans="1:13" s="22" customFormat="1" x14ac:dyDescent="0.2">
      <c r="C16" s="71" t="s">
        <v>21</v>
      </c>
      <c r="D16" s="60">
        <f>[4]RA_DTR_hors_covid!$EU16</f>
        <v>10.741752716000001</v>
      </c>
      <c r="E16" s="61">
        <f>[4]RA_DTR_hors_covid!$EU66</f>
        <v>-0.10266887533426228</v>
      </c>
      <c r="F16" s="62">
        <f>[4]RA_DTR_hors_covid!$EU91</f>
        <v>-6.8646625723943644E-2</v>
      </c>
      <c r="G16" s="63">
        <f>[4]RA_DTR_hors_covid!$EU316</f>
        <v>-3.6035679257466646E-2</v>
      </c>
      <c r="H16" s="64">
        <f>[4]RA_DTR_hors_covid!$EU266</f>
        <v>7.7302507350056615E-3</v>
      </c>
      <c r="I16" s="65">
        <f>[4]RA_DTR_hors_covid!$EU141</f>
        <v>151.59718956500004</v>
      </c>
      <c r="J16" s="66">
        <f>[4]RA_DTR_hors_covid!$EU166</f>
        <v>-2.5369373164751852E-2</v>
      </c>
      <c r="K16" s="67">
        <f>[4]RA_DTR_hors_covid!$EU191</f>
        <v>-2.7760715721531715E-2</v>
      </c>
      <c r="L16" s="66">
        <f>[4]RA_DTR_hors_covid!$EU216</f>
        <v>-4.4328544696043304E-2</v>
      </c>
      <c r="M16" s="66">
        <f>[4]RA_DTR_hors_covid!$EU241</f>
        <v>-4.8740693451551964E-2</v>
      </c>
    </row>
    <row r="17" spans="1:16" s="22" customFormat="1" x14ac:dyDescent="0.2">
      <c r="C17" s="59" t="s">
        <v>22</v>
      </c>
      <c r="D17" s="60">
        <f>[4]RA_DTR_hors_covid!$EU17</f>
        <v>26.00479</v>
      </c>
      <c r="E17" s="61">
        <f>[4]RA_DTR_hors_covid!$EU67</f>
        <v>4.2020846756063435E-2</v>
      </c>
      <c r="F17" s="62">
        <f>[4]RA_DTR_hors_covid!$EU92</f>
        <v>4.5978894238153378E-2</v>
      </c>
      <c r="G17" s="63">
        <f>[4]RA_DTR_hors_covid!$EU317</f>
        <v>-9.3619476709921878E-3</v>
      </c>
      <c r="H17" s="72">
        <f>[4]RA_DTR_hors_covid!$EU267</f>
        <v>5.8581914131956569E-2</v>
      </c>
      <c r="I17" s="65">
        <f>[4]RA_DTR_hors_covid!$EU142</f>
        <v>318.57288000000005</v>
      </c>
      <c r="J17" s="73">
        <f>[4]RA_DTR_hors_covid!$EU167</f>
        <v>3.7449298246160501E-2</v>
      </c>
      <c r="K17" s="67">
        <f>[4]RA_DTR_hors_covid!$EU192</f>
        <v>3.2072722813964338E-2</v>
      </c>
      <c r="L17" s="66">
        <f>[4]RA_DTR_hors_covid!$EU217</f>
        <v>4.0203983059909243E-2</v>
      </c>
      <c r="M17" s="66">
        <f>[4]RA_DTR_hors_covid!$EU242</f>
        <v>2.3775013716091031E-2</v>
      </c>
    </row>
    <row r="18" spans="1:16" s="22" customFormat="1" x14ac:dyDescent="0.2">
      <c r="C18" s="59" t="s">
        <v>23</v>
      </c>
      <c r="D18" s="60">
        <f>[4]RA_DTR_hors_covid!$EU18</f>
        <v>59.213425999999998</v>
      </c>
      <c r="E18" s="61">
        <f>[4]RA_DTR_hors_covid!$EU68</f>
        <v>1.4877333435803664E-2</v>
      </c>
      <c r="F18" s="62">
        <f>[4]RA_DTR_hors_covid!$EU93</f>
        <v>3.5486651400499003E-2</v>
      </c>
      <c r="G18" s="63">
        <f>[4]RA_DTR_hors_covid!$EU318</f>
        <v>-3.4848663059031892E-2</v>
      </c>
      <c r="H18" s="64">
        <f>[4]RA_DTR_hors_covid!$EU268</f>
        <v>4.5097342530690865E-2</v>
      </c>
      <c r="I18" s="65">
        <f>[4]RA_DTR_hors_covid!$EU143</f>
        <v>707.95110699999998</v>
      </c>
      <c r="J18" s="66">
        <f>[4]RA_DTR_hors_covid!$EU168</f>
        <v>5.3399753445473541E-2</v>
      </c>
      <c r="K18" s="67">
        <f>[4]RA_DTR_hors_covid!$EU193</f>
        <v>4.5609241613365326E-2</v>
      </c>
      <c r="L18" s="66">
        <f>[4]RA_DTR_hors_covid!$EU218</f>
        <v>7.5870356950032081E-2</v>
      </c>
      <c r="M18" s="66">
        <f>[4]RA_DTR_hors_covid!$EU243</f>
        <v>6.0490714509242594E-2</v>
      </c>
    </row>
    <row r="19" spans="1:16" s="22" customFormat="1" x14ac:dyDescent="0.2">
      <c r="A19" s="20"/>
      <c r="C19" s="68" t="s">
        <v>24</v>
      </c>
      <c r="D19" s="60">
        <f>[4]RA_DTR_hors_covid!$EU19</f>
        <v>38.247916000000004</v>
      </c>
      <c r="E19" s="61">
        <f>[4]RA_DTR_hors_covid!$EU69</f>
        <v>4.5296644843069167E-3</v>
      </c>
      <c r="F19" s="62">
        <f>[4]RA_DTR_hors_covid!$EU94</f>
        <v>2.9681089885165157E-2</v>
      </c>
      <c r="G19" s="63">
        <f>[4]RA_DTR_hors_covid!$EU319</f>
        <v>-4.1895168205766664E-2</v>
      </c>
      <c r="H19" s="64">
        <f>[4]RA_DTR_hors_covid!$EU269</f>
        <v>5.6339008287905834E-2</v>
      </c>
      <c r="I19" s="65">
        <f>[4]RA_DTR_hors_covid!$EU144</f>
        <v>449.05698800000005</v>
      </c>
      <c r="J19" s="66">
        <f>[4]RA_DTR_hors_covid!$EU169</f>
        <v>5.9313461809013202E-2</v>
      </c>
      <c r="K19" s="67">
        <f>[4]RA_DTR_hors_covid!$EU194</f>
        <v>5.0435478716915227E-2</v>
      </c>
      <c r="L19" s="66">
        <f>[4]RA_DTR_hors_covid!$EU219</f>
        <v>7.7989683393871356E-2</v>
      </c>
      <c r="M19" s="66">
        <f>[4]RA_DTR_hors_covid!$EU244</f>
        <v>5.9764551616020345E-2</v>
      </c>
    </row>
    <row r="20" spans="1:16" s="22" customFormat="1" x14ac:dyDescent="0.2">
      <c r="A20" s="20"/>
      <c r="C20" s="68" t="s">
        <v>25</v>
      </c>
      <c r="D20" s="60">
        <f>[4]RA_DTR_hors_covid!$EU20</f>
        <v>20.965509999999998</v>
      </c>
      <c r="E20" s="61">
        <f>[4]RA_DTR_hors_covid!$EU70</f>
        <v>3.4314580372773351E-2</v>
      </c>
      <c r="F20" s="62">
        <f>[4]RA_DTR_hors_covid!$EU95</f>
        <v>4.5479576055343029E-2</v>
      </c>
      <c r="G20" s="63">
        <f>[4]RA_DTR_hors_covid!$EU320</f>
        <v>-2.2663241963733483E-2</v>
      </c>
      <c r="H20" s="64">
        <f>[4]RA_DTR_hors_covid!$EU270</f>
        <v>2.651498679961084E-2</v>
      </c>
      <c r="I20" s="65">
        <f>[4]RA_DTR_hors_covid!$EU145</f>
        <v>258.89411900000005</v>
      </c>
      <c r="J20" s="66">
        <f>[4]RA_DTR_hors_covid!$EU170</f>
        <v>4.3297394192532312E-2</v>
      </c>
      <c r="K20" s="67">
        <f>[4]RA_DTR_hors_covid!$EU195</f>
        <v>3.739974026202364E-2</v>
      </c>
      <c r="L20" s="66">
        <f>[4]RA_DTR_hors_covid!$EU220</f>
        <v>7.2130084736493627E-2</v>
      </c>
      <c r="M20" s="66">
        <f>[4]RA_DTR_hors_covid!$EU245</f>
        <v>6.1750322642972533E-2</v>
      </c>
    </row>
    <row r="21" spans="1:16" s="22" customFormat="1" x14ac:dyDescent="0.2">
      <c r="C21" s="74" t="s">
        <v>26</v>
      </c>
      <c r="D21" s="51">
        <f>[4]RA_DTR_hors_covid!$EU22</f>
        <v>157.17107475749998</v>
      </c>
      <c r="E21" s="52">
        <f>[4]RA_DTR_hors_covid!$EU72</f>
        <v>3.3283526625362603E-2</v>
      </c>
      <c r="F21" s="53">
        <f>[4]RA_DTR_hors_covid!$EU97</f>
        <v>7.0836508546521015E-2</v>
      </c>
      <c r="G21" s="54">
        <f>[4]RA_DTR_hors_covid!$EU322</f>
        <v>4.5790887002656877E-3</v>
      </c>
      <c r="H21" s="75">
        <f>[4]RA_DTR_hors_covid!$EU272</f>
        <v>3.3013070435373271E-2</v>
      </c>
      <c r="I21" s="56">
        <f>[4]RA_DTR_hors_covid!$EU147</f>
        <v>1931.58662351</v>
      </c>
      <c r="J21" s="57">
        <f>[4]RA_DTR_hors_covid!$EU172</f>
        <v>4.6810063601395946E-2</v>
      </c>
      <c r="K21" s="58">
        <f>[4]RA_DTR_hors_covid!$EU197</f>
        <v>4.5028519649626952E-2</v>
      </c>
      <c r="L21" s="57">
        <f>[4]RA_DTR_hors_covid!$EU222</f>
        <v>4.7477681406769223E-2</v>
      </c>
      <c r="M21" s="57">
        <f>[4]RA_DTR_hors_covid!$EU247</f>
        <v>4.1026910670326711E-2</v>
      </c>
    </row>
    <row r="22" spans="1:16" s="22" customFormat="1" ht="12.75" customHeight="1" x14ac:dyDescent="0.2">
      <c r="C22" s="76" t="s">
        <v>27</v>
      </c>
      <c r="D22" s="60">
        <f>[4]RA_DTR_hors_covid!$EU23</f>
        <v>119.12157175749999</v>
      </c>
      <c r="E22" s="61">
        <f>[4]RA_DTR_hors_covid!$EU73</f>
        <v>2.7521824805811779E-2</v>
      </c>
      <c r="F22" s="62">
        <f>[4]RA_DTR_hors_covid!$EU98</f>
        <v>7.3617077293360422E-2</v>
      </c>
      <c r="G22" s="63">
        <f>[4]RA_DTR_hors_covid!$EU323</f>
        <v>2.9296429124501255E-3</v>
      </c>
      <c r="H22" s="64">
        <f>[4]RA_DTR_hors_covid!$EU273</f>
        <v>3.947872069861269E-2</v>
      </c>
      <c r="I22" s="65">
        <f>[4]RA_DTR_hors_covid!$EU148</f>
        <v>1471.6436905100002</v>
      </c>
      <c r="J22" s="66">
        <f>[4]RA_DTR_hors_covid!$EU173</f>
        <v>5.7017229081877785E-2</v>
      </c>
      <c r="K22" s="67">
        <f>[4]RA_DTR_hors_covid!$EU198</f>
        <v>5.6075139932107998E-2</v>
      </c>
      <c r="L22" s="66">
        <f>[4]RA_DTR_hors_covid!$EU223</f>
        <v>5.3619445939768751E-2</v>
      </c>
      <c r="M22" s="66">
        <f>[4]RA_DTR_hors_covid!$EU248</f>
        <v>4.7652490207061193E-2</v>
      </c>
    </row>
    <row r="23" spans="1:16" s="22" customFormat="1" ht="12.75" customHeight="1" x14ac:dyDescent="0.2">
      <c r="C23" s="77" t="s">
        <v>28</v>
      </c>
      <c r="D23" s="60">
        <f>[4]RA_DTR_hors_covid!$EU24</f>
        <v>111.95235575749999</v>
      </c>
      <c r="E23" s="61">
        <f>[4]RA_DTR_hors_covid!$EU74</f>
        <v>2.5409591650542351E-2</v>
      </c>
      <c r="F23" s="62">
        <f>[4]RA_DTR_hors_covid!$EU99</f>
        <v>7.3203975682611722E-2</v>
      </c>
      <c r="G23" s="63">
        <f>[4]RA_DTR_hors_covid!$EU324</f>
        <v>4.1977018510941377E-5</v>
      </c>
      <c r="H23" s="64">
        <f>[4]RA_DTR_hors_covid!$EU274</f>
        <v>5.4870560141260682E-2</v>
      </c>
      <c r="I23" s="65">
        <f>[4]RA_DTR_hors_covid!$EU149</f>
        <v>1381.7167055100001</v>
      </c>
      <c r="J23" s="66">
        <f>[4]RA_DTR_hors_covid!$EU174</f>
        <v>6.353480001247469E-2</v>
      </c>
      <c r="K23" s="67">
        <f>[4]RA_DTR_hors_covid!$EU199</f>
        <v>6.2349466055249048E-2</v>
      </c>
      <c r="L23" s="66">
        <f>[4]RA_DTR_hors_covid!$EU224</f>
        <v>5.8553719934232307E-2</v>
      </c>
      <c r="M23" s="66">
        <f>[4]RA_DTR_hors_covid!$EU249</f>
        <v>5.2148631696643966E-2</v>
      </c>
    </row>
    <row r="24" spans="1:16" s="22" customFormat="1" ht="12.75" customHeight="1" x14ac:dyDescent="0.2">
      <c r="A24" s="20"/>
      <c r="C24" s="70" t="s">
        <v>29</v>
      </c>
      <c r="D24" s="78">
        <f>[4]RA_DTR_hors_covid!$EU25</f>
        <v>7.1692159999999996</v>
      </c>
      <c r="E24" s="61">
        <f>[4]RA_DTR_hors_covid!$EU75</f>
        <v>6.1672282643624898E-2</v>
      </c>
      <c r="F24" s="62">
        <f>[4]RA_DTR_hors_covid!$EU100</f>
        <v>8.0024503366437072E-2</v>
      </c>
      <c r="G24" s="63">
        <f>[4]RA_DTR_hors_covid!$EU325</f>
        <v>4.9643520966140997E-2</v>
      </c>
      <c r="H24" s="64">
        <f>[4]RA_DTR_hors_covid!$EU275</f>
        <v>-0.13646636653291744</v>
      </c>
      <c r="I24" s="65">
        <f>[4]RA_DTR_hors_covid!$EU150</f>
        <v>89.926985000000002</v>
      </c>
      <c r="J24" s="66">
        <f>[4]RA_DTR_hors_covid!$EU175</f>
        <v>-3.3945726426537259E-2</v>
      </c>
      <c r="K24" s="67">
        <f>[4]RA_DTR_hors_covid!$EU200</f>
        <v>-3.1538883278013907E-2</v>
      </c>
      <c r="L24" s="66">
        <f>[4]RA_DTR_hors_covid!$EU225</f>
        <v>-1.9909397558270259E-2</v>
      </c>
      <c r="M24" s="66">
        <f>[4]RA_DTR_hors_covid!$EU250</f>
        <v>-1.7991636610572237E-2</v>
      </c>
    </row>
    <row r="25" spans="1:16" s="22" customFormat="1" ht="12.75" customHeight="1" x14ac:dyDescent="0.2">
      <c r="C25" s="76" t="s">
        <v>30</v>
      </c>
      <c r="D25" s="60">
        <f>[4]RA_DTR_hors_covid!$EU26</f>
        <v>38.049503000000001</v>
      </c>
      <c r="E25" s="61">
        <f>[4]RA_DTR_hors_covid!$EU76</f>
        <v>5.1746957930760784E-2</v>
      </c>
      <c r="F25" s="62">
        <f>[4]RA_DTR_hors_covid!$EU101</f>
        <v>6.2127900981215012E-2</v>
      </c>
      <c r="G25" s="63">
        <f>[4]RA_DTR_hors_covid!$EU326</f>
        <v>9.8369182059376836E-3</v>
      </c>
      <c r="H25" s="64">
        <f>[4]RA_DTR_hors_covid!$EU276</f>
        <v>1.370759064614413E-2</v>
      </c>
      <c r="I25" s="65">
        <f>[4]RA_DTR_hors_covid!$EU151</f>
        <v>459.94293299999998</v>
      </c>
      <c r="J25" s="66">
        <f>[4]RA_DTR_hors_covid!$EU176</f>
        <v>1.543574803499137E-2</v>
      </c>
      <c r="K25" s="67">
        <f>[4]RA_DTR_hors_covid!$EU201</f>
        <v>1.1206407858337153E-2</v>
      </c>
      <c r="L25" s="66">
        <f>[4]RA_DTR_hors_covid!$EU226</f>
        <v>2.8698803782472249E-2</v>
      </c>
      <c r="M25" s="66">
        <f>[4]RA_DTR_hors_covid!$EU251</f>
        <v>2.0427230029027132E-2</v>
      </c>
    </row>
    <row r="26" spans="1:16" s="22" customFormat="1" ht="12.75" customHeight="1" x14ac:dyDescent="0.2">
      <c r="C26" s="122" t="s">
        <v>31</v>
      </c>
      <c r="D26" s="123">
        <f>[4]RA_DTR_hors_covid!$EU27</f>
        <v>365.71114415349996</v>
      </c>
      <c r="E26" s="124">
        <f>[4]RA_DTR_hors_covid!$EU77</f>
        <v>2.6187257471973924E-2</v>
      </c>
      <c r="F26" s="125">
        <f>[4]RA_DTR_hors_covid!$EU102</f>
        <v>6.2843541859456176E-2</v>
      </c>
      <c r="G26" s="126">
        <f>[4]RA_DTR_hors_covid!$EU327</f>
        <v>4.7969148941406248E-2</v>
      </c>
      <c r="H26" s="84">
        <f>[4]RA_DTR_hors_covid!$EU277</f>
        <v>2.7561962507503646E-2</v>
      </c>
      <c r="I26" s="127">
        <f>[4]RA_DTR_hors_covid!$EU152</f>
        <v>4436.310428195</v>
      </c>
      <c r="J26" s="128">
        <f>[4]RA_DTR_hors_covid!$EU177</f>
        <v>2.8100099730877126E-2</v>
      </c>
      <c r="K26" s="129">
        <f>[4]RA_DTR_hors_covid!$EU202</f>
        <v>2.5404920912542206E-2</v>
      </c>
      <c r="L26" s="128">
        <f>[4]RA_DTR_hors_covid!$EU227</f>
        <v>2.5550371517910397E-2</v>
      </c>
      <c r="M26" s="128">
        <f>[4]RA_DTR_hors_covid!$EU252</f>
        <v>1.9256567713498596E-2</v>
      </c>
    </row>
    <row r="27" spans="1:16" s="22" customFormat="1" ht="12.75" hidden="1" customHeight="1" x14ac:dyDescent="0.2">
      <c r="C27" s="59"/>
      <c r="D27" s="60"/>
      <c r="E27" s="61"/>
      <c r="F27" s="62"/>
      <c r="G27" s="63"/>
      <c r="H27" s="88"/>
      <c r="I27" s="65"/>
      <c r="J27" s="66"/>
      <c r="K27" s="67"/>
      <c r="L27" s="66"/>
      <c r="M27" s="66"/>
    </row>
    <row r="28" spans="1:16" s="22" customFormat="1" ht="12.75" hidden="1" customHeight="1" x14ac:dyDescent="0.2">
      <c r="C28" s="59"/>
      <c r="D28" s="60"/>
      <c r="E28" s="61"/>
      <c r="F28" s="62"/>
      <c r="G28" s="63"/>
      <c r="H28" s="88"/>
      <c r="I28" s="65"/>
      <c r="J28" s="66"/>
      <c r="K28" s="67"/>
      <c r="L28" s="66"/>
      <c r="M28" s="66"/>
    </row>
    <row r="29" spans="1:16" s="22" customFormat="1" ht="12.75" hidden="1" customHeight="1" x14ac:dyDescent="0.2">
      <c r="C29" s="59"/>
      <c r="D29" s="60"/>
      <c r="E29" s="61"/>
      <c r="F29" s="62"/>
      <c r="G29" s="63"/>
      <c r="H29" s="88"/>
      <c r="I29" s="65"/>
      <c r="J29" s="66"/>
      <c r="K29" s="67"/>
      <c r="L29" s="66"/>
      <c r="M29" s="66"/>
    </row>
    <row r="30" spans="1:16" s="22" customFormat="1" ht="12.75" hidden="1" customHeight="1" x14ac:dyDescent="0.2">
      <c r="C30" s="89"/>
      <c r="D30" s="44"/>
      <c r="E30" s="130"/>
      <c r="F30" s="131"/>
      <c r="G30" s="130"/>
      <c r="H30" s="132"/>
      <c r="I30" s="91"/>
      <c r="J30" s="130"/>
      <c r="K30" s="130"/>
      <c r="L30" s="130"/>
      <c r="M30" s="130"/>
    </row>
    <row r="31" spans="1:16" s="22" customFormat="1" ht="12.75" hidden="1" customHeight="1" x14ac:dyDescent="0.2">
      <c r="C31" s="76"/>
      <c r="D31" s="93"/>
      <c r="E31" s="66"/>
      <c r="F31" s="94"/>
      <c r="G31" s="66"/>
      <c r="H31" s="96"/>
      <c r="I31" s="97"/>
      <c r="J31" s="66"/>
      <c r="K31" s="66"/>
      <c r="L31" s="66"/>
      <c r="M31" s="66"/>
      <c r="N31" s="98"/>
      <c r="O31" s="98"/>
      <c r="P31" s="98"/>
    </row>
    <row r="32" spans="1:16" s="22" customFormat="1" ht="12.75" hidden="1" customHeight="1" x14ac:dyDescent="0.2">
      <c r="C32" s="99"/>
      <c r="D32" s="60"/>
      <c r="E32" s="66"/>
      <c r="F32" s="94"/>
      <c r="G32" s="66"/>
      <c r="H32" s="96"/>
      <c r="I32" s="97"/>
      <c r="J32" s="66"/>
      <c r="K32" s="66"/>
      <c r="L32" s="66"/>
      <c r="M32" s="66"/>
      <c r="N32" s="98"/>
      <c r="O32" s="98"/>
      <c r="P32" s="98"/>
    </row>
    <row r="33" spans="2:16" s="22" customFormat="1" ht="12.75" hidden="1" customHeight="1" x14ac:dyDescent="0.2">
      <c r="C33" s="99"/>
      <c r="D33" s="60"/>
      <c r="E33" s="66"/>
      <c r="F33" s="94"/>
      <c r="G33" s="66"/>
      <c r="H33" s="96"/>
      <c r="I33" s="97"/>
      <c r="J33" s="66"/>
      <c r="K33" s="66"/>
      <c r="L33" s="66"/>
      <c r="M33" s="66"/>
      <c r="N33" s="98"/>
      <c r="O33" s="98"/>
      <c r="P33" s="98"/>
    </row>
    <row r="34" spans="2:16" s="22" customFormat="1" ht="12.75" hidden="1" customHeight="1" x14ac:dyDescent="0.2">
      <c r="C34" s="99"/>
      <c r="D34" s="60"/>
      <c r="E34" s="66"/>
      <c r="F34" s="94"/>
      <c r="G34" s="66"/>
      <c r="H34" s="96"/>
      <c r="I34" s="97"/>
      <c r="J34" s="66"/>
      <c r="K34" s="66"/>
      <c r="L34" s="66"/>
      <c r="M34" s="66"/>
      <c r="N34" s="98"/>
      <c r="O34" s="98"/>
      <c r="P34" s="98"/>
    </row>
    <row r="35" spans="2:16" s="22" customFormat="1" ht="12.75" hidden="1" customHeight="1" x14ac:dyDescent="0.2">
      <c r="C35" s="76"/>
      <c r="D35" s="60"/>
      <c r="E35" s="66"/>
      <c r="F35" s="94"/>
      <c r="G35" s="66"/>
      <c r="H35" s="96"/>
      <c r="I35" s="97"/>
      <c r="J35" s="66"/>
      <c r="K35" s="66"/>
      <c r="L35" s="66"/>
      <c r="M35" s="66"/>
      <c r="N35" s="98"/>
      <c r="O35" s="98"/>
      <c r="P35" s="98"/>
    </row>
    <row r="36" spans="2:16" s="22" customFormat="1" ht="12.75" hidden="1" customHeight="1" x14ac:dyDescent="0.2">
      <c r="C36" s="133"/>
      <c r="D36" s="101"/>
      <c r="E36" s="102"/>
      <c r="F36" s="102"/>
      <c r="G36" s="102"/>
      <c r="H36" s="102"/>
      <c r="I36" s="105"/>
      <c r="J36" s="102"/>
      <c r="K36" s="102"/>
      <c r="L36" s="102"/>
      <c r="M36" s="102"/>
      <c r="N36" s="98"/>
      <c r="O36" s="98"/>
      <c r="P36" s="98"/>
    </row>
    <row r="37" spans="2:16" s="22" customFormat="1" ht="12.75" customHeight="1" x14ac:dyDescent="0.2">
      <c r="B37" s="108"/>
      <c r="C37" s="109"/>
      <c r="D37" s="134"/>
      <c r="E37" s="134"/>
      <c r="F37" s="134"/>
      <c r="G37" s="134"/>
      <c r="H37" s="110"/>
      <c r="I37" s="111"/>
      <c r="J37" s="110"/>
      <c r="K37" s="110"/>
      <c r="L37" s="110"/>
      <c r="M37" s="110"/>
    </row>
    <row r="38" spans="2:16" s="22" customFormat="1" ht="53.25" customHeight="1" x14ac:dyDescent="0.2">
      <c r="B38" s="108"/>
      <c r="C38" s="25" t="s">
        <v>41</v>
      </c>
      <c r="D38" s="26" t="s">
        <v>6</v>
      </c>
      <c r="E38" s="27"/>
      <c r="F38" s="27"/>
      <c r="G38" s="135"/>
      <c r="H38" s="27" t="s">
        <v>8</v>
      </c>
      <c r="I38" s="27"/>
      <c r="J38" s="27"/>
      <c r="K38" s="28"/>
      <c r="L38" s="26" t="s">
        <v>9</v>
      </c>
      <c r="M38" s="28"/>
    </row>
    <row r="39" spans="2:16" s="22" customFormat="1" ht="47.25" customHeight="1" x14ac:dyDescent="0.2">
      <c r="B39" s="108"/>
      <c r="C39" s="29"/>
      <c r="D39" s="30" t="str">
        <f>D5</f>
        <v>Données brutes  mai 2024</v>
      </c>
      <c r="E39" s="31" t="str">
        <f>E5</f>
        <v>Taux de croissance  mai 2024 / mai 2023</v>
      </c>
      <c r="F39" s="117"/>
      <c r="G39" s="33" t="str">
        <f>G5</f>
        <v>Taux de croissance  mai 2024 / avril 2024</v>
      </c>
      <c r="H39" s="34" t="str">
        <f>H5</f>
        <v>Rappel :
Taux ACM CVS-CJO à fin mai 2023</v>
      </c>
      <c r="I39" s="35" t="str">
        <f>I5</f>
        <v>Données brutes juin 2023 - mai 2024</v>
      </c>
      <c r="J39" s="31" t="str">
        <f>J5</f>
        <v>Taux ACM (juin 2023 - mai 2024 / juin 2022 - mai 2023)</v>
      </c>
      <c r="K39" s="37"/>
      <c r="L39" s="31" t="str">
        <f>L5</f>
        <v>( janv à mai 2024 ) /
( janv à mai 2023 )</v>
      </c>
      <c r="M39" s="37"/>
    </row>
    <row r="40" spans="2:16" s="22" customFormat="1" ht="40.5" customHeight="1" x14ac:dyDescent="0.2">
      <c r="B40" s="108"/>
      <c r="C40" s="38"/>
      <c r="D40" s="39"/>
      <c r="E40" s="33" t="s">
        <v>10</v>
      </c>
      <c r="F40" s="40" t="s">
        <v>11</v>
      </c>
      <c r="G40" s="33" t="s">
        <v>11</v>
      </c>
      <c r="H40" s="41"/>
      <c r="I40" s="42"/>
      <c r="J40" s="33" t="s">
        <v>10</v>
      </c>
      <c r="K40" s="33" t="s">
        <v>11</v>
      </c>
      <c r="L40" s="33" t="s">
        <v>10</v>
      </c>
      <c r="M40" s="33" t="s">
        <v>11</v>
      </c>
    </row>
    <row r="41" spans="2:16" s="22" customFormat="1" ht="12.75" customHeight="1" x14ac:dyDescent="0.2">
      <c r="B41" s="108"/>
      <c r="C41" s="43" t="s">
        <v>12</v>
      </c>
      <c r="D41" s="44">
        <f>[4]NSA_DTR_hors_covid!$EU5</f>
        <v>196.50861979649997</v>
      </c>
      <c r="E41" s="45">
        <f>[4]NSA_DTR_hors_covid!$EU55</f>
        <v>-1.4542293563745146E-3</v>
      </c>
      <c r="F41" s="46">
        <f>[4]NSA_DTR_hors_covid!$EU80</f>
        <v>3.8622414899649682E-2</v>
      </c>
      <c r="G41" s="47">
        <f>[4]NSA_DTR_hors_covid!$EU305</f>
        <v>4.1893887913287742E-2</v>
      </c>
      <c r="H41" s="48">
        <f>[4]NSA_DTR_hors_covid!$EU255</f>
        <v>7.8270708708256809E-3</v>
      </c>
      <c r="I41" s="115">
        <f>[4]NSA_DTR_hors_covid!$EU130</f>
        <v>2407.0601134979997</v>
      </c>
      <c r="J41" s="45">
        <f>[4]NSA_DTR_hors_covid!$EU155</f>
        <v>6.6173152939306146E-3</v>
      </c>
      <c r="K41" s="47">
        <f>[4]NSA_DTR_hors_covid!$EU180</f>
        <v>4.0520034724642606E-3</v>
      </c>
      <c r="L41" s="45">
        <f>[4]NSA_DTR_hors_covid!$EU205</f>
        <v>6.1980289648317921E-3</v>
      </c>
      <c r="M41" s="45">
        <f>[4]NSA_DTR_hors_covid!$EU230</f>
        <v>-8.2928443148866382E-4</v>
      </c>
    </row>
    <row r="42" spans="2:16" s="22" customFormat="1" ht="12.75" customHeight="1" x14ac:dyDescent="0.2">
      <c r="B42" s="108"/>
      <c r="C42" s="50" t="s">
        <v>13</v>
      </c>
      <c r="D42" s="51">
        <f>[4]NSA_DTR_hors_covid!$EU6</f>
        <v>116.02718247399997</v>
      </c>
      <c r="E42" s="52">
        <f>[4]NSA_DTR_hors_covid!$EU56</f>
        <v>-1.0285939356804996E-2</v>
      </c>
      <c r="F42" s="53">
        <f>[4]NSA_DTR_hors_covid!$EU81</f>
        <v>2.9467803518081537E-2</v>
      </c>
      <c r="G42" s="54">
        <f>[4]NSA_DTR_hors_covid!$EU306</f>
        <v>6.7324927530984846E-2</v>
      </c>
      <c r="H42" s="55">
        <f>[4]NSA_DTR_hors_covid!$EU256</f>
        <v>6.0788679468342099E-3</v>
      </c>
      <c r="I42" s="56">
        <f>[4]NSA_DTR_hors_covid!$EU131</f>
        <v>1408.6957356079999</v>
      </c>
      <c r="J42" s="57">
        <f>[4]NSA_DTR_hors_covid!$EU156</f>
        <v>-7.6326747315400567E-3</v>
      </c>
      <c r="K42" s="58">
        <f>[4]NSA_DTR_hors_covid!$EU181</f>
        <v>-1.0507317958743712E-2</v>
      </c>
      <c r="L42" s="57">
        <f>[4]NSA_DTR_hors_covid!$EU206</f>
        <v>-9.5848303701812076E-3</v>
      </c>
      <c r="M42" s="57">
        <f>[4]NSA_DTR_hors_covid!$EU231</f>
        <v>-1.7266552076325992E-2</v>
      </c>
    </row>
    <row r="43" spans="2:16" s="22" customFormat="1" ht="12.75" customHeight="1" x14ac:dyDescent="0.2">
      <c r="B43" s="108"/>
      <c r="C43" s="59" t="s">
        <v>14</v>
      </c>
      <c r="D43" s="60">
        <f>[4]NSA_DTR_hors_covid!$EU7</f>
        <v>38.831653999999993</v>
      </c>
      <c r="E43" s="61">
        <f>[4]NSA_DTR_hors_covid!$EU57</f>
        <v>4.956608258970352E-2</v>
      </c>
      <c r="F43" s="62">
        <f>[4]NSA_DTR_hors_covid!$EU82</f>
        <v>5.5051354703376409E-2</v>
      </c>
      <c r="G43" s="63">
        <f>[4]NSA_DTR_hors_covid!$EU307</f>
        <v>0.28087194064149834</v>
      </c>
      <c r="H43" s="64">
        <f>[4]NSA_DTR_hors_covid!$EU257</f>
        <v>1.4392019054314087E-2</v>
      </c>
      <c r="I43" s="65">
        <f>[4]NSA_DTR_hors_covid!$EU132</f>
        <v>446.70589186000007</v>
      </c>
      <c r="J43" s="66">
        <f>[4]NSA_DTR_hors_covid!$EU157</f>
        <v>-1.0130825154733958E-2</v>
      </c>
      <c r="K43" s="67">
        <f>[4]NSA_DTR_hors_covid!$EU182</f>
        <v>-1.5116386374426249E-2</v>
      </c>
      <c r="L43" s="66">
        <f>[4]NSA_DTR_hors_covid!$EU207</f>
        <v>-2.8139013431766391E-2</v>
      </c>
      <c r="M43" s="66">
        <f>[4]NSA_DTR_hors_covid!$EU232</f>
        <v>-3.7855968887996583E-2</v>
      </c>
    </row>
    <row r="44" spans="2:16" s="22" customFormat="1" ht="12.75" customHeight="1" x14ac:dyDescent="0.2">
      <c r="B44" s="108"/>
      <c r="C44" s="68" t="s">
        <v>15</v>
      </c>
      <c r="D44" s="60">
        <f>[4]NSA_DTR_hors_covid!$EU8</f>
        <v>9.5549479999999996</v>
      </c>
      <c r="E44" s="61">
        <f>[4]NSA_DTR_hors_covid!$EU58</f>
        <v>-5.1706045487944663E-2</v>
      </c>
      <c r="F44" s="62">
        <f>[4]NSA_DTR_hors_covid!$EU83</f>
        <v>-2.1548651514877726E-2</v>
      </c>
      <c r="G44" s="63">
        <f>[4]NSA_DTR_hors_covid!$EU308</f>
        <v>-2.3522244203862286E-2</v>
      </c>
      <c r="H44" s="64">
        <f>[4]NSA_DTR_hors_covid!$EU258</f>
        <v>-1.1297538024463871E-2</v>
      </c>
      <c r="I44" s="65">
        <f>[4]NSA_DTR_hors_covid!$EU133</f>
        <v>124.25826686000001</v>
      </c>
      <c r="J44" s="66">
        <f>[4]NSA_DTR_hors_covid!$EU158</f>
        <v>-2.6189659307802371E-2</v>
      </c>
      <c r="K44" s="67">
        <f>[4]NSA_DTR_hors_covid!$EU183</f>
        <v>-2.9246138976614988E-2</v>
      </c>
      <c r="L44" s="66">
        <f>[4]NSA_DTR_hors_covid!$EU208</f>
        <v>-9.8326086816939995E-3</v>
      </c>
      <c r="M44" s="66">
        <f>[4]NSA_DTR_hors_covid!$EU233</f>
        <v>-1.5790691440298543E-2</v>
      </c>
    </row>
    <row r="45" spans="2:16" s="22" customFormat="1" ht="12.75" customHeight="1" x14ac:dyDescent="0.2">
      <c r="B45" s="108"/>
      <c r="C45" s="68" t="s">
        <v>16</v>
      </c>
      <c r="D45" s="60">
        <f>[4]NSA_DTR_hors_covid!$EU9</f>
        <v>24.219262999999998</v>
      </c>
      <c r="E45" s="61">
        <f>[4]NSA_DTR_hors_covid!$EU59</f>
        <v>0.13815463540926354</v>
      </c>
      <c r="F45" s="62">
        <f>[4]NSA_DTR_hors_covid!$EU84</f>
        <v>0.13161425568858132</v>
      </c>
      <c r="G45" s="63">
        <f>[4]NSA_DTR_hors_covid!$EU309</f>
        <v>0.57859409403383766</v>
      </c>
      <c r="H45" s="64">
        <f>[4]NSA_DTR_hors_covid!$EU259</f>
        <v>2.4389683221046399E-2</v>
      </c>
      <c r="I45" s="65">
        <f>[4]NSA_DTR_hors_covid!$EU134</f>
        <v>257.66600299999999</v>
      </c>
      <c r="J45" s="66">
        <f>[4]NSA_DTR_hors_covid!$EU159</f>
        <v>1.0478517354484129E-2</v>
      </c>
      <c r="K45" s="67">
        <f>[4]NSA_DTR_hors_covid!$EU184</f>
        <v>4.5463187877656797E-3</v>
      </c>
      <c r="L45" s="66">
        <f>[4]NSA_DTR_hors_covid!$EU209</f>
        <v>-1.3451050214973503E-2</v>
      </c>
      <c r="M45" s="66">
        <f>[4]NSA_DTR_hors_covid!$EU234</f>
        <v>-2.4546707577009275E-2</v>
      </c>
    </row>
    <row r="46" spans="2:16" s="22" customFormat="1" ht="12.75" customHeight="1" x14ac:dyDescent="0.2">
      <c r="B46" s="108"/>
      <c r="C46" s="68" t="s">
        <v>17</v>
      </c>
      <c r="D46" s="60">
        <f>[4]NSA_DTR_hors_covid!$EU10</f>
        <v>4.8781650000000001</v>
      </c>
      <c r="E46" s="61">
        <f>[4]NSA_DTR_hors_covid!$EU60</f>
        <v>-0.11234142146488924</v>
      </c>
      <c r="F46" s="62">
        <f>[4]NSA_DTR_hors_covid!$EU85</f>
        <v>-0.10203550153022323</v>
      </c>
      <c r="G46" s="63">
        <f>[4]NSA_DTR_hors_covid!$EU310</f>
        <v>2.8747071917984979E-3</v>
      </c>
      <c r="H46" s="64">
        <f>[4]NSA_DTR_hors_covid!$EU260</f>
        <v>2.4776744053244704E-2</v>
      </c>
      <c r="I46" s="65">
        <f>[4]NSA_DTR_hors_covid!$EU135</f>
        <v>62.844203000000007</v>
      </c>
      <c r="J46" s="66">
        <f>[4]NSA_DTR_hors_covid!$EU160</f>
        <v>-6.1711892194502238E-2</v>
      </c>
      <c r="K46" s="67">
        <f>[4]NSA_DTR_hors_covid!$EU185</f>
        <v>-6.6627022639689226E-2</v>
      </c>
      <c r="L46" s="66">
        <f>[4]NSA_DTR_hors_covid!$EU210</f>
        <v>-0.1197006519058007</v>
      </c>
      <c r="M46" s="66">
        <f>[4]NSA_DTR_hors_covid!$EU235</f>
        <v>-0.13306285995075584</v>
      </c>
    </row>
    <row r="47" spans="2:16" s="22" customFormat="1" ht="12.75" customHeight="1" x14ac:dyDescent="0.2">
      <c r="B47" s="108"/>
      <c r="C47" s="69" t="s">
        <v>18</v>
      </c>
      <c r="D47" s="60">
        <f>[4]NSA_DTR_hors_covid!$EU12</f>
        <v>47.201213579999994</v>
      </c>
      <c r="E47" s="61">
        <f>[4]NSA_DTR_hors_covid!$EU62</f>
        <v>-5.2298899460237691E-2</v>
      </c>
      <c r="F47" s="62">
        <f>[4]NSA_DTR_hors_covid!$EU87</f>
        <v>2.1216154104829688E-2</v>
      </c>
      <c r="G47" s="63">
        <f>[4]NSA_DTR_hors_covid!$EU312</f>
        <v>-2.4440544256465135E-2</v>
      </c>
      <c r="H47" s="64">
        <f>[4]NSA_DTR_hors_covid!$EU262</f>
        <v>-1.2303043039401773E-2</v>
      </c>
      <c r="I47" s="65">
        <f>[4]NSA_DTR_hors_covid!$EU137</f>
        <v>586.56994523999992</v>
      </c>
      <c r="J47" s="66">
        <f>[4]NSA_DTR_hors_covid!$EU162</f>
        <v>-1.630872208761136E-2</v>
      </c>
      <c r="K47" s="67">
        <f>[4]NSA_DTR_hors_covid!$EU187</f>
        <v>-1.6807232443650344E-2</v>
      </c>
      <c r="L47" s="66">
        <f>[4]NSA_DTR_hors_covid!$EU212</f>
        <v>-1.0192370432959286E-2</v>
      </c>
      <c r="M47" s="66">
        <f>[4]NSA_DTR_hors_covid!$EU237</f>
        <v>-1.4009133089622483E-2</v>
      </c>
    </row>
    <row r="48" spans="2:16" s="22" customFormat="1" ht="12.75" customHeight="1" x14ac:dyDescent="0.2">
      <c r="B48" s="108"/>
      <c r="C48" s="70" t="s">
        <v>19</v>
      </c>
      <c r="D48" s="60">
        <f>[4]NSA_DTR_hors_covid!$EU13</f>
        <v>9.983058999999999</v>
      </c>
      <c r="E48" s="61">
        <f>[4]NSA_DTR_hors_covid!$EU63</f>
        <v>7.9224842619234792E-2</v>
      </c>
      <c r="F48" s="62">
        <f>[4]NSA_DTR_hors_covid!$EU88</f>
        <v>3.212846984787765E-2</v>
      </c>
      <c r="G48" s="63">
        <f>[4]NSA_DTR_hors_covid!$EU313</f>
        <v>6.1152004910900448E-3</v>
      </c>
      <c r="H48" s="64">
        <f>[4]NSA_DTR_hors_covid!$EU263</f>
        <v>1.2691069104767694E-2</v>
      </c>
      <c r="I48" s="65">
        <f>[4]NSA_DTR_hors_covid!$EU138</f>
        <v>123.12197285999999</v>
      </c>
      <c r="J48" s="66">
        <f>[4]NSA_DTR_hors_covid!$EU163</f>
        <v>5.1451642959723376E-3</v>
      </c>
      <c r="K48" s="67">
        <f>[4]NSA_DTR_hors_covid!$EU188</f>
        <v>-4.0015282260726925E-3</v>
      </c>
      <c r="L48" s="66">
        <f>[4]NSA_DTR_hors_covid!$EU213</f>
        <v>-6.1894273368401365E-3</v>
      </c>
      <c r="M48" s="66">
        <f>[4]NSA_DTR_hors_covid!$EU238</f>
        <v>-1.7019904299628186E-2</v>
      </c>
    </row>
    <row r="49" spans="2:13" s="22" customFormat="1" ht="12.75" customHeight="1" x14ac:dyDescent="0.2">
      <c r="B49" s="108"/>
      <c r="C49" s="70" t="s">
        <v>20</v>
      </c>
      <c r="D49" s="60">
        <f>[4]NSA_DTR_hors_covid!$EU14</f>
        <v>35.919270579999996</v>
      </c>
      <c r="E49" s="61">
        <f>[4]NSA_DTR_hors_covid!$EU64</f>
        <v>-8.8713795918883842E-2</v>
      </c>
      <c r="F49" s="62">
        <f>[4]NSA_DTR_hors_covid!$EU89</f>
        <v>1.4651577659360981E-2</v>
      </c>
      <c r="G49" s="63">
        <f>[4]NSA_DTR_hors_covid!$EU314</f>
        <v>-3.3650597744296684E-2</v>
      </c>
      <c r="H49" s="64">
        <f>[4]NSA_DTR_hors_covid!$EU264</f>
        <v>-2.1208713374130994E-2</v>
      </c>
      <c r="I49" s="65">
        <f>[4]NSA_DTR_hors_covid!$EU139</f>
        <v>448.11151838000001</v>
      </c>
      <c r="J49" s="66">
        <f>[4]NSA_DTR_hors_covid!$EU164</f>
        <v>-2.4571775571875509E-2</v>
      </c>
      <c r="K49" s="67">
        <f>[4]NSA_DTR_hors_covid!$EU189</f>
        <v>-2.2741439498293103E-2</v>
      </c>
      <c r="L49" s="66">
        <f>[4]NSA_DTR_hors_covid!$EU214</f>
        <v>-1.3714428644889809E-2</v>
      </c>
      <c r="M49" s="66">
        <f>[4]NSA_DTR_hors_covid!$EU239</f>
        <v>-1.553292391237171E-2</v>
      </c>
    </row>
    <row r="50" spans="2:13" s="22" customFormat="1" ht="12.75" customHeight="1" x14ac:dyDescent="0.2">
      <c r="B50" s="108"/>
      <c r="C50" s="71" t="s">
        <v>21</v>
      </c>
      <c r="D50" s="60">
        <f>[4]NSA_DTR_hors_covid!$EU16</f>
        <v>4.8454648940000009</v>
      </c>
      <c r="E50" s="61">
        <f>[4]NSA_DTR_hors_covid!$EU66</f>
        <v>-0.14714410781076614</v>
      </c>
      <c r="F50" s="62">
        <f>[4]NSA_DTR_hors_covid!$EU91</f>
        <v>-0.11371897016321153</v>
      </c>
      <c r="G50" s="63">
        <f>[4]NSA_DTR_hors_covid!$EU316</f>
        <v>-4.7832865735761954E-2</v>
      </c>
      <c r="H50" s="64">
        <f>[4]NSA_DTR_hors_covid!$EU266</f>
        <v>-1.9081728166033596E-2</v>
      </c>
      <c r="I50" s="65">
        <f>[4]NSA_DTR_hors_covid!$EU141</f>
        <v>70.363655507999994</v>
      </c>
      <c r="J50" s="66">
        <f>[4]NSA_DTR_hors_covid!$EU166</f>
        <v>-6.0997671116668983E-2</v>
      </c>
      <c r="K50" s="67">
        <f>[4]NSA_DTR_hors_covid!$EU191</f>
        <v>-6.2870191146399801E-2</v>
      </c>
      <c r="L50" s="66">
        <f>[4]NSA_DTR_hors_covid!$EU216</f>
        <v>-8.2553895411779821E-2</v>
      </c>
      <c r="M50" s="66">
        <f>[4]NSA_DTR_hors_covid!$EU241</f>
        <v>-8.5087807093570111E-2</v>
      </c>
    </row>
    <row r="51" spans="2:13" s="22" customFormat="1" ht="12.75" customHeight="1" x14ac:dyDescent="0.2">
      <c r="B51" s="108"/>
      <c r="C51" s="59" t="s">
        <v>22</v>
      </c>
      <c r="D51" s="60">
        <f>[4]NSA_DTR_hors_covid!$EU17</f>
        <v>13.29706</v>
      </c>
      <c r="E51" s="61">
        <f>[4]NSA_DTR_hors_covid!$EU67</f>
        <v>2.0033280382156793E-2</v>
      </c>
      <c r="F51" s="62">
        <f>[4]NSA_DTR_hors_covid!$EU92</f>
        <v>1.8828146275017499E-2</v>
      </c>
      <c r="G51" s="63">
        <f>[4]NSA_DTR_hors_covid!$EU317</f>
        <v>-6.197402085960424E-3</v>
      </c>
      <c r="H51" s="72">
        <f>[4]NSA_DTR_hors_covid!$EU267</f>
        <v>3.3801067015313269E-2</v>
      </c>
      <c r="I51" s="65">
        <f>[4]NSA_DTR_hors_covid!$EU142</f>
        <v>164.45355099999998</v>
      </c>
      <c r="J51" s="73">
        <f>[4]NSA_DTR_hors_covid!$EU167</f>
        <v>1.0040432682273837E-2</v>
      </c>
      <c r="K51" s="67">
        <f>[4]NSA_DTR_hors_covid!$EU192</f>
        <v>4.3547276142774649E-3</v>
      </c>
      <c r="L51" s="66">
        <f>[4]NSA_DTR_hors_covid!$EU217</f>
        <v>1.6548044186180721E-2</v>
      </c>
      <c r="M51" s="66">
        <f>[4]NSA_DTR_hors_covid!$EU242</f>
        <v>2.8766730086937642E-4</v>
      </c>
    </row>
    <row r="52" spans="2:13" s="22" customFormat="1" ht="12.75" customHeight="1" x14ac:dyDescent="0.2">
      <c r="B52" s="108"/>
      <c r="C52" s="59" t="s">
        <v>23</v>
      </c>
      <c r="D52" s="60">
        <f>[4]NSA_DTR_hors_covid!$EU18</f>
        <v>9.4617599999999999</v>
      </c>
      <c r="E52" s="61">
        <f>[4]NSA_DTR_hors_covid!$EU68</f>
        <v>-1.2702053218608178E-2</v>
      </c>
      <c r="F52" s="62">
        <f>[4]NSA_DTR_hors_covid!$EU93</f>
        <v>5.1750429020891886E-2</v>
      </c>
      <c r="G52" s="63">
        <f>[4]NSA_DTR_hors_covid!$EU318</f>
        <v>1.7926859431459663E-2</v>
      </c>
      <c r="H52" s="64">
        <f>[4]NSA_DTR_hors_covid!$EU268</f>
        <v>4.971568221278444E-2</v>
      </c>
      <c r="I52" s="65">
        <f>[4]NSA_DTR_hors_covid!$EU143</f>
        <v>111.84009299999998</v>
      </c>
      <c r="J52" s="66">
        <f>[4]NSA_DTR_hors_covid!$EU168</f>
        <v>5.04502054518845E-2</v>
      </c>
      <c r="K52" s="67">
        <f>[4]NSA_DTR_hors_covid!$EU193</f>
        <v>4.568076546271338E-2</v>
      </c>
      <c r="L52" s="66">
        <f>[4]NSA_DTR_hors_covid!$EU218</f>
        <v>6.7789241482245854E-2</v>
      </c>
      <c r="M52" s="66">
        <f>[4]NSA_DTR_hors_covid!$EU243</f>
        <v>5.317164078981107E-2</v>
      </c>
    </row>
    <row r="53" spans="2:13" s="22" customFormat="1" ht="12.75" customHeight="1" x14ac:dyDescent="0.2">
      <c r="B53" s="108"/>
      <c r="C53" s="68" t="s">
        <v>24</v>
      </c>
      <c r="D53" s="60">
        <f>[4]NSA_DTR_hors_covid!$EU19</f>
        <v>6.1554470000000006</v>
      </c>
      <c r="E53" s="61">
        <f>[4]NSA_DTR_hors_covid!$EU69</f>
        <v>-2.336502869400614E-2</v>
      </c>
      <c r="F53" s="62">
        <f>[4]NSA_DTR_hors_covid!$EU94</f>
        <v>5.1646229070070548E-2</v>
      </c>
      <c r="G53" s="63">
        <f>[4]NSA_DTR_hors_covid!$EU319</f>
        <v>-4.8815404344419999E-3</v>
      </c>
      <c r="H53" s="64">
        <f>[4]NSA_DTR_hors_covid!$EU269</f>
        <v>7.2556900066195418E-2</v>
      </c>
      <c r="I53" s="65">
        <f>[4]NSA_DTR_hors_covid!$EU144</f>
        <v>72.088305000000005</v>
      </c>
      <c r="J53" s="66">
        <f>[4]NSA_DTR_hors_covid!$EU169</f>
        <v>6.2080828063590276E-2</v>
      </c>
      <c r="K53" s="67">
        <f>[4]NSA_DTR_hors_covid!$EU194</f>
        <v>5.8144229381957624E-2</v>
      </c>
      <c r="L53" s="66">
        <f>[4]NSA_DTR_hors_covid!$EU219</f>
        <v>8.6410243148107524E-2</v>
      </c>
      <c r="M53" s="66">
        <f>[4]NSA_DTR_hors_covid!$EU244</f>
        <v>6.8850972386925058E-2</v>
      </c>
    </row>
    <row r="54" spans="2:13" s="22" customFormat="1" ht="12.75" customHeight="1" x14ac:dyDescent="0.2">
      <c r="B54" s="108"/>
      <c r="C54" s="68" t="s">
        <v>25</v>
      </c>
      <c r="D54" s="60">
        <f>[4]NSA_DTR_hors_covid!$EU20</f>
        <v>3.3063130000000003</v>
      </c>
      <c r="E54" s="61">
        <f>[4]NSA_DTR_hors_covid!$EU70</f>
        <v>7.7826004791543557E-3</v>
      </c>
      <c r="F54" s="62">
        <f>[4]NSA_DTR_hors_covid!$EU95</f>
        <v>5.1933075095901282E-2</v>
      </c>
      <c r="G54" s="63">
        <f>[4]NSA_DTR_hors_covid!$EU320</f>
        <v>6.0522413873398628E-2</v>
      </c>
      <c r="H54" s="64">
        <f>[4]NSA_DTR_hors_covid!$EU270</f>
        <v>1.2124924480822141E-2</v>
      </c>
      <c r="I54" s="65">
        <f>[4]NSA_DTR_hors_covid!$EU145</f>
        <v>39.751788000000005</v>
      </c>
      <c r="J54" s="66">
        <f>[4]NSA_DTR_hors_covid!$EU170</f>
        <v>2.999570141884278E-2</v>
      </c>
      <c r="K54" s="67">
        <f>[4]NSA_DTR_hors_covid!$EU195</f>
        <v>2.3944406073176383E-2</v>
      </c>
      <c r="L54" s="66">
        <f>[4]NSA_DTR_hors_covid!$EU220</f>
        <v>3.426212583955679E-2</v>
      </c>
      <c r="M54" s="66">
        <f>[4]NSA_DTR_hors_covid!$EU245</f>
        <v>2.5446906654594148E-2</v>
      </c>
    </row>
    <row r="55" spans="2:13" s="22" customFormat="1" ht="12.75" customHeight="1" x14ac:dyDescent="0.2">
      <c r="B55" s="108"/>
      <c r="C55" s="74" t="s">
        <v>26</v>
      </c>
      <c r="D55" s="51">
        <f>[4]NSA_DTR_hors_covid!$EU22</f>
        <v>80.4814373225</v>
      </c>
      <c r="E55" s="52">
        <f>[4]NSA_DTR_hors_covid!$EU72</f>
        <v>1.1559158342355769E-2</v>
      </c>
      <c r="F55" s="53">
        <f>[4]NSA_DTR_hors_covid!$EU97</f>
        <v>5.2004536405535928E-2</v>
      </c>
      <c r="G55" s="54">
        <f>[4]NSA_DTR_hors_covid!$EU322</f>
        <v>7.552689982330385E-3</v>
      </c>
      <c r="H55" s="75">
        <f>[4]NSA_DTR_hors_covid!$EU272</f>
        <v>1.03967648496055E-2</v>
      </c>
      <c r="I55" s="56">
        <f>[4]NSA_DTR_hors_covid!$EU147</f>
        <v>998.36437789000001</v>
      </c>
      <c r="J55" s="57">
        <f>[4]NSA_DTR_hors_covid!$EU172</f>
        <v>2.7434616261670319E-2</v>
      </c>
      <c r="K55" s="58">
        <f>[4]NSA_DTR_hors_covid!$EU197</f>
        <v>2.536138174561442E-2</v>
      </c>
      <c r="L55" s="57">
        <f>[4]NSA_DTR_hors_covid!$EU222</f>
        <v>2.952807591955553E-2</v>
      </c>
      <c r="M55" s="57">
        <f>[4]NSA_DTR_hors_covid!$EU247</f>
        <v>2.3043402945719382E-2</v>
      </c>
    </row>
    <row r="56" spans="2:13" s="22" customFormat="1" ht="12.75" customHeight="1" x14ac:dyDescent="0.2">
      <c r="B56" s="108"/>
      <c r="C56" s="76" t="s">
        <v>27</v>
      </c>
      <c r="D56" s="60">
        <f>[4]NSA_DTR_hors_covid!$EU23</f>
        <v>60.223898322499998</v>
      </c>
      <c r="E56" s="61">
        <f>[4]NSA_DTR_hors_covid!$EU73</f>
        <v>1.040626083978724E-2</v>
      </c>
      <c r="F56" s="62">
        <f>[4]NSA_DTR_hors_covid!$EU98</f>
        <v>5.9169052623893048E-2</v>
      </c>
      <c r="G56" s="63">
        <f>[4]NSA_DTR_hors_covid!$EU323</f>
        <v>8.5039843004672822E-3</v>
      </c>
      <c r="H56" s="64">
        <f>[4]NSA_DTR_hors_covid!$EU273</f>
        <v>1.9607661909569307E-2</v>
      </c>
      <c r="I56" s="65">
        <f>[4]NSA_DTR_hors_covid!$EU148</f>
        <v>748.48670689000005</v>
      </c>
      <c r="J56" s="66">
        <f>[4]NSA_DTR_hors_covid!$EU173</f>
        <v>4.0922154015936574E-2</v>
      </c>
      <c r="K56" s="67">
        <f>[4]NSA_DTR_hors_covid!$EU198</f>
        <v>3.9423606192465543E-2</v>
      </c>
      <c r="L56" s="66">
        <f>[4]NSA_DTR_hors_covid!$EU223</f>
        <v>3.9178408941517695E-2</v>
      </c>
      <c r="M56" s="66">
        <f>[4]NSA_DTR_hors_covid!$EU248</f>
        <v>3.2986606765265991E-2</v>
      </c>
    </row>
    <row r="57" spans="2:13" s="22" customFormat="1" ht="12.75" customHeight="1" x14ac:dyDescent="0.2">
      <c r="B57" s="108"/>
      <c r="C57" s="77" t="s">
        <v>28</v>
      </c>
      <c r="D57" s="60">
        <f>[4]NSA_DTR_hors_covid!$EU24</f>
        <v>57.342583322499998</v>
      </c>
      <c r="E57" s="61">
        <f>[4]NSA_DTR_hors_covid!$EU74</f>
        <v>1.3991588826840706E-2</v>
      </c>
      <c r="F57" s="62">
        <f>[4]NSA_DTR_hors_covid!$EU99</f>
        <v>6.3521714986404021E-2</v>
      </c>
      <c r="G57" s="63">
        <f>[4]NSA_DTR_hors_covid!$EU324</f>
        <v>4.3160036754277264E-3</v>
      </c>
      <c r="H57" s="64">
        <f>[4]NSA_DTR_hors_covid!$EU274</f>
        <v>3.4762214216682574E-2</v>
      </c>
      <c r="I57" s="65">
        <f>[4]NSA_DTR_hors_covid!$EU149</f>
        <v>711.70071388999986</v>
      </c>
      <c r="J57" s="66">
        <f>[4]NSA_DTR_hors_covid!$EU174</f>
        <v>4.9537669907025572E-2</v>
      </c>
      <c r="K57" s="67">
        <f>[4]NSA_DTR_hors_covid!$EU199</f>
        <v>4.7806517986815233E-2</v>
      </c>
      <c r="L57" s="66">
        <f>[4]NSA_DTR_hors_covid!$EU224</f>
        <v>4.8104531353818869E-2</v>
      </c>
      <c r="M57" s="66">
        <f>[4]NSA_DTR_hors_covid!$EU249</f>
        <v>4.1887360767703274E-2</v>
      </c>
    </row>
    <row r="58" spans="2:13" s="22" customFormat="1" ht="12.75" customHeight="1" x14ac:dyDescent="0.2">
      <c r="B58" s="108"/>
      <c r="C58" s="70" t="s">
        <v>29</v>
      </c>
      <c r="D58" s="78">
        <f>[4]NSA_DTR_hors_covid!$EU25</f>
        <v>2.8813149999999998</v>
      </c>
      <c r="E58" s="61">
        <f>[4]NSA_DTR_hors_covid!$EU75</f>
        <v>-5.6020577222409162E-2</v>
      </c>
      <c r="F58" s="62">
        <f>[4]NSA_DTR_hors_covid!$EU100</f>
        <v>-2.0815015284872618E-2</v>
      </c>
      <c r="G58" s="63">
        <f>[4]NSA_DTR_hors_covid!$EU325</f>
        <v>0.10005859582196663</v>
      </c>
      <c r="H58" s="64">
        <f>[4]NSA_DTR_hors_covid!$EU275</f>
        <v>-0.17943584367970333</v>
      </c>
      <c r="I58" s="65">
        <f>[4]NSA_DTR_hors_covid!$EU150</f>
        <v>36.785992999999998</v>
      </c>
      <c r="J58" s="66">
        <f>[4]NSA_DTR_hors_covid!$EU175</f>
        <v>-0.10173757868588373</v>
      </c>
      <c r="K58" s="67">
        <f>[4]NSA_DTR_hors_covid!$EU200</f>
        <v>-9.9420617490069918E-2</v>
      </c>
      <c r="L58" s="66">
        <f>[4]NSA_DTR_hors_covid!$EU225</f>
        <v>-0.11619937276615055</v>
      </c>
      <c r="M58" s="66">
        <f>[4]NSA_DTR_hors_covid!$EU250</f>
        <v>-0.11964337886765264</v>
      </c>
    </row>
    <row r="59" spans="2:13" s="22" customFormat="1" ht="12.75" customHeight="1" x14ac:dyDescent="0.2">
      <c r="B59" s="108"/>
      <c r="C59" s="76" t="s">
        <v>30</v>
      </c>
      <c r="D59" s="60">
        <f>[4]NSA_DTR_hors_covid!$EU26</f>
        <v>20.257539000000001</v>
      </c>
      <c r="E59" s="61">
        <f>[4]NSA_DTR_hors_covid!$EU76</f>
        <v>1.5002212382396962E-2</v>
      </c>
      <c r="F59" s="62">
        <f>[4]NSA_DTR_hors_covid!$EU101</f>
        <v>3.0923520471227484E-2</v>
      </c>
      <c r="G59" s="63">
        <f>[4]NSA_DTR_hors_covid!$EU326</f>
        <v>4.6877739160988696E-3</v>
      </c>
      <c r="H59" s="64">
        <f>[4]NSA_DTR_hors_covid!$EU276</f>
        <v>-1.4871095539699675E-2</v>
      </c>
      <c r="I59" s="65">
        <f>[4]NSA_DTR_hors_covid!$EU151</f>
        <v>249.87767100000005</v>
      </c>
      <c r="J59" s="66">
        <f>[4]NSA_DTR_hors_covid!$EU176</f>
        <v>-1.0952731894896761E-2</v>
      </c>
      <c r="K59" s="67">
        <f>[4]NSA_DTR_hors_covid!$EU201</f>
        <v>-1.4565058752314619E-2</v>
      </c>
      <c r="L59" s="66">
        <f>[4]NSA_DTR_hors_covid!$EU226</f>
        <v>2.0726024928845455E-3</v>
      </c>
      <c r="M59" s="66">
        <f>[4]NSA_DTR_hors_covid!$EU251</f>
        <v>-5.8381493136657747E-3</v>
      </c>
    </row>
    <row r="60" spans="2:13" s="22" customFormat="1" ht="12.75" customHeight="1" x14ac:dyDescent="0.2">
      <c r="B60" s="108"/>
      <c r="C60" s="122" t="s">
        <v>31</v>
      </c>
      <c r="D60" s="123">
        <f>[4]NSA_DTR_hors_covid!$EU27</f>
        <v>187.04685979649997</v>
      </c>
      <c r="E60" s="124">
        <f>[4]NSA_DTR_hors_covid!$EU77</f>
        <v>-8.7844467291042783E-4</v>
      </c>
      <c r="F60" s="125">
        <f>[4]NSA_DTR_hors_covid!$EU102</f>
        <v>3.7979332755216477E-2</v>
      </c>
      <c r="G60" s="126">
        <f>[4]NSA_DTR_hors_covid!$EU327</f>
        <v>4.3112934650185952E-2</v>
      </c>
      <c r="H60" s="84">
        <f>[4]NSA_DTR_hors_covid!$EU277</f>
        <v>5.9540486956537464E-3</v>
      </c>
      <c r="I60" s="127">
        <f>[4]NSA_DTR_hors_covid!$EU152</f>
        <v>2295.2200204980004</v>
      </c>
      <c r="J60" s="128">
        <f>[4]NSA_DTR_hors_covid!$EU177</f>
        <v>4.574730556561768E-3</v>
      </c>
      <c r="K60" s="129">
        <f>[4]NSA_DTR_hors_covid!$EU202</f>
        <v>2.1096243838041318E-3</v>
      </c>
      <c r="L60" s="128">
        <f>[4]NSA_DTR_hors_covid!$EU227</f>
        <v>3.2048566821765156E-3</v>
      </c>
      <c r="M60" s="128">
        <f>[4]NSA_DTR_hors_covid!$EU252</f>
        <v>-3.3664748295014757E-3</v>
      </c>
    </row>
    <row r="61" spans="2:13" s="22" customFormat="1" ht="12.75" hidden="1" customHeight="1" x14ac:dyDescent="0.2">
      <c r="B61" s="108"/>
      <c r="C61" s="59"/>
      <c r="D61" s="60"/>
      <c r="E61" s="61"/>
      <c r="F61" s="62"/>
      <c r="G61" s="63"/>
      <c r="H61" s="88"/>
      <c r="I61" s="65"/>
      <c r="J61" s="66"/>
      <c r="K61" s="67"/>
      <c r="L61" s="66"/>
      <c r="M61" s="66"/>
    </row>
    <row r="62" spans="2:13" s="22" customFormat="1" ht="12.75" hidden="1" customHeight="1" x14ac:dyDescent="0.2">
      <c r="B62" s="108"/>
      <c r="C62" s="59"/>
      <c r="D62" s="60"/>
      <c r="E62" s="61"/>
      <c r="F62" s="62"/>
      <c r="G62" s="63"/>
      <c r="H62" s="88"/>
      <c r="I62" s="65"/>
      <c r="J62" s="66"/>
      <c r="K62" s="67"/>
      <c r="L62" s="66"/>
      <c r="M62" s="66"/>
    </row>
    <row r="63" spans="2:13" s="22" customFormat="1" ht="57" hidden="1" customHeight="1" x14ac:dyDescent="0.2">
      <c r="B63" s="108"/>
      <c r="C63" s="59"/>
      <c r="D63" s="60"/>
      <c r="E63" s="61"/>
      <c r="F63" s="62"/>
      <c r="G63" s="63"/>
      <c r="H63" s="88"/>
      <c r="I63" s="65"/>
      <c r="J63" s="66"/>
      <c r="K63" s="67"/>
      <c r="L63" s="66"/>
      <c r="M63" s="66"/>
    </row>
    <row r="64" spans="2:13" s="22" customFormat="1" ht="12.75" hidden="1" customHeight="1" x14ac:dyDescent="0.2">
      <c r="B64" s="108"/>
      <c r="C64" s="89"/>
      <c r="D64" s="44"/>
      <c r="E64" s="130"/>
      <c r="F64" s="131"/>
      <c r="G64" s="130"/>
      <c r="H64" s="132"/>
      <c r="I64" s="91"/>
      <c r="J64" s="130"/>
      <c r="K64" s="130"/>
      <c r="L64" s="130"/>
      <c r="M64" s="130"/>
    </row>
    <row r="65" spans="2:13" s="22" customFormat="1" ht="12.75" hidden="1" customHeight="1" x14ac:dyDescent="0.2">
      <c r="B65" s="108"/>
      <c r="C65" s="76"/>
      <c r="D65" s="93"/>
      <c r="E65" s="66"/>
      <c r="F65" s="94"/>
      <c r="G65" s="66"/>
      <c r="H65" s="96"/>
      <c r="I65" s="97"/>
      <c r="J65" s="66"/>
      <c r="K65" s="66"/>
      <c r="L65" s="66"/>
      <c r="M65" s="66"/>
    </row>
    <row r="66" spans="2:13" s="22" customFormat="1" ht="12.75" hidden="1" customHeight="1" x14ac:dyDescent="0.2">
      <c r="B66" s="108"/>
      <c r="C66" s="99"/>
      <c r="D66" s="60"/>
      <c r="E66" s="66"/>
      <c r="F66" s="94"/>
      <c r="G66" s="66"/>
      <c r="H66" s="96"/>
      <c r="I66" s="97"/>
      <c r="J66" s="66"/>
      <c r="K66" s="66"/>
      <c r="L66" s="66"/>
      <c r="M66" s="66"/>
    </row>
    <row r="67" spans="2:13" s="22" customFormat="1" ht="12.75" hidden="1" customHeight="1" x14ac:dyDescent="0.2">
      <c r="B67" s="108"/>
      <c r="C67" s="99"/>
      <c r="D67" s="60"/>
      <c r="E67" s="66"/>
      <c r="F67" s="94"/>
      <c r="G67" s="66"/>
      <c r="H67" s="96"/>
      <c r="I67" s="97"/>
      <c r="J67" s="66"/>
      <c r="K67" s="66"/>
      <c r="L67" s="66"/>
      <c r="M67" s="66"/>
    </row>
    <row r="68" spans="2:13" s="22" customFormat="1" ht="12.75" hidden="1" customHeight="1" x14ac:dyDescent="0.2">
      <c r="B68" s="108"/>
      <c r="C68" s="99"/>
      <c r="D68" s="60"/>
      <c r="E68" s="66"/>
      <c r="F68" s="94"/>
      <c r="G68" s="66"/>
      <c r="H68" s="96"/>
      <c r="I68" s="97"/>
      <c r="J68" s="66"/>
      <c r="K68" s="66"/>
      <c r="L68" s="66"/>
      <c r="M68" s="66"/>
    </row>
    <row r="69" spans="2:13" s="22" customFormat="1" ht="12.75" hidden="1" customHeight="1" x14ac:dyDescent="0.2">
      <c r="B69" s="108"/>
      <c r="C69" s="76"/>
      <c r="D69" s="60"/>
      <c r="E69" s="66"/>
      <c r="F69" s="66"/>
      <c r="G69" s="66"/>
      <c r="H69" s="66"/>
      <c r="I69" s="97"/>
      <c r="J69" s="66"/>
      <c r="K69" s="66"/>
      <c r="L69" s="66"/>
      <c r="M69" s="66"/>
    </row>
    <row r="70" spans="2:13" s="22" customFormat="1" ht="12.75" hidden="1" customHeight="1" x14ac:dyDescent="0.2">
      <c r="B70" s="108"/>
      <c r="C70" s="133"/>
      <c r="D70" s="136"/>
      <c r="E70" s="137"/>
      <c r="F70" s="137"/>
      <c r="G70" s="138"/>
      <c r="H70" s="102"/>
      <c r="I70" s="105"/>
      <c r="J70" s="102"/>
      <c r="K70" s="102"/>
      <c r="L70" s="102"/>
      <c r="M70" s="102"/>
    </row>
    <row r="71" spans="2:13" s="22" customFormat="1" ht="53.25" customHeight="1" x14ac:dyDescent="0.2">
      <c r="B71" s="108"/>
      <c r="C71" s="109"/>
      <c r="D71" s="116"/>
      <c r="E71" s="116"/>
      <c r="F71" s="116"/>
      <c r="G71" s="116"/>
      <c r="H71" s="116"/>
      <c r="I71" s="116"/>
      <c r="J71" s="116"/>
      <c r="K71" s="110"/>
      <c r="L71" s="110"/>
      <c r="M71" s="110"/>
    </row>
    <row r="72" spans="2:13" s="22" customFormat="1" ht="27" customHeight="1" x14ac:dyDescent="0.2">
      <c r="B72" s="108"/>
      <c r="C72" s="25" t="s">
        <v>42</v>
      </c>
      <c r="D72" s="26" t="s">
        <v>6</v>
      </c>
      <c r="E72" s="27"/>
      <c r="F72" s="27"/>
      <c r="G72" s="139"/>
      <c r="H72" s="27" t="s">
        <v>8</v>
      </c>
      <c r="I72" s="27"/>
      <c r="J72" s="27"/>
      <c r="K72" s="28"/>
      <c r="L72" s="26" t="s">
        <v>9</v>
      </c>
      <c r="M72" s="28"/>
    </row>
    <row r="73" spans="2:13" s="22" customFormat="1" ht="38.25" customHeight="1" x14ac:dyDescent="0.2">
      <c r="B73" s="108"/>
      <c r="C73" s="29"/>
      <c r="D73" s="30" t="str">
        <f>D39</f>
        <v>Données brutes  mai 2024</v>
      </c>
      <c r="E73" s="31" t="str">
        <f>E39</f>
        <v>Taux de croissance  mai 2024 / mai 2023</v>
      </c>
      <c r="F73" s="117"/>
      <c r="G73" s="33" t="str">
        <f>G5</f>
        <v>Taux de croissance  mai 2024 / avril 2024</v>
      </c>
      <c r="H73" s="34" t="str">
        <f>H39</f>
        <v>Rappel :
Taux ACM CVS-CJO à fin mai 2023</v>
      </c>
      <c r="I73" s="35" t="str">
        <f>I39</f>
        <v>Données brutes juin 2023 - mai 2024</v>
      </c>
      <c r="J73" s="31" t="str">
        <f>J39</f>
        <v>Taux ACM (juin 2023 - mai 2024 / juin 2022 - mai 2023)</v>
      </c>
      <c r="K73" s="37"/>
      <c r="L73" s="31" t="str">
        <f>L39</f>
        <v>( janv à mai 2024 ) /
( janv à mai 2023 )</v>
      </c>
      <c r="M73" s="37"/>
    </row>
    <row r="74" spans="2:13" s="22" customFormat="1" ht="38.25" customHeight="1" x14ac:dyDescent="0.2">
      <c r="B74" s="108"/>
      <c r="C74" s="38"/>
      <c r="D74" s="39"/>
      <c r="E74" s="33" t="s">
        <v>10</v>
      </c>
      <c r="F74" s="40" t="s">
        <v>11</v>
      </c>
      <c r="G74" s="33" t="s">
        <v>11</v>
      </c>
      <c r="H74" s="41"/>
      <c r="I74" s="42"/>
      <c r="J74" s="33" t="s">
        <v>10</v>
      </c>
      <c r="K74" s="33" t="s">
        <v>11</v>
      </c>
      <c r="L74" s="33" t="s">
        <v>10</v>
      </c>
      <c r="M74" s="33" t="s">
        <v>11</v>
      </c>
    </row>
    <row r="75" spans="2:13" s="22" customFormat="1" ht="12.75" customHeight="1" x14ac:dyDescent="0.2">
      <c r="B75" s="108"/>
      <c r="C75" s="43" t="s">
        <v>12</v>
      </c>
      <c r="D75" s="44">
        <f>[4]SA_DTR_hors_covid!$EU5</f>
        <v>228.41595035700001</v>
      </c>
      <c r="E75" s="45">
        <f>[4]SA_DTR_hors_covid!$EU55</f>
        <v>4.812015915496981E-2</v>
      </c>
      <c r="F75" s="46">
        <f>[4]SA_DTR_hors_covid!$EU80</f>
        <v>7.7280393544882919E-2</v>
      </c>
      <c r="G75" s="47">
        <f>[4]SA_DTR_hors_covid!$EU305</f>
        <v>3.0585055754881019E-2</v>
      </c>
      <c r="H75" s="48">
        <f>[4]SA_DTR_hors_covid!$EU255</f>
        <v>5.1061378974260219E-2</v>
      </c>
      <c r="I75" s="115">
        <f>[4]SA_DTR_hors_covid!$EU130</f>
        <v>2737.2014216970001</v>
      </c>
      <c r="J75" s="45">
        <f>[4]SA_DTR_hors_covid!$EU155</f>
        <v>5.4439257192356871E-2</v>
      </c>
      <c r="K75" s="47">
        <f>[4]SA_DTR_hors_covid!$EU180</f>
        <v>5.0280864449017804E-2</v>
      </c>
      <c r="L75" s="45">
        <f>[4]SA_DTR_hors_covid!$EU205</f>
        <v>5.6045456919746828E-2</v>
      </c>
      <c r="M75" s="45">
        <f>[4]SA_DTR_hors_covid!$EU230</f>
        <v>4.8147750804143463E-2</v>
      </c>
    </row>
    <row r="76" spans="2:13" s="22" customFormat="1" ht="12.75" customHeight="1" x14ac:dyDescent="0.2">
      <c r="B76" s="108"/>
      <c r="C76" s="50" t="s">
        <v>13</v>
      </c>
      <c r="D76" s="51">
        <f>[4]SA_DTR_hors_covid!$EU6</f>
        <v>151.72631292200003</v>
      </c>
      <c r="E76" s="52">
        <f>[4]SA_DTR_hors_covid!$EU56</f>
        <v>4.3634876206413375E-2</v>
      </c>
      <c r="F76" s="53">
        <f>[4]SA_DTR_hors_covid!$EU81</f>
        <v>7.0222580626237097E-2</v>
      </c>
      <c r="G76" s="54">
        <f>[4]SA_DTR_hors_covid!$EU306</f>
        <v>4.5979931498858928E-2</v>
      </c>
      <c r="H76" s="55">
        <f>[4]SA_DTR_hors_covid!$EU256</f>
        <v>4.6907787756961916E-2</v>
      </c>
      <c r="I76" s="56">
        <f>[4]SA_DTR_hors_covid!$EU131</f>
        <v>1803.9791760769999</v>
      </c>
      <c r="J76" s="57">
        <f>[4]SA_DTR_hors_covid!$EU156</f>
        <v>4.737745323859599E-2</v>
      </c>
      <c r="K76" s="58">
        <f>[4]SA_DTR_hors_covid!$EU181</f>
        <v>4.1891128007147227E-2</v>
      </c>
      <c r="L76" s="57">
        <f>[4]SA_DTR_hors_covid!$EU206</f>
        <v>5.0551995029692653E-2</v>
      </c>
      <c r="M76" s="57">
        <f>[4]SA_DTR_hors_covid!$EU231</f>
        <v>4.1728256004135433E-2</v>
      </c>
    </row>
    <row r="77" spans="2:13" s="22" customFormat="1" ht="12.75" customHeight="1" x14ac:dyDescent="0.2">
      <c r="B77" s="108"/>
      <c r="C77" s="59" t="s">
        <v>14</v>
      </c>
      <c r="D77" s="60">
        <f>[4]SA_DTR_hors_covid!$EU7</f>
        <v>50.653311000000002</v>
      </c>
      <c r="E77" s="61">
        <f>[4]SA_DTR_hors_covid!$EU57</f>
        <v>9.172104409200843E-2</v>
      </c>
      <c r="F77" s="62">
        <f>[4]SA_DTR_hors_covid!$EU82</f>
        <v>0.11081999894253047</v>
      </c>
      <c r="G77" s="63">
        <f>[4]SA_DTR_hors_covid!$EU307</f>
        <v>0.22253049415600779</v>
      </c>
      <c r="H77" s="64">
        <f>[4]SA_DTR_hors_covid!$EU257</f>
        <v>4.3619798380964303E-2</v>
      </c>
      <c r="I77" s="65">
        <f>[4]SA_DTR_hors_covid!$EU132</f>
        <v>576.22360258000003</v>
      </c>
      <c r="J77" s="66">
        <f>[4]SA_DTR_hors_covid!$EU157</f>
        <v>3.511744745985923E-2</v>
      </c>
      <c r="K77" s="67">
        <f>[4]SA_DTR_hors_covid!$EU182</f>
        <v>3.1131096048045537E-2</v>
      </c>
      <c r="L77" s="66">
        <f>[4]SA_DTR_hors_covid!$EU207</f>
        <v>2.1958614788615716E-2</v>
      </c>
      <c r="M77" s="66">
        <f>[4]SA_DTR_hors_covid!$EU232</f>
        <v>1.7515122979308684E-2</v>
      </c>
    </row>
    <row r="78" spans="2:13" s="22" customFormat="1" ht="12.75" customHeight="1" x14ac:dyDescent="0.2">
      <c r="B78" s="108"/>
      <c r="C78" s="68" t="s">
        <v>15</v>
      </c>
      <c r="D78" s="60">
        <f>[4]SA_DTR_hors_covid!$EU8</f>
        <v>11.5364162</v>
      </c>
      <c r="E78" s="61">
        <f>[4]SA_DTR_hors_covid!$EU58</f>
        <v>1.6804971892392384E-3</v>
      </c>
      <c r="F78" s="62">
        <f>[4]SA_DTR_hors_covid!$EU83</f>
        <v>3.4759094255641054E-2</v>
      </c>
      <c r="G78" s="63">
        <f>[4]SA_DTR_hors_covid!$EU308</f>
        <v>-1.5253892991742402E-2</v>
      </c>
      <c r="H78" s="64">
        <f>[4]SA_DTR_hors_covid!$EU258</f>
        <v>2.3813903810291359E-2</v>
      </c>
      <c r="I78" s="65">
        <f>[4]SA_DTR_hors_covid!$EU133</f>
        <v>149.21954019999998</v>
      </c>
      <c r="J78" s="66">
        <f>[4]SA_DTR_hors_covid!$EU158</f>
        <v>1.9782546618472008E-2</v>
      </c>
      <c r="K78" s="67">
        <f>[4]SA_DTR_hors_covid!$EU183</f>
        <v>1.4831879267930503E-2</v>
      </c>
      <c r="L78" s="66">
        <f>[4]SA_DTR_hors_covid!$EU208</f>
        <v>4.7481321542152122E-2</v>
      </c>
      <c r="M78" s="66">
        <f>[4]SA_DTR_hors_covid!$EU233</f>
        <v>3.9646628007991458E-2</v>
      </c>
    </row>
    <row r="79" spans="2:13" s="22" customFormat="1" ht="12.75" customHeight="1" x14ac:dyDescent="0.2">
      <c r="B79" s="108"/>
      <c r="C79" s="68" t="s">
        <v>16</v>
      </c>
      <c r="D79" s="60">
        <f>[4]SA_DTR_hors_covid!$EU9</f>
        <v>30.884968800000003</v>
      </c>
      <c r="E79" s="61">
        <f>[4]SA_DTR_hors_covid!$EU59</f>
        <v>0.17698738226331989</v>
      </c>
      <c r="F79" s="62">
        <f>[4]SA_DTR_hors_covid!$EU84</f>
        <v>0.19564164888443814</v>
      </c>
      <c r="G79" s="63">
        <f>[4]SA_DTR_hors_covid!$EU309</f>
        <v>0.45893302032102778</v>
      </c>
      <c r="H79" s="64">
        <f>[4]SA_DTR_hors_covid!$EU259</f>
        <v>5.4729517125069016E-2</v>
      </c>
      <c r="I79" s="65">
        <f>[4]SA_DTR_hors_covid!$EU134</f>
        <v>324.35229714000002</v>
      </c>
      <c r="J79" s="66">
        <f>[4]SA_DTR_hors_covid!$EU159</f>
        <v>5.9478219171804181E-2</v>
      </c>
      <c r="K79" s="67">
        <f>[4]SA_DTR_hors_covid!$EU184</f>
        <v>5.3811022498178707E-2</v>
      </c>
      <c r="L79" s="66">
        <f>[4]SA_DTR_hors_covid!$EU209</f>
        <v>3.968934411691194E-2</v>
      </c>
      <c r="M79" s="66">
        <f>[4]SA_DTR_hors_covid!$EU234</f>
        <v>3.4833250719682685E-2</v>
      </c>
    </row>
    <row r="80" spans="2:13" s="22" customFormat="1" ht="12.75" customHeight="1" x14ac:dyDescent="0.2">
      <c r="B80" s="108"/>
      <c r="C80" s="68" t="s">
        <v>17</v>
      </c>
      <c r="D80" s="60">
        <f>[4]SA_DTR_hors_covid!$EU10</f>
        <v>7.3040339999999997</v>
      </c>
      <c r="E80" s="61">
        <f>[4]SA_DTR_hors_covid!$EU60</f>
        <v>-6.7881256996600858E-2</v>
      </c>
      <c r="F80" s="62">
        <f>[4]SA_DTR_hors_covid!$EU85</f>
        <v>-6.1715778789867115E-2</v>
      </c>
      <c r="G80" s="63">
        <f>[4]SA_DTR_hors_covid!$EU310</f>
        <v>-2.0740955483132928E-2</v>
      </c>
      <c r="H80" s="64">
        <f>[4]SA_DTR_hors_covid!$EU260</f>
        <v>3.8214158404378917E-2</v>
      </c>
      <c r="I80" s="65">
        <f>[4]SA_DTR_hors_covid!$EU135</f>
        <v>92.282780000000017</v>
      </c>
      <c r="J80" s="66">
        <f>[4]SA_DTR_hors_covid!$EU160</f>
        <v>-2.3580776729943187E-2</v>
      </c>
      <c r="K80" s="67">
        <f>[4]SA_DTR_hors_covid!$EU185</f>
        <v>-2.0632512809562464E-2</v>
      </c>
      <c r="L80" s="66">
        <f>[4]SA_DTR_hors_covid!$EU210</f>
        <v>-7.9525658554957745E-2</v>
      </c>
      <c r="M80" s="66">
        <f>[4]SA_DTR_hors_covid!$EU235</f>
        <v>-7.9198835417051194E-2</v>
      </c>
    </row>
    <row r="81" spans="2:13" s="22" customFormat="1" ht="12.75" customHeight="1" x14ac:dyDescent="0.2">
      <c r="B81" s="108"/>
      <c r="C81" s="69" t="s">
        <v>18</v>
      </c>
      <c r="D81" s="60">
        <f>[4]SA_DTR_hors_covid!$EU12</f>
        <v>30.077148100000002</v>
      </c>
      <c r="E81" s="61">
        <f>[4]SA_DTR_hors_covid!$EU62</f>
        <v>1.282046221872335E-2</v>
      </c>
      <c r="F81" s="62">
        <f>[4]SA_DTR_hors_covid!$EU87</f>
        <v>8.3997173639329681E-2</v>
      </c>
      <c r="G81" s="63">
        <f>[4]SA_DTR_hors_covid!$EU312</f>
        <v>-7.4326131432919107E-3</v>
      </c>
      <c r="H81" s="64">
        <f>[4]SA_DTR_hors_covid!$EU262</f>
        <v>3.5960514615382966E-2</v>
      </c>
      <c r="I81" s="65">
        <f>[4]SA_DTR_hors_covid!$EU137</f>
        <v>364.40106044000004</v>
      </c>
      <c r="J81" s="66">
        <f>[4]SA_DTR_hors_covid!$EU162</f>
        <v>5.0694788412311231E-2</v>
      </c>
      <c r="K81" s="67">
        <f>[4]SA_DTR_hors_covid!$EU187</f>
        <v>4.7122368782179791E-2</v>
      </c>
      <c r="L81" s="66">
        <f>[4]SA_DTR_hors_covid!$EU212</f>
        <v>5.5394412645798363E-2</v>
      </c>
      <c r="M81" s="66">
        <f>[4]SA_DTR_hors_covid!$EU237</f>
        <v>5.2252333955547625E-2</v>
      </c>
    </row>
    <row r="82" spans="2:13" s="22" customFormat="1" ht="12.75" customHeight="1" x14ac:dyDescent="0.2">
      <c r="B82" s="108"/>
      <c r="C82" s="70" t="s">
        <v>19</v>
      </c>
      <c r="D82" s="60">
        <f>[4]SA_DTR_hors_covid!$EU13</f>
        <v>8.8052276599999999</v>
      </c>
      <c r="E82" s="61">
        <f>[4]SA_DTR_hors_covid!$EU63</f>
        <v>0.13062012269606327</v>
      </c>
      <c r="F82" s="62">
        <f>[4]SA_DTR_hors_covid!$EU88</f>
        <v>0.11822786917363493</v>
      </c>
      <c r="G82" s="63">
        <f>[4]SA_DTR_hors_covid!$EU313</f>
        <v>-2.4640439842681383E-3</v>
      </c>
      <c r="H82" s="64">
        <f>[4]SA_DTR_hors_covid!$EU263</f>
        <v>4.0998314523359891E-2</v>
      </c>
      <c r="I82" s="65">
        <f>[4]SA_DTR_hors_covid!$EU138</f>
        <v>106.00282838</v>
      </c>
      <c r="J82" s="66">
        <f>[4]SA_DTR_hors_covid!$EU163</f>
        <v>5.644485044051617E-2</v>
      </c>
      <c r="K82" s="67">
        <f>[4]SA_DTR_hors_covid!$EU188</f>
        <v>4.9964699412431424E-2</v>
      </c>
      <c r="L82" s="66">
        <f>[4]SA_DTR_hors_covid!$EU213</f>
        <v>4.8416086220201437E-2</v>
      </c>
      <c r="M82" s="66">
        <f>[4]SA_DTR_hors_covid!$EU238</f>
        <v>3.9587845552807144E-2</v>
      </c>
    </row>
    <row r="83" spans="2:13" s="22" customFormat="1" ht="12.75" customHeight="1" x14ac:dyDescent="0.2">
      <c r="B83" s="108"/>
      <c r="C83" s="70" t="s">
        <v>20</v>
      </c>
      <c r="D83" s="60">
        <f>[4]SA_DTR_hors_covid!$EU14</f>
        <v>19.221724440000003</v>
      </c>
      <c r="E83" s="61">
        <f>[4]SA_DTR_hors_covid!$EU64</f>
        <v>-4.7279436725566004E-2</v>
      </c>
      <c r="F83" s="62">
        <f>[4]SA_DTR_hors_covid!$EU89</f>
        <v>6.6684853529056953E-2</v>
      </c>
      <c r="G83" s="63">
        <f>[4]SA_DTR_hors_covid!$EU314</f>
        <v>-5.3376250832012362E-3</v>
      </c>
      <c r="H83" s="64">
        <f>[4]SA_DTR_hors_covid!$EU264</f>
        <v>2.8363711796306923E-2</v>
      </c>
      <c r="I83" s="65">
        <f>[4]SA_DTR_hors_covid!$EU139</f>
        <v>234.37888806000001</v>
      </c>
      <c r="J83" s="66">
        <f>[4]SA_DTR_hors_covid!$EU164</f>
        <v>4.2515219610694821E-2</v>
      </c>
      <c r="K83" s="67">
        <f>[4]SA_DTR_hors_covid!$EU189</f>
        <v>4.0748670230607464E-2</v>
      </c>
      <c r="L83" s="66">
        <f>[4]SA_DTR_hors_covid!$EU214</f>
        <v>5.4226799109533541E-2</v>
      </c>
      <c r="M83" s="66">
        <f>[4]SA_DTR_hors_covid!$EU239</f>
        <v>5.4721289332325007E-2</v>
      </c>
    </row>
    <row r="84" spans="2:13" s="22" customFormat="1" ht="12.75" customHeight="1" x14ac:dyDescent="0.2">
      <c r="B84" s="108"/>
      <c r="C84" s="71" t="s">
        <v>21</v>
      </c>
      <c r="D84" s="60">
        <f>[4]SA_DTR_hors_covid!$EU16</f>
        <v>5.8962878219999997</v>
      </c>
      <c r="E84" s="61">
        <f>[4]SA_DTR_hors_covid!$EU66</f>
        <v>-6.2492176500690833E-2</v>
      </c>
      <c r="F84" s="62">
        <f>[4]SA_DTR_hors_covid!$EU91</f>
        <v>-2.7879945714969212E-2</v>
      </c>
      <c r="G84" s="63">
        <f>[4]SA_DTR_hors_covid!$EU316</f>
        <v>-2.608545528942241E-2</v>
      </c>
      <c r="H84" s="64">
        <f>[4]SA_DTR_hors_covid!$EU266</f>
        <v>3.3981893099941596E-2</v>
      </c>
      <c r="I84" s="65">
        <f>[4]SA_DTR_hors_covid!$EU141</f>
        <v>81.233534057</v>
      </c>
      <c r="J84" s="66">
        <f>[4]SA_DTR_hors_covid!$EU166</f>
        <v>7.7509581094943325E-3</v>
      </c>
      <c r="K84" s="67">
        <f>[4]SA_DTR_hors_covid!$EU191</f>
        <v>4.8508643614588731E-3</v>
      </c>
      <c r="L84" s="66">
        <f>[4]SA_DTR_hors_covid!$EU216</f>
        <v>-9.5307917406524112E-3</v>
      </c>
      <c r="M84" s="66">
        <f>[4]SA_DTR_hors_covid!$EU241</f>
        <v>-1.5614268434676171E-2</v>
      </c>
    </row>
    <row r="85" spans="2:13" s="22" customFormat="1" ht="12.75" customHeight="1" x14ac:dyDescent="0.2">
      <c r="B85" s="108"/>
      <c r="C85" s="59" t="s">
        <v>22</v>
      </c>
      <c r="D85" s="60">
        <f>[4]SA_DTR_hors_covid!$EU17</f>
        <v>12.70773</v>
      </c>
      <c r="E85" s="61">
        <f>[4]SA_DTR_hors_covid!$EU67</f>
        <v>6.6066397348032213E-2</v>
      </c>
      <c r="F85" s="62">
        <f>[4]SA_DTR_hors_covid!$EU92</f>
        <v>7.6297679934548723E-2</v>
      </c>
      <c r="G85" s="63">
        <f>[4]SA_DTR_hors_covid!$EU317</f>
        <v>-1.2685215962061624E-2</v>
      </c>
      <c r="H85" s="72">
        <f>[4]SA_DTR_hors_covid!$EU267</f>
        <v>8.8085312545421068E-2</v>
      </c>
      <c r="I85" s="65">
        <f>[4]SA_DTR_hors_covid!$EU142</f>
        <v>154.11932900000002</v>
      </c>
      <c r="J85" s="73">
        <f>[4]SA_DTR_hors_covid!$EU167</f>
        <v>6.8385459013721617E-2</v>
      </c>
      <c r="K85" s="67">
        <f>[4]SA_DTR_hors_covid!$EU192</f>
        <v>6.3426635090346739E-2</v>
      </c>
      <c r="L85" s="66">
        <f>[4]SA_DTR_hors_covid!$EU217</f>
        <v>6.589717989784738E-2</v>
      </c>
      <c r="M85" s="66">
        <f>[4]SA_DTR_hors_covid!$EU242</f>
        <v>4.9769120392963329E-2</v>
      </c>
    </row>
    <row r="86" spans="2:13" s="22" customFormat="1" ht="12.75" customHeight="1" x14ac:dyDescent="0.2">
      <c r="B86" s="108"/>
      <c r="C86" s="59" t="s">
        <v>23</v>
      </c>
      <c r="D86" s="60">
        <f>[4]SA_DTR_hors_covid!$EU18</f>
        <v>49.751666</v>
      </c>
      <c r="E86" s="61">
        <f>[4]SA_DTR_hors_covid!$EU68</f>
        <v>2.0297686440187368E-2</v>
      </c>
      <c r="F86" s="62">
        <f>[4]SA_DTR_hors_covid!$EU93</f>
        <v>3.2445191345345181E-2</v>
      </c>
      <c r="G86" s="63">
        <f>[4]SA_DTR_hors_covid!$EU318</f>
        <v>-4.4288170019747497E-2</v>
      </c>
      <c r="H86" s="64">
        <f>[4]SA_DTR_hors_covid!$EU268</f>
        <v>4.4237223162226336E-2</v>
      </c>
      <c r="I86" s="65">
        <f>[4]SA_DTR_hors_covid!$EU143</f>
        <v>596.11101399999995</v>
      </c>
      <c r="J86" s="66">
        <f>[4]SA_DTR_hors_covid!$EU168</f>
        <v>5.3954982816404762E-2</v>
      </c>
      <c r="K86" s="67">
        <f>[4]SA_DTR_hors_covid!$EU193</f>
        <v>4.5595851130134202E-2</v>
      </c>
      <c r="L86" s="66">
        <f>[4]SA_DTR_hors_covid!$EU218</f>
        <v>7.741441334690391E-2</v>
      </c>
      <c r="M86" s="66">
        <f>[4]SA_DTR_hors_covid!$EU243</f>
        <v>6.1859316505691542E-2</v>
      </c>
    </row>
    <row r="87" spans="2:13" s="22" customFormat="1" ht="12.75" customHeight="1" x14ac:dyDescent="0.2">
      <c r="B87" s="108"/>
      <c r="C87" s="68" t="s">
        <v>24</v>
      </c>
      <c r="D87" s="60">
        <f>[4]SA_DTR_hors_covid!$EU19</f>
        <v>32.092469000000001</v>
      </c>
      <c r="E87" s="61">
        <f>[4]SA_DTR_hors_covid!$EU69</f>
        <v>1.0063092770383752E-2</v>
      </c>
      <c r="F87" s="62">
        <f>[4]SA_DTR_hors_covid!$EU94</f>
        <v>2.5540897231500104E-2</v>
      </c>
      <c r="G87" s="63">
        <f>[4]SA_DTR_hors_covid!$EU319</f>
        <v>-4.8734159453904469E-2</v>
      </c>
      <c r="H87" s="64">
        <f>[4]SA_DTR_hors_covid!$EU269</f>
        <v>5.332452443315927E-2</v>
      </c>
      <c r="I87" s="65">
        <f>[4]SA_DTR_hors_covid!$EU144</f>
        <v>376.968683</v>
      </c>
      <c r="J87" s="66">
        <f>[4]SA_DTR_hors_covid!$EU169</f>
        <v>5.8785895855296033E-2</v>
      </c>
      <c r="K87" s="67">
        <f>[4]SA_DTR_hors_covid!$EU194</f>
        <v>4.8976460520690601E-2</v>
      </c>
      <c r="L87" s="66">
        <f>[4]SA_DTR_hors_covid!$EU219</f>
        <v>7.6366923927453367E-2</v>
      </c>
      <c r="M87" s="66">
        <f>[4]SA_DTR_hors_covid!$EU244</f>
        <v>5.8051329586660261E-2</v>
      </c>
    </row>
    <row r="88" spans="2:13" s="22" customFormat="1" ht="12.75" customHeight="1" x14ac:dyDescent="0.2">
      <c r="B88" s="108"/>
      <c r="C88" s="68" t="s">
        <v>25</v>
      </c>
      <c r="D88" s="60">
        <f>[4]SA_DTR_hors_covid!$EU20</f>
        <v>17.659196999999999</v>
      </c>
      <c r="E88" s="61">
        <f>[4]SA_DTR_hors_covid!$EU70</f>
        <v>3.9438171659306631E-2</v>
      </c>
      <c r="F88" s="62">
        <f>[4]SA_DTR_hors_covid!$EU95</f>
        <v>4.4289114665883256E-2</v>
      </c>
      <c r="G88" s="63">
        <f>[4]SA_DTR_hors_covid!$EU320</f>
        <v>-3.6703529001379298E-2</v>
      </c>
      <c r="H88" s="64">
        <f>[4]SA_DTR_hors_covid!$EU270</f>
        <v>2.920370409655515E-2</v>
      </c>
      <c r="I88" s="65">
        <f>[4]SA_DTR_hors_covid!$EU145</f>
        <v>219.14233100000004</v>
      </c>
      <c r="J88" s="66">
        <f>[4]SA_DTR_hors_covid!$EU170</f>
        <v>4.574718270908229E-2</v>
      </c>
      <c r="K88" s="67">
        <f>[4]SA_DTR_hors_covid!$EU195</f>
        <v>3.98720890235158E-2</v>
      </c>
      <c r="L88" s="66">
        <f>[4]SA_DTR_hors_covid!$EU220</f>
        <v>7.9256035493675991E-2</v>
      </c>
      <c r="M88" s="66">
        <f>[4]SA_DTR_hors_covid!$EU245</f>
        <v>6.8441082552700871E-2</v>
      </c>
    </row>
    <row r="89" spans="2:13" s="22" customFormat="1" ht="12.75" customHeight="1" x14ac:dyDescent="0.2">
      <c r="B89" s="108"/>
      <c r="C89" s="74" t="s">
        <v>26</v>
      </c>
      <c r="D89" s="51">
        <f>[4]SA_DTR_hors_covid!$EU22</f>
        <v>76.689637434999995</v>
      </c>
      <c r="E89" s="52">
        <f>[4]SA_DTR_hors_covid!$EU72</f>
        <v>5.7108615078068636E-2</v>
      </c>
      <c r="F89" s="53">
        <f>[4]SA_DTR_hors_covid!$EU97</f>
        <v>9.1507678760540445E-2</v>
      </c>
      <c r="G89" s="54">
        <f>[4]SA_DTR_hors_covid!$EU322</f>
        <v>1.4522513351191702E-3</v>
      </c>
      <c r="H89" s="75">
        <f>[4]SA_DTR_hors_covid!$EU272</f>
        <v>5.9389737236692053E-2</v>
      </c>
      <c r="I89" s="56">
        <f>[4]SA_DTR_hors_covid!$EU147</f>
        <v>933.22224561999997</v>
      </c>
      <c r="J89" s="57">
        <f>[4]SA_DTR_hors_covid!$EU172</f>
        <v>6.8363705560265942E-2</v>
      </c>
      <c r="K89" s="58">
        <f>[4]SA_DTR_hors_covid!$EU197</f>
        <v>6.6904906682561771E-2</v>
      </c>
      <c r="L89" s="57">
        <f>[4]SA_DTR_hors_covid!$EU222</f>
        <v>6.7044265833428041E-2</v>
      </c>
      <c r="M89" s="57">
        <f>[4]SA_DTR_hors_covid!$EU247</f>
        <v>6.0789785644672412E-2</v>
      </c>
    </row>
    <row r="90" spans="2:13" s="22" customFormat="1" ht="12.75" customHeight="1" x14ac:dyDescent="0.2">
      <c r="B90" s="108"/>
      <c r="C90" s="76" t="s">
        <v>27</v>
      </c>
      <c r="D90" s="60">
        <f>[4]SA_DTR_hors_covid!$EU23</f>
        <v>58.897673434999994</v>
      </c>
      <c r="E90" s="61">
        <f>[4]SA_DTR_hors_covid!$EU73</f>
        <v>4.5632938856331684E-2</v>
      </c>
      <c r="F90" s="62">
        <f>[4]SA_DTR_hors_covid!$EU98</f>
        <v>8.8973965653081688E-2</v>
      </c>
      <c r="G90" s="63">
        <f>[4]SA_DTR_hors_covid!$EU323</f>
        <v>-2.7687757122697443E-3</v>
      </c>
      <c r="H90" s="64">
        <f>[4]SA_DTR_hors_covid!$EU273</f>
        <v>6.159092524204457E-2</v>
      </c>
      <c r="I90" s="65">
        <f>[4]SA_DTR_hors_covid!$EU148</f>
        <v>723.15698362000001</v>
      </c>
      <c r="J90" s="66">
        <f>[4]SA_DTR_hors_covid!$EU173</f>
        <v>7.4208776046621017E-2</v>
      </c>
      <c r="K90" s="67">
        <f>[4]SA_DTR_hors_covid!$EU198</f>
        <v>7.3871909180200923E-2</v>
      </c>
      <c r="L90" s="66">
        <f>[4]SA_DTR_hors_covid!$EU223</f>
        <v>6.8778063585321902E-2</v>
      </c>
      <c r="M90" s="66">
        <f>[4]SA_DTR_hors_covid!$EU248</f>
        <v>6.3210093718064631E-2</v>
      </c>
    </row>
    <row r="91" spans="2:13" s="22" customFormat="1" ht="12.75" customHeight="1" x14ac:dyDescent="0.2">
      <c r="B91" s="108"/>
      <c r="C91" s="77" t="s">
        <v>28</v>
      </c>
      <c r="D91" s="60">
        <f>[4]SA_DTR_hors_covid!$EU24</f>
        <v>54.609772434999996</v>
      </c>
      <c r="E91" s="61">
        <f>[4]SA_DTR_hors_covid!$EU74</f>
        <v>3.7679059696358985E-2</v>
      </c>
      <c r="F91" s="62">
        <f>[4]SA_DTR_hors_covid!$EU99</f>
        <v>8.3699793125412647E-2</v>
      </c>
      <c r="G91" s="63">
        <f>[4]SA_DTR_hors_covid!$EU324</f>
        <v>-4.4651539389146677E-3</v>
      </c>
      <c r="H91" s="64">
        <f>[4]SA_DTR_hors_covid!$EU274</f>
        <v>7.7751089163739406E-2</v>
      </c>
      <c r="I91" s="65">
        <f>[4]SA_DTR_hors_covid!$EU149</f>
        <v>670.01599161999991</v>
      </c>
      <c r="J91" s="66">
        <f>[4]SA_DTR_hors_covid!$EU174</f>
        <v>7.8817539151038396E-2</v>
      </c>
      <c r="K91" s="67">
        <f>[4]SA_DTR_hors_covid!$EU199</f>
        <v>7.8237284125985962E-2</v>
      </c>
      <c r="L91" s="66">
        <f>[4]SA_DTR_hors_covid!$EU224</f>
        <v>6.9729470855983466E-2</v>
      </c>
      <c r="M91" s="66">
        <f>[4]SA_DTR_hors_covid!$EU249</f>
        <v>6.3251743287587869E-2</v>
      </c>
    </row>
    <row r="92" spans="2:13" s="22" customFormat="1" ht="12.75" customHeight="1" x14ac:dyDescent="0.2">
      <c r="B92" s="108"/>
      <c r="C92" s="70" t="s">
        <v>29</v>
      </c>
      <c r="D92" s="78">
        <f>[4]SA_DTR_hors_covid!$EU25</f>
        <v>4.2879009999999997</v>
      </c>
      <c r="E92" s="61">
        <f>[4]SA_DTR_hors_covid!$EU75</f>
        <v>0.15875091982031364</v>
      </c>
      <c r="F92" s="62">
        <f>[4]SA_DTR_hors_covid!$EU100</f>
        <v>0.15895081938567635</v>
      </c>
      <c r="G92" s="63">
        <f>[4]SA_DTR_hors_covid!$EU325</f>
        <v>1.876824808154276E-2</v>
      </c>
      <c r="H92" s="64">
        <f>[4]SA_DTR_hors_covid!$EU275</f>
        <v>-9.9384700216889166E-2</v>
      </c>
      <c r="I92" s="65">
        <f>[4]SA_DTR_hors_covid!$EU150</f>
        <v>53.140991999999997</v>
      </c>
      <c r="J92" s="66">
        <f>[4]SA_DTR_hors_covid!$EU175</f>
        <v>1.9305739153865575E-2</v>
      </c>
      <c r="K92" s="67">
        <f>[4]SA_DTR_hors_covid!$EU200</f>
        <v>2.1834572498498517E-2</v>
      </c>
      <c r="L92" s="66">
        <f>[4]SA_DTR_hors_covid!$EU225</f>
        <v>5.6491857017739511E-2</v>
      </c>
      <c r="M92" s="66">
        <f>[4]SA_DTR_hors_covid!$EU250</f>
        <v>6.268622845417493E-2</v>
      </c>
    </row>
    <row r="93" spans="2:13" s="22" customFormat="1" ht="12.75" customHeight="1" x14ac:dyDescent="0.2">
      <c r="B93" s="108"/>
      <c r="C93" s="76" t="s">
        <v>30</v>
      </c>
      <c r="D93" s="60">
        <f>[4]SA_DTR_hors_covid!$EU26</f>
        <v>17.791964</v>
      </c>
      <c r="E93" s="61">
        <f>[4]SA_DTR_hors_covid!$EU76</f>
        <v>9.696196656478806E-2</v>
      </c>
      <c r="F93" s="62">
        <f>[4]SA_DTR_hors_covid!$EU101</f>
        <v>0.10002638456213853</v>
      </c>
      <c r="G93" s="63">
        <f>[4]SA_DTR_hors_covid!$EU326</f>
        <v>1.5762427766287779E-2</v>
      </c>
      <c r="H93" s="64">
        <f>[4]SA_DTR_hors_covid!$EU276</f>
        <v>5.2099945314963314E-2</v>
      </c>
      <c r="I93" s="65">
        <f>[4]SA_DTR_hors_covid!$EU151</f>
        <v>210.06526200000002</v>
      </c>
      <c r="J93" s="66">
        <f>[4]SA_DTR_hors_covid!$EU176</f>
        <v>4.8719310208598543E-2</v>
      </c>
      <c r="K93" s="67">
        <f>[4]SA_DTR_hors_covid!$EU201</f>
        <v>4.362377109774207E-2</v>
      </c>
      <c r="L93" s="66">
        <f>[4]SA_DTR_hors_covid!$EU226</f>
        <v>6.1291970212339342E-2</v>
      </c>
      <c r="M93" s="66">
        <f>[4]SA_DTR_hors_covid!$EU251</f>
        <v>5.2657529762415001E-2</v>
      </c>
    </row>
    <row r="94" spans="2:13" s="22" customFormat="1" ht="12.75" customHeight="1" x14ac:dyDescent="0.2">
      <c r="B94" s="108"/>
      <c r="C94" s="122" t="s">
        <v>31</v>
      </c>
      <c r="D94" s="123">
        <f>[4]SA_DTR_hors_covid!$EU27</f>
        <v>178.66428435700001</v>
      </c>
      <c r="E94" s="124">
        <f>[4]SA_DTR_hors_covid!$EU77</f>
        <v>5.6139896709369363E-2</v>
      </c>
      <c r="F94" s="125">
        <f>[4]SA_DTR_hors_covid!$EU102</f>
        <v>9.0203484007583157E-2</v>
      </c>
      <c r="G94" s="126">
        <f>[4]SA_DTR_hors_covid!$EU327</f>
        <v>5.3105563700502456E-2</v>
      </c>
      <c r="H94" s="84">
        <f>[4]SA_DTR_hors_covid!$EU277</f>
        <v>5.2989404928462269E-2</v>
      </c>
      <c r="I94" s="127">
        <f>[4]SA_DTR_hors_covid!$EU152</f>
        <v>2141.090407697</v>
      </c>
      <c r="J94" s="128">
        <f>[4]SA_DTR_hors_covid!$EU177</f>
        <v>5.4574165500840932E-2</v>
      </c>
      <c r="K94" s="129">
        <f>[4]SA_DTR_hors_covid!$EU202</f>
        <v>5.1593517463438321E-2</v>
      </c>
      <c r="L94" s="128">
        <f>[4]SA_DTR_hors_covid!$EU227</f>
        <v>5.0079322455779174E-2</v>
      </c>
      <c r="M94" s="128">
        <f>[4]SA_DTR_hors_covid!$EU252</f>
        <v>4.4329442597420998E-2</v>
      </c>
    </row>
    <row r="95" spans="2:13" s="22" customFormat="1" ht="12.75" hidden="1" customHeight="1" x14ac:dyDescent="0.2">
      <c r="B95" s="108"/>
      <c r="C95" s="59"/>
      <c r="D95" s="60"/>
      <c r="E95" s="61"/>
      <c r="F95" s="62"/>
      <c r="G95" s="63"/>
      <c r="H95" s="88"/>
      <c r="I95" s="65"/>
      <c r="J95" s="66"/>
      <c r="K95" s="67"/>
      <c r="L95" s="66"/>
      <c r="M95" s="66"/>
    </row>
    <row r="96" spans="2:13" s="22" customFormat="1" ht="12.75" hidden="1" customHeight="1" x14ac:dyDescent="0.2">
      <c r="B96" s="108"/>
      <c r="C96" s="59"/>
      <c r="D96" s="60"/>
      <c r="E96" s="61"/>
      <c r="F96" s="62"/>
      <c r="G96" s="63"/>
      <c r="H96" s="88"/>
      <c r="I96" s="65"/>
      <c r="J96" s="66"/>
      <c r="K96" s="67"/>
      <c r="L96" s="66"/>
      <c r="M96" s="66"/>
    </row>
    <row r="97" spans="2:13" s="22" customFormat="1" ht="12.75" hidden="1" customHeight="1" x14ac:dyDescent="0.2">
      <c r="B97" s="108"/>
      <c r="C97" s="59"/>
      <c r="D97" s="60"/>
      <c r="E97" s="61"/>
      <c r="F97" s="62"/>
      <c r="G97" s="63"/>
      <c r="H97" s="88"/>
      <c r="I97" s="65"/>
      <c r="J97" s="66"/>
      <c r="K97" s="67"/>
      <c r="L97" s="66"/>
      <c r="M97" s="66"/>
    </row>
    <row r="98" spans="2:13" s="22" customFormat="1" ht="12.75" hidden="1" customHeight="1" x14ac:dyDescent="0.2">
      <c r="B98" s="108"/>
      <c r="C98" s="89"/>
      <c r="D98" s="44"/>
      <c r="E98" s="130"/>
      <c r="F98" s="131"/>
      <c r="G98" s="130"/>
      <c r="H98" s="132"/>
      <c r="I98" s="91"/>
      <c r="J98" s="130"/>
      <c r="K98" s="130"/>
      <c r="L98" s="130"/>
      <c r="M98" s="130"/>
    </row>
    <row r="99" spans="2:13" s="22" customFormat="1" ht="12.75" hidden="1" customHeight="1" x14ac:dyDescent="0.2">
      <c r="B99" s="108"/>
      <c r="C99" s="76"/>
      <c r="D99" s="93"/>
      <c r="E99" s="66"/>
      <c r="F99" s="94"/>
      <c r="G99" s="66"/>
      <c r="H99" s="96"/>
      <c r="I99" s="97"/>
      <c r="J99" s="66"/>
      <c r="K99" s="66"/>
      <c r="L99" s="66"/>
      <c r="M99" s="66"/>
    </row>
    <row r="100" spans="2:13" s="22" customFormat="1" ht="12.75" hidden="1" customHeight="1" x14ac:dyDescent="0.2">
      <c r="B100" s="108"/>
      <c r="C100" s="99"/>
      <c r="D100" s="60"/>
      <c r="E100" s="66"/>
      <c r="F100" s="94"/>
      <c r="G100" s="66"/>
      <c r="H100" s="96"/>
      <c r="I100" s="97"/>
      <c r="J100" s="66"/>
      <c r="K100" s="66"/>
      <c r="L100" s="66"/>
      <c r="M100" s="66"/>
    </row>
    <row r="101" spans="2:13" s="22" customFormat="1" ht="12.75" hidden="1" customHeight="1" x14ac:dyDescent="0.2">
      <c r="B101" s="108"/>
      <c r="C101" s="99"/>
      <c r="D101" s="60"/>
      <c r="E101" s="66"/>
      <c r="F101" s="94"/>
      <c r="G101" s="66"/>
      <c r="H101" s="96"/>
      <c r="I101" s="97"/>
      <c r="J101" s="66"/>
      <c r="K101" s="66"/>
      <c r="L101" s="66"/>
      <c r="M101" s="66"/>
    </row>
    <row r="102" spans="2:13" s="22" customFormat="1" ht="12.75" hidden="1" customHeight="1" x14ac:dyDescent="0.2">
      <c r="B102" s="108"/>
      <c r="C102" s="99"/>
      <c r="D102" s="60"/>
      <c r="E102" s="66"/>
      <c r="F102" s="66"/>
      <c r="G102" s="66"/>
      <c r="H102" s="66"/>
      <c r="I102" s="97"/>
      <c r="J102" s="66"/>
      <c r="K102" s="66"/>
      <c r="L102" s="66"/>
      <c r="M102" s="66"/>
    </row>
    <row r="103" spans="2:13" s="22" customFormat="1" ht="12.75" hidden="1" customHeight="1" x14ac:dyDescent="0.2">
      <c r="B103" s="108"/>
      <c r="C103" s="76"/>
      <c r="D103" s="60"/>
      <c r="E103" s="66"/>
      <c r="F103" s="66"/>
      <c r="G103" s="66"/>
      <c r="H103" s="66"/>
      <c r="I103" s="97"/>
      <c r="J103" s="66"/>
      <c r="K103" s="66"/>
      <c r="L103" s="66"/>
      <c r="M103" s="66"/>
    </row>
    <row r="104" spans="2:13" s="22" customFormat="1" ht="12.75" hidden="1" customHeight="1" x14ac:dyDescent="0.2">
      <c r="B104" s="108"/>
      <c r="C104" s="133"/>
      <c r="D104" s="101"/>
      <c r="E104" s="102"/>
      <c r="F104" s="102"/>
      <c r="G104" s="102"/>
      <c r="H104" s="102"/>
      <c r="I104" s="105"/>
      <c r="J104" s="102"/>
      <c r="K104" s="102"/>
      <c r="L104" s="102"/>
      <c r="M104" s="102"/>
    </row>
    <row r="105" spans="2:13" s="22" customFormat="1" ht="12.75" customHeight="1" x14ac:dyDescent="0.2">
      <c r="B105" s="108"/>
      <c r="C105" s="109"/>
      <c r="D105" s="116"/>
      <c r="E105" s="110"/>
      <c r="F105" s="110"/>
      <c r="G105" s="110"/>
      <c r="H105" s="110"/>
      <c r="I105" s="111"/>
      <c r="J105" s="110"/>
      <c r="K105" s="110"/>
      <c r="L105" s="110"/>
      <c r="M105" s="118" t="s">
        <v>43</v>
      </c>
    </row>
    <row r="106" spans="2:13" s="20" customFormat="1" x14ac:dyDescent="0.2">
      <c r="C106" s="119"/>
    </row>
    <row r="107" spans="2:13" s="20" customFormat="1" ht="32.25" customHeight="1" x14ac:dyDescent="0.2">
      <c r="C107" s="120" t="s">
        <v>44</v>
      </c>
      <c r="D107" s="120"/>
      <c r="E107" s="120"/>
      <c r="F107" s="120"/>
      <c r="G107" s="120"/>
      <c r="H107" s="120"/>
      <c r="I107" s="120"/>
      <c r="J107" s="120"/>
      <c r="K107" s="120"/>
      <c r="L107" s="120"/>
      <c r="M107" s="120"/>
    </row>
    <row r="108" spans="2:13" s="20" customFormat="1" ht="8.25" customHeight="1" x14ac:dyDescent="0.2">
      <c r="C108" s="120"/>
      <c r="D108" s="120"/>
      <c r="E108" s="120"/>
      <c r="F108" s="120"/>
      <c r="G108" s="120"/>
      <c r="H108" s="120"/>
      <c r="I108" s="120"/>
      <c r="J108" s="120"/>
      <c r="K108" s="120"/>
      <c r="L108" s="120"/>
      <c r="M108" s="120"/>
    </row>
  </sheetData>
  <mergeCells count="34">
    <mergeCell ref="J73:K73"/>
    <mergeCell ref="L73:M73"/>
    <mergeCell ref="C107:M107"/>
    <mergeCell ref="C108:M108"/>
    <mergeCell ref="L39:M39"/>
    <mergeCell ref="D70:G70"/>
    <mergeCell ref="C72:C74"/>
    <mergeCell ref="D72:F72"/>
    <mergeCell ref="H72:K72"/>
    <mergeCell ref="L72:M72"/>
    <mergeCell ref="D73:D74"/>
    <mergeCell ref="E73:F73"/>
    <mergeCell ref="H73:H74"/>
    <mergeCell ref="I73:I74"/>
    <mergeCell ref="D37:G37"/>
    <mergeCell ref="C38:C40"/>
    <mergeCell ref="D38:F38"/>
    <mergeCell ref="H38:K38"/>
    <mergeCell ref="L38:M38"/>
    <mergeCell ref="D39:D40"/>
    <mergeCell ref="E39:F39"/>
    <mergeCell ref="H39:H40"/>
    <mergeCell ref="I39:I40"/>
    <mergeCell ref="J39:K39"/>
    <mergeCell ref="C4:C6"/>
    <mergeCell ref="D4:G4"/>
    <mergeCell ref="H4:K4"/>
    <mergeCell ref="L4:M4"/>
    <mergeCell ref="D5:D6"/>
    <mergeCell ref="E5:F5"/>
    <mergeCell ref="H5:H6"/>
    <mergeCell ref="I5:I6"/>
    <mergeCell ref="J5:K5"/>
    <mergeCell ref="L5:M5"/>
  </mergeCells>
  <pageMargins left="0" right="0" top="0" bottom="0" header="0" footer="0"/>
  <pageSetup paperSize="9" scale="77" fitToWidth="2" orientation="portrait" r:id="rId1"/>
  <headerFooter alignWithMargins="0"/>
  <rowBreaks count="1" manualBreakCount="1">
    <brk id="37" min="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983EB-4E71-4530-8713-A46AAF6073E4}">
  <sheetPr>
    <tabColor rgb="FF0000FF"/>
  </sheetPr>
  <dimension ref="A1:GM108"/>
  <sheetViews>
    <sheetView zoomScaleNormal="100" workbookViewId="0"/>
  </sheetViews>
  <sheetFormatPr baseColWidth="10" defaultColWidth="11.42578125" defaultRowHeight="12" x14ac:dyDescent="0.2"/>
  <cols>
    <col min="1" max="2" width="2.42578125" style="20" customWidth="1"/>
    <col min="3" max="3" width="44.5703125" style="20" bestFit="1" customWidth="1"/>
    <col min="4" max="4" width="11.42578125" style="20" bestFit="1" customWidth="1"/>
    <col min="5" max="6" width="9.5703125" style="20" customWidth="1"/>
    <col min="7" max="7" width="10.5703125" style="20" customWidth="1"/>
    <col min="8" max="8" width="9.5703125" style="20" customWidth="1"/>
    <col min="9" max="9" width="10.42578125" style="20" customWidth="1"/>
    <col min="10" max="13" width="9.5703125" style="20" customWidth="1"/>
    <col min="14" max="15" width="2.42578125" style="20" customWidth="1"/>
    <col min="16" max="195" width="11.42578125" style="20"/>
    <col min="196" max="16384" width="11.42578125" style="121"/>
  </cols>
  <sheetData>
    <row r="1" spans="1:13" s="20" customFormat="1" x14ac:dyDescent="0.2"/>
    <row r="2" spans="1:13" s="22" customFormat="1" x14ac:dyDescent="0.2">
      <c r="A2" s="140"/>
    </row>
    <row r="3" spans="1:13" s="22" customFormat="1" x14ac:dyDescent="0.2">
      <c r="A3" s="140"/>
    </row>
    <row r="4" spans="1:13" s="22" customFormat="1" ht="24" customHeight="1" x14ac:dyDescent="0.2">
      <c r="A4" s="140"/>
      <c r="C4" s="25" t="s">
        <v>45</v>
      </c>
      <c r="D4" s="26" t="s">
        <v>6</v>
      </c>
      <c r="E4" s="27"/>
      <c r="F4" s="27"/>
      <c r="G4" s="28"/>
      <c r="H4" s="26" t="s">
        <v>8</v>
      </c>
      <c r="I4" s="27"/>
      <c r="J4" s="27"/>
      <c r="K4" s="28"/>
      <c r="L4" s="26" t="s">
        <v>9</v>
      </c>
      <c r="M4" s="28"/>
    </row>
    <row r="5" spans="1:13" s="22" customFormat="1" ht="53.25" customHeight="1" x14ac:dyDescent="0.2">
      <c r="A5" s="140"/>
      <c r="C5" s="29"/>
      <c r="D5" s="30" t="str">
        <f>"Données brutes  "&amp;[3]Titres!B7&amp;" "&amp;[3]Titres!A20</f>
        <v>Données brutes  mars 2024</v>
      </c>
      <c r="E5" s="31" t="str">
        <f>"Taux de croissance  "&amp;[3]Titres!B7&amp;" "&amp;[3]Titres!A20&amp;" / "&amp;[3]Titres!B7&amp;" "&amp;[3]Titres!A20-1</f>
        <v>Taux de croissance  mars 2024 / mars 2023</v>
      </c>
      <c r="F5" s="32"/>
      <c r="G5" s="33" t="str">
        <f>"Taux de croissance  "&amp;[3]Titres!B7&amp;" "&amp;[3]Titres!A20&amp;" / "&amp;[3]Titres!B6&amp;" "&amp;[3]Titres!A24</f>
        <v>Taux de croissance  mars 2024 / fev 2024</v>
      </c>
      <c r="H5" s="34" t="str">
        <f>"Rappel :
Taux ACM CVS-CJO à fin "&amp;[3]Titres!B7&amp;" "&amp;[3]Titres!$A$20-1</f>
        <v>Rappel :
Taux ACM CVS-CJO à fin mars 2023</v>
      </c>
      <c r="I5" s="35" t="str">
        <f>"Données brutes "&amp;[3]Titres!B8&amp; " "&amp;[3]Titres!A22&amp;" - "&amp;[3]Titres!B7&amp;" "&amp;[3]Titres!$A$20</f>
        <v>Données brutes avril 2023 - mars 2024</v>
      </c>
      <c r="J5" s="31" t="str">
        <f>"Taux ACM ("&amp;[3]Titres!B8&amp; " "&amp;[3]Titres!A22&amp;" - "&amp;[3]Titres!B7&amp;" "&amp;[3]Titres!$A$20&amp;" / "&amp;[3]Titres!B8&amp; " "&amp;[3]Titres!A22-1&amp;" - "&amp;[3]Titres!B7&amp; " "&amp;[3]Titres!$A$20-1&amp;")"</f>
        <v>Taux ACM (avril 2023 - mars 2024 / avril 2022 - mars 2023)</v>
      </c>
      <c r="K5" s="36"/>
      <c r="L5" s="31" t="str">
        <f>"( janv à "&amp;[3]Titres!B7&amp;" "&amp;[3]Titres!$A$20&amp;" ) /
( janv à "&amp;[3]Titres!B7&amp;" "&amp;[3]Titres!$A$20-1&amp;" )"</f>
        <v>( janv à mars 2024 ) /
( janv à mars 2023 )</v>
      </c>
      <c r="M5" s="37"/>
    </row>
    <row r="6" spans="1:13" s="22" customFormat="1" ht="36" customHeight="1" x14ac:dyDescent="0.2">
      <c r="A6" s="141"/>
      <c r="C6" s="38"/>
      <c r="D6" s="39"/>
      <c r="E6" s="33" t="s">
        <v>10</v>
      </c>
      <c r="F6" s="40" t="s">
        <v>11</v>
      </c>
      <c r="G6" s="33" t="s">
        <v>11</v>
      </c>
      <c r="H6" s="41"/>
      <c r="I6" s="42"/>
      <c r="J6" s="33" t="s">
        <v>10</v>
      </c>
      <c r="K6" s="33" t="s">
        <v>11</v>
      </c>
      <c r="L6" s="33" t="s">
        <v>10</v>
      </c>
      <c r="M6" s="33" t="s">
        <v>11</v>
      </c>
    </row>
    <row r="7" spans="1:13" s="22" customFormat="1" ht="14.25" x14ac:dyDescent="0.2">
      <c r="A7" s="141"/>
      <c r="C7" s="43" t="s">
        <v>12</v>
      </c>
      <c r="D7" s="44">
        <f>[4]RA_DTS!$ES$5</f>
        <v>443.02679271260985</v>
      </c>
      <c r="E7" s="45">
        <f>[4]RA_DTS!$ES$55</f>
        <v>-3.0604284748030008E-2</v>
      </c>
      <c r="F7" s="46">
        <f>[4]RA_DTS!$ES$80</f>
        <v>1.4656740235612808E-2</v>
      </c>
      <c r="G7" s="47">
        <f>[4]RA_DTS!$ES$305</f>
        <v>-1.0237155702800593E-2</v>
      </c>
      <c r="H7" s="48">
        <f>[4]RA_DTS!$ES$255</f>
        <v>-8.3763169275501426E-3</v>
      </c>
      <c r="I7" s="115">
        <f>[4]RA_DTS!$ES$130</f>
        <v>5108.2766850923545</v>
      </c>
      <c r="J7" s="45">
        <f>[4]RA_DTS!$ES$155</f>
        <v>6.1280856154179997E-3</v>
      </c>
      <c r="K7" s="47">
        <f>[4]RA_DTS!$ES$180</f>
        <v>9.9388356781298093E-3</v>
      </c>
      <c r="L7" s="45">
        <f>[4]RA_DTS!$ES$205</f>
        <v>2.1189805257189276E-2</v>
      </c>
      <c r="M7" s="45">
        <f>[4]RA_DTS!$ES$230</f>
        <v>2.0847095340020605E-2</v>
      </c>
    </row>
    <row r="8" spans="1:13" s="22" customFormat="1" x14ac:dyDescent="0.2">
      <c r="A8" s="141"/>
      <c r="C8" s="50" t="s">
        <v>13</v>
      </c>
      <c r="D8" s="51">
        <f>[4]RA_DTS!$ES6</f>
        <v>279.20712404574073</v>
      </c>
      <c r="E8" s="52">
        <f>[4]RA_DTS!$ES56</f>
        <v>-4.3118478884908384E-2</v>
      </c>
      <c r="F8" s="53">
        <f>[4]RA_DTS!$ES81</f>
        <v>-3.5891798976648293E-3</v>
      </c>
      <c r="G8" s="54">
        <f>[4]RA_DTS!$ES306</f>
        <v>-1.903259749458952E-2</v>
      </c>
      <c r="H8" s="55">
        <f>[4]RA_DTS!$ES256</f>
        <v>-1.4685325806831351E-2</v>
      </c>
      <c r="I8" s="56">
        <f>[4]RA_DTS!$ES131</f>
        <v>3191.261168468156</v>
      </c>
      <c r="J8" s="57">
        <f>[4]RA_DTS!$ES156</f>
        <v>-6.4011981623243175E-3</v>
      </c>
      <c r="K8" s="58">
        <f>[4]RA_DTS!$ES181</f>
        <v>-3.3141109332580632E-3</v>
      </c>
      <c r="L8" s="57">
        <f>[4]RA_DTS!$ES206</f>
        <v>6.369917422934579E-3</v>
      </c>
      <c r="M8" s="57">
        <f>[4]RA_DTS!$ES231</f>
        <v>6.2852820359322603E-3</v>
      </c>
    </row>
    <row r="9" spans="1:13" s="22" customFormat="1" x14ac:dyDescent="0.2">
      <c r="A9" s="141"/>
      <c r="C9" s="59" t="s">
        <v>14</v>
      </c>
      <c r="D9" s="60">
        <f>[4]RA_DTS!$ES7</f>
        <v>89.063319723471508</v>
      </c>
      <c r="E9" s="61">
        <f>[4]RA_DTS!$ES58</f>
        <v>-6.2833551449386404E-2</v>
      </c>
      <c r="F9" s="62">
        <f>[4]RA_DTS!$ES82</f>
        <v>-3.2127517151992802E-2</v>
      </c>
      <c r="G9" s="63">
        <f>[4]RA_DTS!$ES307</f>
        <v>-4.2912811849206922E-2</v>
      </c>
      <c r="H9" s="64">
        <f>[4]RA_DTS!$ES257</f>
        <v>1.1709472812992505E-2</v>
      </c>
      <c r="I9" s="65">
        <f>[4]RA_DTS!$ES132</f>
        <v>1016.0607457740679</v>
      </c>
      <c r="J9" s="66">
        <f>[4]RA_DTS!$ES157</f>
        <v>-7.79360709216248E-4</v>
      </c>
      <c r="K9" s="67">
        <f>[4]RA_DTS!$ES182</f>
        <v>9.7375161402915023E-3</v>
      </c>
      <c r="L9" s="66">
        <f>[4]RA_DTS!$ES207</f>
        <v>-1.7051492577918603E-2</v>
      </c>
      <c r="M9" s="66">
        <f>[4]RA_DTS!$ES232</f>
        <v>-5.9342201419171348E-3</v>
      </c>
    </row>
    <row r="10" spans="1:13" s="22" customFormat="1" x14ac:dyDescent="0.2">
      <c r="A10" s="141"/>
      <c r="C10" s="68" t="s">
        <v>15</v>
      </c>
      <c r="D10" s="60">
        <f>[4]RA_DTS!$ES8</f>
        <v>23.616079575147538</v>
      </c>
      <c r="E10" s="61">
        <f>[4]RA_DTS!$ES58</f>
        <v>-6.2833551449386404E-2</v>
      </c>
      <c r="F10" s="62">
        <f>[4]RA_DTS!$ES83</f>
        <v>-9.5578200554886639E-3</v>
      </c>
      <c r="G10" s="63">
        <f>[4]RA_DTS!$ES308</f>
        <v>-4.0019026295512794E-2</v>
      </c>
      <c r="H10" s="64">
        <f>[4]RA_DTS!$ES258</f>
        <v>-3.6752856267529888E-2</v>
      </c>
      <c r="I10" s="65">
        <f>[4]RA_DTS!$ES133</f>
        <v>271.33196139405447</v>
      </c>
      <c r="J10" s="66">
        <f>[4]RA_DTS!$ES158</f>
        <v>-2.5678699561752727E-2</v>
      </c>
      <c r="K10" s="67">
        <f>[4]RA_DTS!$ES183</f>
        <v>-1.9869738910725299E-2</v>
      </c>
      <c r="L10" s="66">
        <f>[4]RA_DTS!$ES208</f>
        <v>1.7595860512790606E-2</v>
      </c>
      <c r="M10" s="66">
        <f>[4]RA_DTS!$ES233</f>
        <v>1.8220946753369383E-2</v>
      </c>
    </row>
    <row r="11" spans="1:13" s="22" customFormat="1" x14ac:dyDescent="0.2">
      <c r="A11" s="141"/>
      <c r="C11" s="68" t="s">
        <v>16</v>
      </c>
      <c r="D11" s="60">
        <f>[4]RA_DTS!$ES9</f>
        <v>50.767017783540446</v>
      </c>
      <c r="E11" s="61">
        <f>[4]RA_DTS!$ES59</f>
        <v>-0.11101919714335307</v>
      </c>
      <c r="F11" s="62">
        <f>[4]RA_DTS!$ES84</f>
        <v>-1.8371154354364649E-2</v>
      </c>
      <c r="G11" s="63">
        <f>[4]RA_DTS!$ES309</f>
        <v>-4.9635978632140421E-2</v>
      </c>
      <c r="H11" s="64">
        <f>[4]RA_DTS!$ES259</f>
        <v>3.1934856608571982E-2</v>
      </c>
      <c r="I11" s="65">
        <f>[4]RA_DTS!$ES134</f>
        <v>577.28488110876151</v>
      </c>
      <c r="J11" s="66">
        <f>[4]RA_DTS!$ES159</f>
        <v>2.2324488528949527E-2</v>
      </c>
      <c r="K11" s="67">
        <f>[4]RA_DTS!$ES184</f>
        <v>3.3502079582234945E-2</v>
      </c>
      <c r="L11" s="66">
        <f>[4]RA_DTS!$ES209</f>
        <v>-2.8932858794075145E-3</v>
      </c>
      <c r="M11" s="66">
        <f>[4]RA_DTS!$ES234</f>
        <v>1.3205008182686218E-2</v>
      </c>
    </row>
    <row r="12" spans="1:13" s="22" customFormat="1" x14ac:dyDescent="0.2">
      <c r="A12" s="141"/>
      <c r="C12" s="68" t="s">
        <v>17</v>
      </c>
      <c r="D12" s="60">
        <f>[4]RA_DTS!$ES10</f>
        <v>13.54770028770206</v>
      </c>
      <c r="E12" s="61">
        <f>[4]RA_DTS!$ES60</f>
        <v>-0.18626358905224349</v>
      </c>
      <c r="F12" s="62">
        <f>[4]RA_DTS!$ES85</f>
        <v>-0.12401795923018577</v>
      </c>
      <c r="G12" s="63">
        <f>[4]RA_DTS!$ES310</f>
        <v>-2.3344873076522332E-2</v>
      </c>
      <c r="H12" s="64">
        <f>[4]RA_DTS!$ES260</f>
        <v>2.7437387281061598E-2</v>
      </c>
      <c r="I12" s="65">
        <f>[4]RA_DTS!$ES135</f>
        <v>155.4965071816124</v>
      </c>
      <c r="J12" s="66">
        <f>[4]RA_DTS!$ES160</f>
        <v>-4.1703650242546519E-2</v>
      </c>
      <c r="K12" s="67">
        <f>[4]RA_DTS!$ES185</f>
        <v>-2.5149067796383373E-2</v>
      </c>
      <c r="L12" s="66">
        <f>[4]RA_DTS!$ES210</f>
        <v>-0.12767493371983996</v>
      </c>
      <c r="M12" s="66">
        <f>[4]RA_DTS!$ES235</f>
        <v>-0.11712857196603355</v>
      </c>
    </row>
    <row r="13" spans="1:13" s="22" customFormat="1" x14ac:dyDescent="0.2">
      <c r="A13" s="141"/>
      <c r="C13" s="142" t="s">
        <v>18</v>
      </c>
      <c r="D13" s="93">
        <f>[4]RA_DTS!$ES12</f>
        <v>81.753999886758805</v>
      </c>
      <c r="E13" s="143">
        <f>[4]RA_DTS!$ES62</f>
        <v>-5.1069758830548651E-3</v>
      </c>
      <c r="F13" s="144">
        <f>[4]RA_DTS!$ES87</f>
        <v>1.330631921459946E-2</v>
      </c>
      <c r="G13" s="145">
        <f>[4]RA_DTS!$ES312</f>
        <v>-2.815150646608644E-3</v>
      </c>
      <c r="H13" s="146">
        <f>[4]RA_DTS!$ES262</f>
        <v>-2.1778301194994909E-2</v>
      </c>
      <c r="I13" s="147">
        <f>[4]RA_DTS!$ES137</f>
        <v>944.28719717335161</v>
      </c>
      <c r="J13" s="95">
        <f>[4]RA_DTS!$ES162</f>
        <v>-7.334207441349605E-4</v>
      </c>
      <c r="K13" s="148">
        <f>[4]RA_DTS!$ES187</f>
        <v>-3.0564950403492164E-3</v>
      </c>
      <c r="L13" s="95">
        <f>[4]RA_DTS!$ES212</f>
        <v>1.6146811475663769E-2</v>
      </c>
      <c r="M13" s="95">
        <f>[4]RA_DTS!$ES237</f>
        <v>9.8506332068284408E-3</v>
      </c>
    </row>
    <row r="14" spans="1:13" s="22" customFormat="1" ht="12" customHeight="1" x14ac:dyDescent="0.2">
      <c r="A14" s="149"/>
      <c r="C14" s="70" t="s">
        <v>19</v>
      </c>
      <c r="D14" s="60">
        <f>[4]RA_DTS!$ES13</f>
        <v>20.096319051834392</v>
      </c>
      <c r="E14" s="61">
        <f>[4]RA_DTS!$ES63</f>
        <v>-7.8961649035325987E-2</v>
      </c>
      <c r="F14" s="62">
        <f>[4]RA_DTS!$ES88</f>
        <v>1.3660716301289177E-4</v>
      </c>
      <c r="G14" s="63">
        <f>[4]RA_DTS!$ES313</f>
        <v>-1.5180772458477043E-2</v>
      </c>
      <c r="H14" s="64">
        <f>[4]RA_DTS!$ES263</f>
        <v>1.6888387804748106E-2</v>
      </c>
      <c r="I14" s="65">
        <f>[4]RA_DTS!$ES138</f>
        <v>225.85392465599034</v>
      </c>
      <c r="J14" s="66">
        <f>[4]RA_DTS!$ES163</f>
        <v>1.3211956523200508E-2</v>
      </c>
      <c r="K14" s="67">
        <f>[4]RA_DTS!$ES188</f>
        <v>2.6175764471888741E-2</v>
      </c>
      <c r="L14" s="66">
        <f>[4]RA_DTS!$ES213</f>
        <v>-1.236560844129353E-2</v>
      </c>
      <c r="M14" s="66">
        <f>[4]RA_DTS!$ES238</f>
        <v>7.6576832969244002E-4</v>
      </c>
    </row>
    <row r="15" spans="1:13" s="22" customFormat="1" x14ac:dyDescent="0.2">
      <c r="A15" s="141"/>
      <c r="C15" s="150" t="s">
        <v>20</v>
      </c>
      <c r="D15" s="101">
        <f>[4]RA_DTS!$ES14</f>
        <v>57.982025837840403</v>
      </c>
      <c r="E15" s="151">
        <f>[4]RA_DTS!$ES64</f>
        <v>2.5566328048980402E-2</v>
      </c>
      <c r="F15" s="152">
        <f>[4]RA_DTS!$ES89</f>
        <v>1.638407979038603E-2</v>
      </c>
      <c r="G15" s="153">
        <f>[4]RA_DTS!$ES314</f>
        <v>4.7880641903204069E-3</v>
      </c>
      <c r="H15" s="88">
        <f>[4]RA_DTS!$ES264</f>
        <v>-3.7351164738722353E-2</v>
      </c>
      <c r="I15" s="154">
        <f>[4]RA_DTS!$ES139</f>
        <v>680.0763263242369</v>
      </c>
      <c r="J15" s="102">
        <f>[4]RA_DTS!$ES164</f>
        <v>-9.0889576547263928E-3</v>
      </c>
      <c r="K15" s="155">
        <f>[4]RA_DTS!$ES189</f>
        <v>-1.6979239301108007E-2</v>
      </c>
      <c r="L15" s="102">
        <f>[4]RA_DTS!$ES214</f>
        <v>2.5385885380007966E-2</v>
      </c>
      <c r="M15" s="102">
        <f>[4]RA_DTS!$ES239</f>
        <v>1.0230033878547262E-2</v>
      </c>
    </row>
    <row r="16" spans="1:13" s="22" customFormat="1" x14ac:dyDescent="0.2">
      <c r="A16" s="19"/>
      <c r="C16" s="156" t="s">
        <v>21</v>
      </c>
      <c r="D16" s="93">
        <f>[4]RA_DTS!$ES16</f>
        <v>13.02226341384109</v>
      </c>
      <c r="E16" s="143">
        <f>[4]RA_DTS!$ES66</f>
        <v>-0.15472918168202865</v>
      </c>
      <c r="F16" s="144">
        <f>[4]RA_DTS!$ES91</f>
        <v>-0.11579718360112401</v>
      </c>
      <c r="G16" s="145">
        <f>[4]RA_DTS!$ES316</f>
        <v>-3.9550906437219369E-2</v>
      </c>
      <c r="H16" s="146">
        <f>[4]RA_DTS!$ES266</f>
        <v>-0.24444729869985438</v>
      </c>
      <c r="I16" s="147">
        <f>[4]RA_DTS!$ES141</f>
        <v>154.26306406433181</v>
      </c>
      <c r="J16" s="95">
        <f>[4]RA_DTS!$ES166</f>
        <v>-0.18361344780332245</v>
      </c>
      <c r="K16" s="148">
        <f>[4]RA_DTS!$ES191</f>
        <v>-0.17958639591363235</v>
      </c>
      <c r="L16" s="95">
        <f>[4]RA_DTS!$ES216</f>
        <v>-0.10644797639558468</v>
      </c>
      <c r="M16" s="95">
        <f>[4]RA_DTS!$ES241</f>
        <v>-0.10584145988398397</v>
      </c>
    </row>
    <row r="17" spans="1:19" s="22" customFormat="1" x14ac:dyDescent="0.2">
      <c r="A17" s="19"/>
      <c r="C17" s="157" t="s">
        <v>22</v>
      </c>
      <c r="D17" s="101">
        <f>[4]RA_DTS!$ES17</f>
        <v>27.5313629724747</v>
      </c>
      <c r="E17" s="151">
        <f>[4]RA_DTS!$ES67</f>
        <v>-5.6604879016029064E-2</v>
      </c>
      <c r="F17" s="152">
        <f>[4]RA_DTS!$ES92</f>
        <v>-4.1471716766995348E-3</v>
      </c>
      <c r="G17" s="153">
        <f>[4]RA_DTS!$ES317</f>
        <v>-2.6179283209035731E-3</v>
      </c>
      <c r="H17" s="158">
        <f>[4]RA_DTS!$ES267</f>
        <v>5.0004161874132258E-2</v>
      </c>
      <c r="I17" s="154">
        <f>[4]RA_DTS!$ES142</f>
        <v>314.55688767771164</v>
      </c>
      <c r="J17" s="159">
        <f>[4]RA_DTS!$ES167</f>
        <v>3.0065675637733769E-2</v>
      </c>
      <c r="K17" s="155">
        <f>[4]RA_DTS!$ES192</f>
        <v>3.7448895819645944E-2</v>
      </c>
      <c r="L17" s="102">
        <f>[4]RA_DTS!$ES217</f>
        <v>2.0382561670984067E-3</v>
      </c>
      <c r="M17" s="102">
        <f>[4]RA_DTS!$ES242</f>
        <v>7.295633033743254E-3</v>
      </c>
    </row>
    <row r="18" spans="1:19" s="22" customFormat="1" x14ac:dyDescent="0.2">
      <c r="C18" s="59" t="s">
        <v>23</v>
      </c>
      <c r="D18" s="60">
        <f>[4]RA_DTS!$ES18</f>
        <v>62.488186477521552</v>
      </c>
      <c r="E18" s="61">
        <f>[4]RA_DTS!$ES68</f>
        <v>4.653129013307411E-2</v>
      </c>
      <c r="F18" s="62">
        <f>[4]RA_DTS!$ES93</f>
        <v>3.9262994575887555E-2</v>
      </c>
      <c r="G18" s="63">
        <f>[4]RA_DTS!$ES318</f>
        <v>-1.0799150887760067E-2</v>
      </c>
      <c r="H18" s="64">
        <f>[4]RA_DTS!$ES268</f>
        <v>6.1526162658775974E-3</v>
      </c>
      <c r="I18" s="65">
        <f>[4]RA_DTS!$ES143</f>
        <v>702.29483669280023</v>
      </c>
      <c r="J18" s="66">
        <f>[4]RA_DTS!$ES168</f>
        <v>3.8436574777584998E-3</v>
      </c>
      <c r="K18" s="67">
        <f>[4]RA_DTS!$ES193</f>
        <v>1.599513174542988E-3</v>
      </c>
      <c r="L18" s="66">
        <f>[4]RA_DTS!$ES218</f>
        <v>5.3887667489401769E-2</v>
      </c>
      <c r="M18" s="66">
        <f>[4]RA_DTS!$ES243</f>
        <v>4.2040437377121931E-2</v>
      </c>
    </row>
    <row r="19" spans="1:19" s="22" customFormat="1" x14ac:dyDescent="0.2">
      <c r="A19" s="20"/>
      <c r="C19" s="68" t="s">
        <v>24</v>
      </c>
      <c r="D19" s="60">
        <f>[4]RA_DTS!$ES19</f>
        <v>40.492158521126107</v>
      </c>
      <c r="E19" s="61">
        <f>[4]RA_DTS!$ES69</f>
        <v>5.8693991921011435E-2</v>
      </c>
      <c r="F19" s="62">
        <f>[4]RA_DTS!$ES94</f>
        <v>5.786009876404008E-2</v>
      </c>
      <c r="G19" s="63">
        <f>[4]RA_DTS!$ES319</f>
        <v>-1.7150264048323427E-2</v>
      </c>
      <c r="H19" s="64">
        <f>[4]RA_DTS!$ES269</f>
        <v>3.7832529906896006E-3</v>
      </c>
      <c r="I19" s="65">
        <f>[4]RA_DTS!$ES144</f>
        <v>448.07630886039271</v>
      </c>
      <c r="J19" s="66">
        <f>[4]RA_DTS!$ES169</f>
        <v>-3.2190353870791277E-3</v>
      </c>
      <c r="K19" s="67">
        <f>[4]RA_DTS!$ES194</f>
        <v>-3.9522114509056294E-3</v>
      </c>
      <c r="L19" s="66">
        <f>[4]RA_DTS!$ES219</f>
        <v>6.7876515527980574E-2</v>
      </c>
      <c r="M19" s="66">
        <f>[4]RA_DTS!$ES244</f>
        <v>6.0990589317855948E-2</v>
      </c>
    </row>
    <row r="20" spans="1:19" s="22" customFormat="1" x14ac:dyDescent="0.2">
      <c r="A20" s="20"/>
      <c r="C20" s="68" t="s">
        <v>25</v>
      </c>
      <c r="D20" s="60">
        <f>[4]RA_DTS!$ES20</f>
        <v>21.996027956395451</v>
      </c>
      <c r="E20" s="61">
        <f>[4]RA_DTS!$ES70</f>
        <v>2.4856772017164408E-2</v>
      </c>
      <c r="F20" s="62">
        <f>[4]RA_DTS!$ES95</f>
        <v>7.0266655122388499E-3</v>
      </c>
      <c r="G20" s="63">
        <f>[4]RA_DTS!$ES320</f>
        <v>9.7894786025598535E-4</v>
      </c>
      <c r="H20" s="64">
        <f>[4]RA_DTS!$ES270</f>
        <v>1.0441737321447375E-2</v>
      </c>
      <c r="I20" s="65">
        <f>[4]RA_DTS!$ES145</f>
        <v>254.21852783240757</v>
      </c>
      <c r="J20" s="66">
        <f>[4]RA_DTS!$ES170</f>
        <v>1.6538851694033019E-2</v>
      </c>
      <c r="K20" s="67">
        <f>[4]RA_DTS!$ES195</f>
        <v>1.1583252573122982E-2</v>
      </c>
      <c r="L20" s="66">
        <f>[4]RA_DTS!$ES220</f>
        <v>3.0405603012827909E-2</v>
      </c>
      <c r="M20" s="66">
        <f>[4]RA_DTS!$ES245</f>
        <v>9.0184409939890742E-3</v>
      </c>
    </row>
    <row r="21" spans="1:19" s="22" customFormat="1" x14ac:dyDescent="0.2">
      <c r="C21" s="160" t="s">
        <v>26</v>
      </c>
      <c r="D21" s="161">
        <f>[4]RA_DTS!$ES22</f>
        <v>163.81966866686912</v>
      </c>
      <c r="E21" s="162">
        <f>[4]RA_DTS!$ES72</f>
        <v>-8.5040900712184397E-3</v>
      </c>
      <c r="F21" s="163">
        <f>[4]RA_DTS!$ES97</f>
        <v>4.5845799908151186E-2</v>
      </c>
      <c r="G21" s="164">
        <f>[4]RA_DTS!$ES322</f>
        <v>4.429456650686836E-3</v>
      </c>
      <c r="H21" s="55">
        <f>[4]RA_DTS!$ES272</f>
        <v>2.7123995567646109E-3</v>
      </c>
      <c r="I21" s="165">
        <f>[4]RA_DTS!$ES147</f>
        <v>1917.0155166241987</v>
      </c>
      <c r="J21" s="166">
        <f>[4]RA_DTS!$ES172</f>
        <v>2.7701500562460124E-2</v>
      </c>
      <c r="K21" s="167">
        <f>[4]RA_DTS!$ES197</f>
        <v>3.2828064178958893E-2</v>
      </c>
      <c r="L21" s="166">
        <f>[4]RA_DTS!$ES222</f>
        <v>4.7634061244397063E-2</v>
      </c>
      <c r="M21" s="166">
        <f>[4]RA_DTS!$ES247</f>
        <v>4.5660341028256335E-2</v>
      </c>
    </row>
    <row r="22" spans="1:19" s="22" customFormat="1" ht="12.75" customHeight="1" x14ac:dyDescent="0.2">
      <c r="C22" s="76" t="s">
        <v>27</v>
      </c>
      <c r="D22" s="60">
        <f>[4]RA_DTS!$ES23</f>
        <v>123.6050472549139</v>
      </c>
      <c r="E22" s="61">
        <f>[4]RA_DTS!$ES73</f>
        <v>-3.4713882475602142E-3</v>
      </c>
      <c r="F22" s="62">
        <f>[4]RA_DTS!$ES98</f>
        <v>5.0494772044394232E-2</v>
      </c>
      <c r="G22" s="63">
        <f>[4]RA_DTS!$ES323</f>
        <v>1.5055023552836833E-3</v>
      </c>
      <c r="H22" s="64">
        <f>[4]RA_DTS!$ES273</f>
        <v>2.3851397811627262E-3</v>
      </c>
      <c r="I22" s="65">
        <f>[4]RA_DTS!$ES148</f>
        <v>1460.994327554929</v>
      </c>
      <c r="J22" s="66">
        <f>[4]RA_DTS!$ES173</f>
        <v>3.5767317499151075E-2</v>
      </c>
      <c r="K22" s="67">
        <f>[4]RA_DTS!$ES198</f>
        <v>3.9693993546744855E-2</v>
      </c>
      <c r="L22" s="66">
        <f>[4]RA_DTS!$ES223</f>
        <v>5.5632543993702654E-2</v>
      </c>
      <c r="M22" s="66">
        <f>[4]RA_DTS!$ES248</f>
        <v>5.277762934108865E-2</v>
      </c>
    </row>
    <row r="23" spans="1:19" s="22" customFormat="1" ht="12.75" customHeight="1" x14ac:dyDescent="0.2">
      <c r="C23" s="77" t="s">
        <v>28</v>
      </c>
      <c r="D23" s="60">
        <f>[4]RA_DTS!$ES24</f>
        <v>115.8506571562491</v>
      </c>
      <c r="E23" s="61">
        <f>[4]RA_DTS!$ES74</f>
        <v>-2.613128132833431E-5</v>
      </c>
      <c r="F23" s="62">
        <f>[4]RA_DTS!$ES99</f>
        <v>5.2100535775232437E-2</v>
      </c>
      <c r="G23" s="63">
        <f>[4]RA_DTS!$ES324</f>
        <v>8.7734314831910964E-4</v>
      </c>
      <c r="H23" s="64">
        <f>[4]RA_DTS!$ES274</f>
        <v>1.376239881566188E-2</v>
      </c>
      <c r="I23" s="65">
        <f>[4]RA_DTS!$ES149</f>
        <v>1371.716502485024</v>
      </c>
      <c r="J23" s="66">
        <f>[4]RA_DTS!$ES174</f>
        <v>4.3428887823403928E-2</v>
      </c>
      <c r="K23" s="67">
        <f>[4]RA_DTS!$ES199</f>
        <v>4.731678977161069E-2</v>
      </c>
      <c r="L23" s="66">
        <f>[4]RA_DTS!$ES224</f>
        <v>5.9632806628813206E-2</v>
      </c>
      <c r="M23" s="66">
        <f>[4]RA_DTS!$ES249</f>
        <v>5.6289227372960493E-2</v>
      </c>
    </row>
    <row r="24" spans="1:19" s="22" customFormat="1" ht="12.75" customHeight="1" x14ac:dyDescent="0.2">
      <c r="A24" s="20"/>
      <c r="C24" s="70" t="s">
        <v>29</v>
      </c>
      <c r="D24" s="78">
        <f>[4]RA_DTS!$ES25</f>
        <v>7.7543900986647918</v>
      </c>
      <c r="E24" s="61">
        <f>[4]RA_DTS!$ES75</f>
        <v>-5.2255147000550672E-2</v>
      </c>
      <c r="F24" s="62">
        <f>[4]RA_DTS!$ES100</f>
        <v>2.6956214335160711E-2</v>
      </c>
      <c r="G24" s="63">
        <f>[4]RA_DTS!$ES325</f>
        <v>1.1034746887925939E-2</v>
      </c>
      <c r="H24" s="64">
        <f>[4]RA_DTS!$ES275</f>
        <v>-0.13097447978447407</v>
      </c>
      <c r="I24" s="65">
        <f>[4]RA_DTS!$ES150</f>
        <v>89.277825069904978</v>
      </c>
      <c r="J24" s="66">
        <f>[4]RA_DTS!$ES175</f>
        <v>-6.923866257571254E-2</v>
      </c>
      <c r="K24" s="67">
        <f>[4]RA_DTS!$ES200</f>
        <v>-6.4538867949892831E-2</v>
      </c>
      <c r="L24" s="66">
        <f>[4]RA_DTS!$ES225</f>
        <v>9.6661604100822807E-4</v>
      </c>
      <c r="M24" s="66">
        <f>[4]RA_DTS!$ES250</f>
        <v>3.3746834433827644E-3</v>
      </c>
    </row>
    <row r="25" spans="1:19" s="22" customFormat="1" ht="12.75" customHeight="1" x14ac:dyDescent="0.2">
      <c r="C25" s="133" t="s">
        <v>30</v>
      </c>
      <c r="D25" s="101">
        <f>[4]RA_DTS!$ES26</f>
        <v>40.2146214119552</v>
      </c>
      <c r="E25" s="151">
        <f>[4]RA_DTS!$ES76</f>
        <v>-2.3659406024976404E-2</v>
      </c>
      <c r="F25" s="152">
        <f>[4]RA_DTS!$ES101</f>
        <v>3.1224135250102814E-2</v>
      </c>
      <c r="G25" s="153">
        <f>[4]RA_DTS!$ES326</f>
        <v>1.3913617230780551E-2</v>
      </c>
      <c r="H25" s="88">
        <f>[4]RA_DTS!$ES276</f>
        <v>3.7314812384199314E-3</v>
      </c>
      <c r="I25" s="154">
        <f>[4]RA_DTS!$ES151</f>
        <v>456.02118906926978</v>
      </c>
      <c r="J25" s="102">
        <f>[4]RA_DTS!$ES176</f>
        <v>2.685695494052398E-3</v>
      </c>
      <c r="K25" s="155">
        <f>[4]RA_DTS!$ES201</f>
        <v>1.1476348771639389E-2</v>
      </c>
      <c r="L25" s="102">
        <f>[4]RA_DTS!$ES226</f>
        <v>2.3581183670313477E-2</v>
      </c>
      <c r="M25" s="102">
        <f>[4]RA_DTS!$ES251</f>
        <v>2.3381151771536324E-2</v>
      </c>
    </row>
    <row r="26" spans="1:19" s="22" customFormat="1" ht="12.75" customHeight="1" x14ac:dyDescent="0.2">
      <c r="C26" s="50" t="s">
        <v>31</v>
      </c>
      <c r="D26" s="101">
        <f>[4]RA_DTS!$ES27</f>
        <v>380.53860623508831</v>
      </c>
      <c r="E26" s="151">
        <f>[4]RA_DTS!$ES77</f>
        <v>-4.2196808127328844E-2</v>
      </c>
      <c r="F26" s="152">
        <f>[4]RA_DTS!$ES102</f>
        <v>1.0783500512906663E-2</v>
      </c>
      <c r="G26" s="153">
        <f>[4]RA_DTS!$ES327</f>
        <v>-1.0146140197850428E-2</v>
      </c>
      <c r="H26" s="88">
        <f>[4]RA_DTS!$ES277</f>
        <v>-1.0666215828741943E-2</v>
      </c>
      <c r="I26" s="154">
        <f>[4]RA_DTS!$ES152</f>
        <v>4405.9818483995532</v>
      </c>
      <c r="J26" s="102">
        <f>[4]RA_DTS!$ES177</f>
        <v>6.4931748503826991E-3</v>
      </c>
      <c r="K26" s="155">
        <f>[4]RA_DTS!$ES202</f>
        <v>1.1275536984185708E-2</v>
      </c>
      <c r="L26" s="102">
        <f>[4]RA_DTS!$ES227</f>
        <v>1.5784725597755012E-2</v>
      </c>
      <c r="M26" s="102">
        <f>[4]RA_DTS!$ES252</f>
        <v>1.7507677818236589E-2</v>
      </c>
    </row>
    <row r="27" spans="1:19" s="22" customFormat="1" ht="12.75" hidden="1" customHeight="1" x14ac:dyDescent="0.2">
      <c r="C27" s="168"/>
      <c r="D27" s="107"/>
      <c r="E27" s="62"/>
      <c r="F27" s="169"/>
      <c r="G27" s="170"/>
      <c r="H27" s="169"/>
      <c r="I27" s="107"/>
      <c r="J27" s="62"/>
      <c r="K27" s="169"/>
      <c r="L27" s="62"/>
      <c r="M27" s="169"/>
    </row>
    <row r="28" spans="1:19" s="22" customFormat="1" ht="12.75" hidden="1" customHeight="1" x14ac:dyDescent="0.2">
      <c r="C28" s="168"/>
      <c r="D28" s="107"/>
      <c r="E28" s="62"/>
      <c r="F28" s="169"/>
      <c r="G28" s="170"/>
      <c r="H28" s="169"/>
      <c r="I28" s="107"/>
      <c r="J28" s="62"/>
      <c r="K28" s="169"/>
      <c r="L28" s="62"/>
      <c r="M28" s="169"/>
    </row>
    <row r="29" spans="1:19" s="22" customFormat="1" ht="12.75" hidden="1" customHeight="1" x14ac:dyDescent="0.2">
      <c r="C29" s="168"/>
      <c r="D29" s="107"/>
      <c r="E29" s="62"/>
      <c r="F29" s="169"/>
      <c r="G29" s="170"/>
      <c r="H29" s="169"/>
      <c r="I29" s="107"/>
      <c r="J29" s="62"/>
      <c r="K29" s="169"/>
      <c r="L29" s="62"/>
      <c r="M29" s="169"/>
    </row>
    <row r="30" spans="1:19" s="22" customFormat="1" ht="12.75" customHeight="1" x14ac:dyDescent="0.2">
      <c r="C30" s="89"/>
      <c r="D30" s="44"/>
      <c r="E30" s="45"/>
      <c r="F30" s="90"/>
      <c r="G30" s="45"/>
      <c r="H30" s="48"/>
      <c r="I30" s="91"/>
      <c r="J30" s="90"/>
      <c r="K30" s="45"/>
      <c r="L30" s="92"/>
      <c r="M30" s="45"/>
    </row>
    <row r="31" spans="1:19" s="22" customFormat="1" ht="12.75" customHeight="1" x14ac:dyDescent="0.2">
      <c r="C31" s="76" t="s">
        <v>32</v>
      </c>
      <c r="D31" s="93">
        <f>[10]Mois!$DH$5/1000000</f>
        <v>48.592320189999995</v>
      </c>
      <c r="E31" s="95">
        <f>'[10]Evo mois'!$DH$5</f>
        <v>-0.2365725470312432</v>
      </c>
      <c r="F31" s="171">
        <f>'[11]Evo Mois'!$DH$5</f>
        <v>-0.19258872471451471</v>
      </c>
      <c r="G31" s="95">
        <f>'[11]Evo Mois-1'!$DH$5</f>
        <v>-0.19684495186335382</v>
      </c>
      <c r="H31" s="172">
        <f>'[11]Evo ACM'!$CV$5</f>
        <v>2.8687087665259847E-2</v>
      </c>
      <c r="I31" s="93">
        <f>'[10]Cumul ACM'!$DH$5/1000000</f>
        <v>660.38860603000001</v>
      </c>
      <c r="J31" s="148">
        <f>'[10]Evo ACM'!$DH$5</f>
        <v>2.9927486563084749E-2</v>
      </c>
      <c r="K31" s="95">
        <f>'[11]Evo ACM'!$DH$5</f>
        <v>3.892723371716067E-2</v>
      </c>
      <c r="L31" s="148">
        <f>'[10]Evo PCAP'!$DH$5</f>
        <v>-4.691640519769924E-2</v>
      </c>
      <c r="M31" s="95">
        <f>'[11]Evo PCAP'!$DH$5</f>
        <v>-4.0496033799301223E-2</v>
      </c>
      <c r="R31" s="98"/>
      <c r="S31" s="98"/>
    </row>
    <row r="32" spans="1:19" s="22" customFormat="1" ht="12.75" customHeight="1" x14ac:dyDescent="0.2">
      <c r="C32" s="99" t="s">
        <v>33</v>
      </c>
      <c r="D32" s="60">
        <f>[10]Mois!$DH$6/1000000</f>
        <v>39.684279230000001</v>
      </c>
      <c r="E32" s="66">
        <f>'[10]Evo mois'!$DH$6</f>
        <v>-0.2210504696671548</v>
      </c>
      <c r="F32" s="94">
        <f>'[11]Evo Mois'!$DH$6</f>
        <v>-0.17883327992666465</v>
      </c>
      <c r="G32" s="66">
        <f>'[11]Evo Mois-1'!$DH$6</f>
        <v>-0.18557797249115759</v>
      </c>
      <c r="H32" s="96">
        <f>'[11]Evo ACM'!$CV$6</f>
        <v>1.2926515787768045E-2</v>
      </c>
      <c r="I32" s="60">
        <f>'[10]Cumul ACM'!$DH$6/1000000</f>
        <v>531.03232048999996</v>
      </c>
      <c r="J32" s="67">
        <f>'[10]Evo ACM'!$DH$6</f>
        <v>3.0341210442244027E-2</v>
      </c>
      <c r="K32" s="66">
        <f>'[11]Evo ACM'!$DH$6</f>
        <v>4.0010078404075777E-2</v>
      </c>
      <c r="L32" s="67">
        <f>'[10]Evo PCAP'!$DH$6</f>
        <v>-4.0867886363121775E-2</v>
      </c>
      <c r="M32" s="66">
        <f>'[11]Evo PCAP'!$DH$6</f>
        <v>-3.2685978969577922E-2</v>
      </c>
      <c r="R32" s="98"/>
      <c r="S32" s="98"/>
    </row>
    <row r="33" spans="2:19" s="22" customFormat="1" ht="12.75" customHeight="1" x14ac:dyDescent="0.2">
      <c r="C33" s="99" t="s">
        <v>34</v>
      </c>
      <c r="D33" s="60">
        <f>[10]Mois!$DH$7/1000000</f>
        <v>5.3775803599999996</v>
      </c>
      <c r="E33" s="66">
        <f>'[10]Evo mois'!$DH$7</f>
        <v>-6.1832959899873474E-2</v>
      </c>
      <c r="F33" s="94">
        <f>'[11]Evo Mois'!$DH$7</f>
        <v>1.0935332416004417E-3</v>
      </c>
      <c r="G33" s="66">
        <f>'[11]Evo Mois-1'!$DH$7</f>
        <v>-3.333396816996903E-2</v>
      </c>
      <c r="H33" s="96">
        <f>'[11]Evo ACM'!$CV$7</f>
        <v>0.18455597880324937</v>
      </c>
      <c r="I33" s="60">
        <f>'[10]Cumul ACM'!$DH$7/1000000</f>
        <v>64.92093611</v>
      </c>
      <c r="J33" s="67">
        <f>'[10]Evo ACM'!$DH$7</f>
        <v>0.11249304961267859</v>
      </c>
      <c r="K33" s="66">
        <f>'[11]Evo ACM'!$DH$7</f>
        <v>0.11148729469145469</v>
      </c>
      <c r="L33" s="67">
        <f>'[10]Evo PCAP'!$DH$7</f>
        <v>5.492611225503552E-2</v>
      </c>
      <c r="M33" s="66">
        <f>'[11]Evo PCAP'!$DH$7</f>
        <v>4.7824201573589686E-2</v>
      </c>
      <c r="R33" s="98"/>
      <c r="S33" s="98"/>
    </row>
    <row r="34" spans="2:19" s="22" customFormat="1" ht="12.75" customHeight="1" x14ac:dyDescent="0.2">
      <c r="C34" s="100" t="s">
        <v>35</v>
      </c>
      <c r="D34" s="101">
        <f>[10]Mois!$DH$8/1000000</f>
        <v>3.5304606000000001</v>
      </c>
      <c r="E34" s="102">
        <f>'[10]Evo mois'!$DH$8</f>
        <v>-0.49364572216999247</v>
      </c>
      <c r="F34" s="103">
        <f>'[11]Evo Mois'!$DH$8</f>
        <v>-0.48110070321114351</v>
      </c>
      <c r="G34" s="102">
        <f>'[11]Evo Mois-1'!$DH$8</f>
        <v>-0.45591502436940878</v>
      </c>
      <c r="H34" s="104">
        <f>'[11]Evo ACM'!$CV$8</f>
        <v>3.3695293564426576E-2</v>
      </c>
      <c r="I34" s="101">
        <f>'[10]Cumul ACM'!$DH$8/1000000</f>
        <v>64.435349430000002</v>
      </c>
      <c r="J34" s="155">
        <f>'[10]Evo ACM'!$DH$8</f>
        <v>-4.4669694569365093E-2</v>
      </c>
      <c r="K34" s="102">
        <f>'[11]Evo ACM'!$DH$8</f>
        <v>-3.2303879190598961E-2</v>
      </c>
      <c r="L34" s="155">
        <f>'[10]Evo PCAP'!$DH$8</f>
        <v>-0.17388145240189889</v>
      </c>
      <c r="M34" s="102">
        <f>'[11]Evo PCAP'!$DH$8</f>
        <v>-0.18109563050182986</v>
      </c>
      <c r="O34" s="98"/>
      <c r="P34" s="98"/>
      <c r="Q34" s="98"/>
      <c r="R34" s="98"/>
      <c r="S34" s="98"/>
    </row>
    <row r="35" spans="2:19" s="22" customFormat="1" ht="12.75" customHeight="1" x14ac:dyDescent="0.2">
      <c r="C35" s="173"/>
      <c r="D35" s="107"/>
      <c r="E35" s="67"/>
      <c r="F35" s="67"/>
      <c r="G35" s="67"/>
      <c r="H35" s="67"/>
      <c r="I35" s="107"/>
      <c r="J35" s="67"/>
      <c r="K35" s="67"/>
      <c r="L35" s="67"/>
      <c r="M35" s="67"/>
      <c r="O35" s="98"/>
      <c r="P35" s="98"/>
      <c r="Q35" s="98"/>
      <c r="R35" s="98"/>
      <c r="S35" s="98"/>
    </row>
    <row r="36" spans="2:19" s="22" customFormat="1" ht="12.75" customHeight="1" x14ac:dyDescent="0.2">
      <c r="B36" s="108"/>
      <c r="C36" s="109"/>
      <c r="D36" s="109"/>
      <c r="E36" s="109"/>
      <c r="F36" s="109"/>
      <c r="G36" s="109"/>
      <c r="H36" s="109"/>
      <c r="I36" s="109"/>
      <c r="J36" s="109"/>
      <c r="K36" s="109"/>
      <c r="L36" s="109"/>
      <c r="M36" s="109"/>
    </row>
    <row r="37" spans="2:19" s="22" customFormat="1" ht="40.5" customHeight="1" x14ac:dyDescent="0.2">
      <c r="B37" s="108"/>
      <c r="C37" s="25" t="s">
        <v>46</v>
      </c>
      <c r="D37" s="26" t="s">
        <v>6</v>
      </c>
      <c r="E37" s="27"/>
      <c r="F37" s="27"/>
      <c r="G37" s="28"/>
      <c r="H37" s="26" t="s">
        <v>8</v>
      </c>
      <c r="I37" s="27"/>
      <c r="J37" s="27"/>
      <c r="K37" s="28"/>
      <c r="L37" s="26" t="s">
        <v>9</v>
      </c>
      <c r="M37" s="28"/>
    </row>
    <row r="38" spans="2:19" s="22" customFormat="1" ht="53.25" customHeight="1" x14ac:dyDescent="0.2">
      <c r="B38" s="108"/>
      <c r="C38" s="29"/>
      <c r="D38" s="30" t="str">
        <f>D5</f>
        <v>Données brutes  mars 2024</v>
      </c>
      <c r="E38" s="31" t="str">
        <f>E5</f>
        <v>Taux de croissance  mars 2024 / mars 2023</v>
      </c>
      <c r="F38" s="117"/>
      <c r="G38" s="33" t="str">
        <f>G5</f>
        <v>Taux de croissance  mars 2024 / fev 2024</v>
      </c>
      <c r="H38" s="34" t="str">
        <f>H5</f>
        <v>Rappel :
Taux ACM CVS-CJO à fin mars 2023</v>
      </c>
      <c r="I38" s="35" t="str">
        <f>I5</f>
        <v>Données brutes avril 2023 - mars 2024</v>
      </c>
      <c r="J38" s="31" t="str">
        <f>J5</f>
        <v>Taux ACM (avril 2023 - mars 2024 / avril 2022 - mars 2023)</v>
      </c>
      <c r="K38" s="37"/>
      <c r="L38" s="31" t="str">
        <f>L5</f>
        <v>( janv à mars 2024 ) /
( janv à mars 2023 )</v>
      </c>
      <c r="M38" s="37"/>
    </row>
    <row r="39" spans="2:19" s="22" customFormat="1" ht="40.5" customHeight="1" x14ac:dyDescent="0.2">
      <c r="B39" s="108"/>
      <c r="C39" s="38"/>
      <c r="D39" s="39"/>
      <c r="E39" s="33" t="s">
        <v>10</v>
      </c>
      <c r="F39" s="40" t="s">
        <v>11</v>
      </c>
      <c r="G39" s="33" t="s">
        <v>11</v>
      </c>
      <c r="H39" s="41"/>
      <c r="I39" s="42"/>
      <c r="J39" s="33" t="s">
        <v>10</v>
      </c>
      <c r="K39" s="33" t="s">
        <v>11</v>
      </c>
      <c r="L39" s="33" t="s">
        <v>10</v>
      </c>
      <c r="M39" s="33" t="s">
        <v>11</v>
      </c>
    </row>
    <row r="40" spans="2:19" s="22" customFormat="1" ht="12.75" customHeight="1" x14ac:dyDescent="0.2">
      <c r="B40" s="108"/>
      <c r="C40" s="43" t="s">
        <v>12</v>
      </c>
      <c r="D40" s="44">
        <f>[4]NSA_DTS!$ES5</f>
        <v>202.08773004871594</v>
      </c>
      <c r="E40" s="45">
        <f>[4]NSA_DTS!$ES55</f>
        <v>-5.6039806607079412E-2</v>
      </c>
      <c r="F40" s="46">
        <f>[4]NSA_DTS!$ES80</f>
        <v>-1.0009751860250105E-2</v>
      </c>
      <c r="G40" s="47">
        <f>[4]NSA_DTS!$ES305</f>
        <v>-1.4442066625247607E-2</v>
      </c>
      <c r="H40" s="48">
        <f>[4]NSA_DTS!$ES255</f>
        <v>-1.5093664663731965E-2</v>
      </c>
      <c r="I40" s="115">
        <f>[4]NSA_DTS!$ES130</f>
        <v>2394.9639925163315</v>
      </c>
      <c r="J40" s="45">
        <f>[4]NSA_DTS!$ES155</f>
        <v>-1.0186616489659128E-2</v>
      </c>
      <c r="K40" s="47">
        <f>[4]NSA_DTS!$ES180</f>
        <v>-5.8141364696532305E-3</v>
      </c>
      <c r="L40" s="45">
        <f>[4]NSA_DTS!$ES205</f>
        <v>-1.6230260399915375E-3</v>
      </c>
      <c r="M40" s="45">
        <f>[4]NSA_DTS!$ES230</f>
        <v>-1.8660637925302925E-3</v>
      </c>
    </row>
    <row r="41" spans="2:19" s="22" customFormat="1" ht="12.75" customHeight="1" x14ac:dyDescent="0.2">
      <c r="B41" s="108"/>
      <c r="C41" s="50" t="s">
        <v>13</v>
      </c>
      <c r="D41" s="51">
        <f>[4]NSA_DTS!$ES6</f>
        <v>118.25237115296034</v>
      </c>
      <c r="E41" s="52">
        <f>[4]NSA_DTS!$ES56</f>
        <v>-7.569041851989855E-2</v>
      </c>
      <c r="F41" s="53">
        <f>[4]NSA_DTS!$ES81</f>
        <v>-3.6781810807023141E-2</v>
      </c>
      <c r="G41" s="54">
        <f>[4]NSA_DTS!$ES306</f>
        <v>-2.8424928608449584E-2</v>
      </c>
      <c r="H41" s="55">
        <f>[4]NSA_DTS!$ES256</f>
        <v>-2.4289968889487867E-2</v>
      </c>
      <c r="I41" s="56">
        <f>[4]NSA_DTS!$ES131</f>
        <v>1403.1096633416428</v>
      </c>
      <c r="J41" s="57">
        <f>[4]NSA_DTS!$ES156</f>
        <v>-2.4953571463158242E-2</v>
      </c>
      <c r="K41" s="58">
        <f>[4]NSA_DTS!$ES181</f>
        <v>-2.1618721309458411E-2</v>
      </c>
      <c r="L41" s="57">
        <f>[4]NSA_DTS!$ES206</f>
        <v>-2.2682563630079366E-2</v>
      </c>
      <c r="M41" s="57">
        <f>[4]NSA_DTS!$ES231</f>
        <v>-2.2425088560812489E-2</v>
      </c>
    </row>
    <row r="42" spans="2:19" s="22" customFormat="1" ht="12.75" customHeight="1" x14ac:dyDescent="0.2">
      <c r="B42" s="108"/>
      <c r="C42" s="59" t="s">
        <v>14</v>
      </c>
      <c r="D42" s="60">
        <f>[4]NSA_DTS!$ES7</f>
        <v>37.912736177461731</v>
      </c>
      <c r="E42" s="61">
        <f>[4]NSA_DTS!$ES57</f>
        <v>-0.14534076555016973</v>
      </c>
      <c r="F42" s="62">
        <f>[4]NSA_DTS!$ES82</f>
        <v>-8.3128669456462134E-2</v>
      </c>
      <c r="G42" s="63">
        <f>[4]NSA_DTS!$ES307</f>
        <v>-7.1587918399385386E-2</v>
      </c>
      <c r="H42" s="64">
        <f>[4]NSA_DTS!$ES257</f>
        <v>-2.8591548536948119E-3</v>
      </c>
      <c r="I42" s="65">
        <f>[4]NSA_DTS!$ES132</f>
        <v>445.01048142700341</v>
      </c>
      <c r="J42" s="66">
        <f>[4]NSA_DTS!$ES157</f>
        <v>-2.4157049971834876E-2</v>
      </c>
      <c r="K42" s="67">
        <f>[4]NSA_DTS!$ES182</f>
        <v>-1.2942201869625469E-2</v>
      </c>
      <c r="L42" s="66">
        <f>[4]NSA_DTS!$ES207</f>
        <v>-4.7347534840935013E-2</v>
      </c>
      <c r="M42" s="66">
        <f>[4]NSA_DTS!$ES232</f>
        <v>-4.0652859773826822E-2</v>
      </c>
    </row>
    <row r="43" spans="2:19" s="22" customFormat="1" ht="12.75" customHeight="1" x14ac:dyDescent="0.2">
      <c r="B43" s="108"/>
      <c r="C43" s="68" t="s">
        <v>15</v>
      </c>
      <c r="D43" s="60">
        <f>[4]NSA_DTS!$ES8</f>
        <v>10.593238554595558</v>
      </c>
      <c r="E43" s="61">
        <f>[4]NSA_DTS!$ES58</f>
        <v>-8.6075356895086608E-2</v>
      </c>
      <c r="F43" s="62">
        <f>[4]NSA_DTS!$ES83</f>
        <v>-3.3102313133018146E-2</v>
      </c>
      <c r="G43" s="63">
        <f>[4]NSA_DTS!$ES308</f>
        <v>-2.9599782940575747E-2</v>
      </c>
      <c r="H43" s="64">
        <f>[4]NSA_DTS!$ES258</f>
        <v>-5.2722747739201159E-2</v>
      </c>
      <c r="I43" s="65">
        <f>[4]NSA_DTS!$ES133</f>
        <v>123.80782451430045</v>
      </c>
      <c r="J43" s="66">
        <f>[4]NSA_DTS!$ES158</f>
        <v>-4.7282390794462392E-2</v>
      </c>
      <c r="K43" s="67">
        <f>[4]NSA_DTS!$ES183</f>
        <v>-4.1551562080286653E-2</v>
      </c>
      <c r="L43" s="66">
        <f>[4]NSA_DTS!$ES208</f>
        <v>-1.2498712179519478E-2</v>
      </c>
      <c r="M43" s="66">
        <f>[4]NSA_DTS!$ES233</f>
        <v>-9.6701033867453434E-3</v>
      </c>
    </row>
    <row r="44" spans="2:19" s="22" customFormat="1" ht="12.75" customHeight="1" x14ac:dyDescent="0.2">
      <c r="B44" s="108"/>
      <c r="C44" s="68" t="s">
        <v>16</v>
      </c>
      <c r="D44" s="60">
        <f>[4]NSA_DTS!$ES9</f>
        <v>21.653962109091186</v>
      </c>
      <c r="E44" s="61">
        <f>[4]NSA_DTS!$ES59</f>
        <v>-0.15446683273775585</v>
      </c>
      <c r="F44" s="62">
        <f>[4]NSA_DTS!$ES84</f>
        <v>-8.8821015342080756E-2</v>
      </c>
      <c r="G44" s="63">
        <f>[4]NSA_DTS!$ES309</f>
        <v>-0.1005167502397547</v>
      </c>
      <c r="H44" s="64">
        <f>[4]NSA_DTS!$ES259</f>
        <v>1.7884558658082472E-2</v>
      </c>
      <c r="I44" s="65">
        <f>[4]NSA_DTS!$ES134</f>
        <v>256.1490742882736</v>
      </c>
      <c r="J44" s="66">
        <f>[4]NSA_DTS!$ES159</f>
        <v>-3.1626278056364754E-3</v>
      </c>
      <c r="K44" s="67">
        <f>[4]NSA_DTS!$ES184</f>
        <v>9.0639468776323451E-3</v>
      </c>
      <c r="L44" s="66">
        <f>[4]NSA_DTS!$ES209</f>
        <v>-3.7090579291210957E-2</v>
      </c>
      <c r="M44" s="66">
        <f>[4]NSA_DTS!$ES234</f>
        <v>-2.9654594968183901E-2</v>
      </c>
    </row>
    <row r="45" spans="2:19" s="22" customFormat="1" ht="12.75" customHeight="1" x14ac:dyDescent="0.2">
      <c r="B45" s="108"/>
      <c r="C45" s="68" t="s">
        <v>17</v>
      </c>
      <c r="D45" s="60">
        <f>[4]NSA_DTS!$ES10</f>
        <v>5.4870388472649099</v>
      </c>
      <c r="E45" s="61">
        <f>[4]NSA_DTS!$ES60</f>
        <v>-0.21446720791936313</v>
      </c>
      <c r="F45" s="62">
        <f>[4]NSA_DTS!$ES85</f>
        <v>-0.15745301365169784</v>
      </c>
      <c r="G45" s="63">
        <f>[4]NSA_DTS!$ES310</f>
        <v>-3.3496954185544769E-2</v>
      </c>
      <c r="H45" s="64">
        <f>[4]NSA_DTS!$ES260</f>
        <v>1.971349383680554E-2</v>
      </c>
      <c r="I45" s="65">
        <f>[4]NSA_DTS!$ES135</f>
        <v>63.18221549376608</v>
      </c>
      <c r="J45" s="66">
        <f>[4]NSA_DTS!$ES160</f>
        <v>-6.2865151997888558E-2</v>
      </c>
      <c r="K45" s="67">
        <f>[4]NSA_DTS!$ES185</f>
        <v>-4.4839996655719472E-2</v>
      </c>
      <c r="L45" s="66">
        <f>[4]NSA_DTS!$ES210</f>
        <v>-0.151512449866401</v>
      </c>
      <c r="M45" s="66">
        <f>[4]NSA_DTS!$ES235</f>
        <v>-0.1436125443211187</v>
      </c>
    </row>
    <row r="46" spans="2:19" s="22" customFormat="1" ht="12.75" customHeight="1" x14ac:dyDescent="0.2">
      <c r="B46" s="108"/>
      <c r="C46" s="142" t="s">
        <v>18</v>
      </c>
      <c r="D46" s="93">
        <f>[4]NSA_DTS!$ES12</f>
        <v>49.501465386336832</v>
      </c>
      <c r="E46" s="143">
        <f>[4]NSA_DTS!$ES62</f>
        <v>-2.3096143825161897E-2</v>
      </c>
      <c r="F46" s="144">
        <f>[4]NSA_DTS!$ES87</f>
        <v>-8.6751753187500613E-3</v>
      </c>
      <c r="G46" s="145">
        <f>[4]NSA_DTS!$ES312</f>
        <v>-3.8836293957755785E-3</v>
      </c>
      <c r="H46" s="146">
        <f>[4]NSA_DTS!$ES262</f>
        <v>-3.1010061531718258E-2</v>
      </c>
      <c r="I46" s="147">
        <f>[4]NSA_DTS!$ES137</f>
        <v>583.63601217510268</v>
      </c>
      <c r="J46" s="95">
        <f>[4]NSA_DTS!$ES162</f>
        <v>-2.1735640134945333E-2</v>
      </c>
      <c r="K46" s="148">
        <f>[4]NSA_DTS!$ES187</f>
        <v>-2.4573782297561686E-2</v>
      </c>
      <c r="L46" s="95">
        <f>[4]NSA_DTS!$ES212</f>
        <v>-5.6871890172223161E-3</v>
      </c>
      <c r="M46" s="95">
        <f>[4]NSA_DTS!$ES237</f>
        <v>-1.3276914962219166E-2</v>
      </c>
    </row>
    <row r="47" spans="2:19" s="22" customFormat="1" ht="12.75" customHeight="1" x14ac:dyDescent="0.2">
      <c r="B47" s="108"/>
      <c r="C47" s="70" t="s">
        <v>19</v>
      </c>
      <c r="D47" s="60">
        <f>[4]NSA_DTS!$ES13</f>
        <v>10.550964869647801</v>
      </c>
      <c r="E47" s="61">
        <f>[4]NSA_DTS!$ES63</f>
        <v>-0.10237537691150267</v>
      </c>
      <c r="F47" s="62">
        <f>[4]NSA_DTS!$ES88</f>
        <v>-2.6064120674795355E-2</v>
      </c>
      <c r="G47" s="63">
        <f>[4]NSA_DTS!$ES313</f>
        <v>-2.2368338749973127E-2</v>
      </c>
      <c r="H47" s="64">
        <f>[4]NSA_DTS!$ES263</f>
        <v>-1.0473864938920219E-4</v>
      </c>
      <c r="I47" s="65">
        <f>[4]NSA_DTS!$ES138</f>
        <v>121.52715278859002</v>
      </c>
      <c r="J47" s="66">
        <f>[4]NSA_DTS!$ES163</f>
        <v>-9.1207878009439414E-3</v>
      </c>
      <c r="K47" s="67">
        <f>[4]NSA_DTS!$ES188</f>
        <v>4.2011804067496605E-3</v>
      </c>
      <c r="L47" s="66">
        <f>[4]NSA_DTS!$ES213</f>
        <v>-3.7670708831101907E-2</v>
      </c>
      <c r="M47" s="66">
        <f>[4]NSA_DTS!$ES238</f>
        <v>-2.5413324845479646E-2</v>
      </c>
    </row>
    <row r="48" spans="2:19" s="22" customFormat="1" ht="12.75" customHeight="1" x14ac:dyDescent="0.2">
      <c r="B48" s="108"/>
      <c r="C48" s="150" t="s">
        <v>20</v>
      </c>
      <c r="D48" s="101">
        <f>[4]NSA_DTS!$ES14</f>
        <v>37.534398858170299</v>
      </c>
      <c r="E48" s="151">
        <f>[4]NSA_DTS!$ES64</f>
        <v>2.5634791386859312E-3</v>
      </c>
      <c r="F48" s="152">
        <f>[4]NSA_DTS!$ES89</f>
        <v>-4.9765996516212274E-3</v>
      </c>
      <c r="G48" s="153">
        <f>[4]NSA_DTS!$ES314</f>
        <v>2.9240769293477076E-3</v>
      </c>
      <c r="H48" s="88">
        <f>[4]NSA_DTS!$ES264</f>
        <v>-4.108244683877238E-2</v>
      </c>
      <c r="I48" s="154">
        <f>[4]NSA_DTS!$ES139</f>
        <v>447.12321072405484</v>
      </c>
      <c r="J48" s="102">
        <f>[4]NSA_DTS!$ES164</f>
        <v>-2.7380594353912602E-2</v>
      </c>
      <c r="K48" s="155">
        <f>[4]NSA_DTS!$ES189</f>
        <v>-3.4893882510483198E-2</v>
      </c>
      <c r="L48" s="102">
        <f>[4]NSA_DTS!$ES214</f>
        <v>2.9280153529154251E-3</v>
      </c>
      <c r="M48" s="102">
        <f>[4]NSA_DTS!$ES239</f>
        <v>-1.1458828353361983E-2</v>
      </c>
    </row>
    <row r="49" spans="2:19" s="22" customFormat="1" ht="12.75" customHeight="1" x14ac:dyDescent="0.2">
      <c r="B49" s="108"/>
      <c r="C49" s="156" t="s">
        <v>21</v>
      </c>
      <c r="D49" s="93">
        <f>[4]NSA_DTS!$ES16</f>
        <v>5.9054835815132298</v>
      </c>
      <c r="E49" s="143">
        <f>[4]NSA_DTS!$ES66</f>
        <v>-0.19119451466820481</v>
      </c>
      <c r="F49" s="144">
        <f>[4]NSA_DTS!$ES91</f>
        <v>-0.14837068543902354</v>
      </c>
      <c r="G49" s="145">
        <f>[4]NSA_DTS!$ES316</f>
        <v>-2.6022583584240366E-2</v>
      </c>
      <c r="H49" s="146">
        <f>[4]NSA_DTS!$ES266</f>
        <v>-0.19560612397779575</v>
      </c>
      <c r="I49" s="147">
        <f>[4]NSA_DTS!$ES141</f>
        <v>71.964444807646132</v>
      </c>
      <c r="J49" s="95">
        <f>[4]NSA_DTS!$ES166</f>
        <v>-0.1876165303963433</v>
      </c>
      <c r="K49" s="148">
        <f>[4]NSA_DTS!$ES191</f>
        <v>-0.18332838532110463</v>
      </c>
      <c r="L49" s="95">
        <f>[4]NSA_DTS!$ES216</f>
        <v>-0.13982995779081631</v>
      </c>
      <c r="M49" s="95">
        <f>[4]NSA_DTS!$ES241</f>
        <v>-0.1379153552401623</v>
      </c>
    </row>
    <row r="50" spans="2:19" s="22" customFormat="1" ht="12.75" customHeight="1" x14ac:dyDescent="0.2">
      <c r="B50" s="108"/>
      <c r="C50" s="157" t="s">
        <v>22</v>
      </c>
      <c r="D50" s="101">
        <f>[4]NSA_DTS!$ES17</f>
        <v>13.949192500210801</v>
      </c>
      <c r="E50" s="151">
        <f>[4]NSA_DTS!$ES67</f>
        <v>-7.5619342924939992E-2</v>
      </c>
      <c r="F50" s="152">
        <f>[4]NSA_DTS!$ES92</f>
        <v>-2.4928376829447041E-2</v>
      </c>
      <c r="G50" s="153">
        <f>[4]NSA_DTS!$ES317</f>
        <v>1.2904790226619944E-4</v>
      </c>
      <c r="H50" s="158">
        <f>[4]NSA_DTS!$ES267</f>
        <v>2.5196866609131341E-2</v>
      </c>
      <c r="I50" s="154">
        <f>[4]NSA_DTS!$ES142</f>
        <v>162.64385371364634</v>
      </c>
      <c r="J50" s="159">
        <f>[4]NSA_DTS!$ES167</f>
        <v>7.8906363268371749E-4</v>
      </c>
      <c r="K50" s="155">
        <f>[4]NSA_DTS!$ES192</f>
        <v>6.9301831825050453E-3</v>
      </c>
      <c r="L50" s="102">
        <f>[4]NSA_DTS!$ES217</f>
        <v>-1.8079204435368923E-2</v>
      </c>
      <c r="M50" s="102">
        <f>[4]NSA_DTS!$ES242</f>
        <v>-1.5300421456390323E-2</v>
      </c>
    </row>
    <row r="51" spans="2:19" s="22" customFormat="1" ht="12.75" customHeight="1" x14ac:dyDescent="0.2">
      <c r="B51" s="108"/>
      <c r="C51" s="59" t="s">
        <v>23</v>
      </c>
      <c r="D51" s="60">
        <f>[4]NSA_DTS!$ES18</f>
        <v>8.4274230111609505</v>
      </c>
      <c r="E51" s="61">
        <f>[4]NSA_DTS!$ES68</f>
        <v>5.5546499498953406E-2</v>
      </c>
      <c r="F51" s="62">
        <f>[4]NSA_DTS!$ES93</f>
        <v>5.9757105705413149E-2</v>
      </c>
      <c r="G51" s="63">
        <f>[4]NSA_DTS!$ES318</f>
        <v>-3.3736015895118432E-2</v>
      </c>
      <c r="H51" s="64">
        <f>[4]NSA_DTS!$ES268</f>
        <v>1.6002872995094064E-2</v>
      </c>
      <c r="I51" s="65">
        <f>[4]NSA_DTS!$ES143</f>
        <v>111.41611263695812</v>
      </c>
      <c r="J51" s="66">
        <f>[4]NSA_DTS!$ES168</f>
        <v>3.6598723197166727E-2</v>
      </c>
      <c r="K51" s="67">
        <f>[4]NSA_DTS!$ES193</f>
        <v>3.7081253115879065E-2</v>
      </c>
      <c r="L51" s="66">
        <f>[4]NSA_DTS!$ES218</f>
        <v>6.3177255998745352E-2</v>
      </c>
      <c r="M51" s="66">
        <f>[4]NSA_DTS!$ES243</f>
        <v>6.6945301357126841E-2</v>
      </c>
    </row>
    <row r="52" spans="2:19" s="22" customFormat="1" ht="12.75" customHeight="1" x14ac:dyDescent="0.2">
      <c r="B52" s="108"/>
      <c r="C52" s="68" t="s">
        <v>24</v>
      </c>
      <c r="D52" s="60">
        <f>[4]NSA_DTS!$ES19</f>
        <v>5.6118475800000001</v>
      </c>
      <c r="E52" s="61">
        <f>[4]NSA_DTS!$ES69</f>
        <v>7.1887333467623327E-2</v>
      </c>
      <c r="F52" s="62">
        <f>[4]NSA_DTS!$ES94</f>
        <v>7.2743229772267215E-2</v>
      </c>
      <c r="G52" s="63">
        <f>[4]NSA_DTS!$ES319</f>
        <v>-4.6087946411947245E-2</v>
      </c>
      <c r="H52" s="64">
        <f>[4]NSA_DTS!$ES269</f>
        <v>2.2834191844456786E-2</v>
      </c>
      <c r="I52" s="65">
        <f>[4]NSA_DTS!$ES144</f>
        <v>71.832289020396743</v>
      </c>
      <c r="J52" s="66">
        <f>[4]NSA_DTS!$ES169</f>
        <v>5.1569623273623355E-2</v>
      </c>
      <c r="K52" s="67">
        <f>[4]NSA_DTS!$ES194</f>
        <v>5.3472997860370075E-2</v>
      </c>
      <c r="L52" s="66">
        <f>[4]NSA_DTS!$ES219</f>
        <v>8.2390613611179386E-2</v>
      </c>
      <c r="M52" s="66">
        <f>[4]NSA_DTS!$ES244</f>
        <v>8.7501309202595356E-2</v>
      </c>
    </row>
    <row r="53" spans="2:19" s="22" customFormat="1" ht="12.75" customHeight="1" x14ac:dyDescent="0.2">
      <c r="B53" s="108"/>
      <c r="C53" s="68" t="s">
        <v>25</v>
      </c>
      <c r="D53" s="60">
        <f>[4]NSA_DTS!$ES20</f>
        <v>2.8155754311609504</v>
      </c>
      <c r="E53" s="61">
        <f>[4]NSA_DTS!$ES70</f>
        <v>2.4419196960014045E-2</v>
      </c>
      <c r="F53" s="62">
        <f>[4]NSA_DTS!$ES95</f>
        <v>3.6691483167570871E-2</v>
      </c>
      <c r="G53" s="63">
        <f>[4]NSA_DTS!$ES320</f>
        <v>-1.0179290234003879E-2</v>
      </c>
      <c r="H53" s="64">
        <f>[4]NSA_DTS!$ES270</f>
        <v>4.3032736947632433E-3</v>
      </c>
      <c r="I53" s="65">
        <f>[4]NSA_DTS!$ES145</f>
        <v>39.583823616561389</v>
      </c>
      <c r="J53" s="66">
        <f>[4]NSA_DTS!$ES170</f>
        <v>1.0492447819883122E-2</v>
      </c>
      <c r="K53" s="67">
        <f>[4]NSA_DTS!$ES195</f>
        <v>8.4900801338765319E-3</v>
      </c>
      <c r="L53" s="66">
        <f>[4]NSA_DTS!$ES220</f>
        <v>2.857262993515608E-2</v>
      </c>
      <c r="M53" s="66">
        <f>[4]NSA_DTS!$ES245</f>
        <v>3.0518717733518885E-2</v>
      </c>
    </row>
    <row r="54" spans="2:19" s="22" customFormat="1" ht="12.75" customHeight="1" x14ac:dyDescent="0.2">
      <c r="B54" s="108"/>
      <c r="C54" s="160" t="s">
        <v>26</v>
      </c>
      <c r="D54" s="161">
        <f>[4]NSA_DTS!$ES22</f>
        <v>83.835358895755604</v>
      </c>
      <c r="E54" s="162">
        <f>[4]NSA_DTS!$ES72</f>
        <v>-2.685763318118406E-2</v>
      </c>
      <c r="F54" s="163">
        <f>[4]NSA_DTS!$ES97</f>
        <v>2.8957566852424232E-2</v>
      </c>
      <c r="G54" s="164">
        <f>[4]NSA_DTS!$ES322</f>
        <v>5.2707515258005877E-3</v>
      </c>
      <c r="H54" s="55">
        <f>[4]NSA_DTS!$ES272</f>
        <v>-1.2271164416565172E-3</v>
      </c>
      <c r="I54" s="165">
        <f>[4]NSA_DTS!$ES147</f>
        <v>991.85432917468904</v>
      </c>
      <c r="J54" s="166">
        <f>[4]NSA_DTS!$ES172</f>
        <v>1.1483853562652468E-2</v>
      </c>
      <c r="K54" s="167">
        <f>[4]NSA_DTS!$ES197</f>
        <v>1.7466355603113382E-2</v>
      </c>
      <c r="L54" s="166">
        <f>[4]NSA_DTS!$ES222</f>
        <v>3.0026790461765707E-2</v>
      </c>
      <c r="M54" s="166">
        <f>[4]NSA_DTS!$ES247</f>
        <v>2.7953243952040241E-2</v>
      </c>
    </row>
    <row r="55" spans="2:19" s="22" customFormat="1" ht="12.75" customHeight="1" x14ac:dyDescent="0.2">
      <c r="B55" s="108"/>
      <c r="C55" s="76" t="s">
        <v>27</v>
      </c>
      <c r="D55" s="60">
        <f>[4]NSA_DTS!$ES23</f>
        <v>62.398043591973298</v>
      </c>
      <c r="E55" s="61">
        <f>[4]NSA_DTS!$ES73</f>
        <v>-1.6631616557670981E-2</v>
      </c>
      <c r="F55" s="62">
        <f>[4]NSA_DTS!$ES98</f>
        <v>3.9290928341498388E-2</v>
      </c>
      <c r="G55" s="63">
        <f>[4]NSA_DTS!$ES323</f>
        <v>1.8185433632740278E-3</v>
      </c>
      <c r="H55" s="64">
        <f>[4]NSA_DTS!$ES273</f>
        <v>6.943563938493158E-3</v>
      </c>
      <c r="I55" s="65">
        <f>[4]NSA_DTS!$ES148</f>
        <v>743.74210405752081</v>
      </c>
      <c r="J55" s="66">
        <f>[4]NSA_DTS!$ES173</f>
        <v>2.3957216918725432E-2</v>
      </c>
      <c r="K55" s="67">
        <f>[4]NSA_DTS!$ES198</f>
        <v>2.8841011944217509E-2</v>
      </c>
      <c r="L55" s="66">
        <f>[4]NSA_DTS!$ES223</f>
        <v>4.1627842937918658E-2</v>
      </c>
      <c r="M55" s="66">
        <f>[4]NSA_DTS!$ES248</f>
        <v>3.8757864120770202E-2</v>
      </c>
    </row>
    <row r="56" spans="2:19" s="22" customFormat="1" ht="12.75" customHeight="1" x14ac:dyDescent="0.2">
      <c r="B56" s="108"/>
      <c r="C56" s="77" t="s">
        <v>28</v>
      </c>
      <c r="D56" s="60">
        <f>[4]NSA_DTS!$ES24</f>
        <v>59.246207586007102</v>
      </c>
      <c r="E56" s="61">
        <f>[4]NSA_DTS!$ES74</f>
        <v>-8.6012730005174953E-3</v>
      </c>
      <c r="F56" s="62">
        <f>[4]NSA_DTS!$ES99</f>
        <v>4.544340964955218E-2</v>
      </c>
      <c r="G56" s="63">
        <f>[4]NSA_DTS!$ES324</f>
        <v>2.1017134880456645E-3</v>
      </c>
      <c r="H56" s="64">
        <f>[4]NSA_DTS!$ES274</f>
        <v>2.1644233028845106E-2</v>
      </c>
      <c r="I56" s="65">
        <f>[4]NSA_DTS!$ES149</f>
        <v>707.02009335483592</v>
      </c>
      <c r="J56" s="66">
        <f>[4]NSA_DTS!$ES174</f>
        <v>3.3381327987832998E-2</v>
      </c>
      <c r="K56" s="67">
        <f>[4]NSA_DTS!$ES199</f>
        <v>3.8120434049580654E-2</v>
      </c>
      <c r="L56" s="66">
        <f>[4]NSA_DTS!$ES224</f>
        <v>5.069113240245704E-2</v>
      </c>
      <c r="M56" s="66">
        <f>[4]NSA_DTS!$ES249</f>
        <v>4.6769397902615806E-2</v>
      </c>
    </row>
    <row r="57" spans="2:19" s="22" customFormat="1" ht="12.75" customHeight="1" x14ac:dyDescent="0.2">
      <c r="B57" s="108"/>
      <c r="C57" s="70" t="s">
        <v>29</v>
      </c>
      <c r="D57" s="78">
        <f>[4]NSA_DTS!$ES25</f>
        <v>3.1518360059661941</v>
      </c>
      <c r="E57" s="61">
        <f>[4]NSA_DTS!$ES75</f>
        <v>-0.14657341667143275</v>
      </c>
      <c r="F57" s="62">
        <f>[4]NSA_DTS!$ES100</f>
        <v>-6.6566323385814141E-2</v>
      </c>
      <c r="G57" s="63">
        <f>[4]NSA_DTS!$ES325</f>
        <v>-3.6071296185656854E-3</v>
      </c>
      <c r="H57" s="64">
        <f>[4]NSA_DTS!$ES275</f>
        <v>-0.18329627149167504</v>
      </c>
      <c r="I57" s="65">
        <f>[4]NSA_DTS!$ES150</f>
        <v>36.722010702684884</v>
      </c>
      <c r="J57" s="66">
        <f>[4]NSA_DTS!$ES175</f>
        <v>-0.12898001015171345</v>
      </c>
      <c r="K57" s="67">
        <f>[4]NSA_DTS!$ES200</f>
        <v>-0.12137645689117471</v>
      </c>
      <c r="L57" s="66">
        <f>[4]NSA_DTS!$ES225</f>
        <v>-0.10083448604118317</v>
      </c>
      <c r="M57" s="66">
        <f>[4]NSA_DTS!$ES250</f>
        <v>-9.2802172740059641E-2</v>
      </c>
    </row>
    <row r="58" spans="2:19" s="22" customFormat="1" ht="12.75" customHeight="1" x14ac:dyDescent="0.2">
      <c r="B58" s="108"/>
      <c r="C58" s="133" t="s">
        <v>30</v>
      </c>
      <c r="D58" s="101">
        <f>[4]NSA_DTS!$ES26</f>
        <v>21.437315303782299</v>
      </c>
      <c r="E58" s="151">
        <f>[4]NSA_DTS!$ES76</f>
        <v>-5.5447806729355342E-2</v>
      </c>
      <c r="F58" s="152">
        <f>[4]NSA_DTS!$ES101</f>
        <v>-9.6752969361235674E-4</v>
      </c>
      <c r="G58" s="153">
        <f>[4]NSA_DTS!$ES326</f>
        <v>1.5816432117769619E-2</v>
      </c>
      <c r="H58" s="88">
        <f>[4]NSA_DTS!$ES276</f>
        <v>-2.3913304785648681E-2</v>
      </c>
      <c r="I58" s="154">
        <f>[4]NSA_DTS!$ES151</f>
        <v>248.11222511716829</v>
      </c>
      <c r="J58" s="102">
        <f>[4]NSA_DTS!$ES176</f>
        <v>-2.4149702559492003E-2</v>
      </c>
      <c r="K58" s="155">
        <f>[4]NSA_DTS!$ES201</f>
        <v>-1.5114188498595471E-2</v>
      </c>
      <c r="L58" s="102">
        <f>[4]NSA_DTS!$ES226</f>
        <v>-2.3373740701323475E-3</v>
      </c>
      <c r="M58" s="102">
        <f>[4]NSA_DTS!$ES251</f>
        <v>-3.4388441699669814E-3</v>
      </c>
    </row>
    <row r="59" spans="2:19" s="22" customFormat="1" ht="12.75" customHeight="1" x14ac:dyDescent="0.2">
      <c r="B59" s="108"/>
      <c r="C59" s="50" t="s">
        <v>31</v>
      </c>
      <c r="D59" s="101">
        <f>[4]NSA_DTS!$ES27</f>
        <v>193.66030703755499</v>
      </c>
      <c r="E59" s="151">
        <f>[4]NSA_DTS!$ES77</f>
        <v>-6.0362436763057303E-2</v>
      </c>
      <c r="F59" s="152">
        <f>[4]NSA_DTS!$ES102</f>
        <v>-1.3202218933740628E-2</v>
      </c>
      <c r="G59" s="153">
        <f>[4]NSA_DTS!$ES327</f>
        <v>-1.3474035552874519E-2</v>
      </c>
      <c r="H59" s="88">
        <f>[4]NSA_DTS!$ES277</f>
        <v>-1.6497117721714805E-2</v>
      </c>
      <c r="I59" s="154">
        <f>[4]NSA_DTS!$ES152</f>
        <v>2283.5478798793733</v>
      </c>
      <c r="J59" s="102">
        <f>[4]NSA_DTS!$ES177</f>
        <v>-1.2361495041897652E-2</v>
      </c>
      <c r="K59" s="155">
        <f>[4]NSA_DTS!$ES202</f>
        <v>-7.8140709593899071E-3</v>
      </c>
      <c r="L59" s="102">
        <f>[4]NSA_DTS!$ES227</f>
        <v>-4.8112107704981755E-3</v>
      </c>
      <c r="M59" s="102">
        <f>[4]NSA_DTS!$ES252</f>
        <v>-5.0306975168606938E-3</v>
      </c>
    </row>
    <row r="60" spans="2:19" s="22" customFormat="1" ht="12.75" hidden="1" customHeight="1" x14ac:dyDescent="0.2">
      <c r="B60" s="108"/>
      <c r="C60" s="168"/>
      <c r="D60" s="107"/>
      <c r="E60" s="62"/>
      <c r="F60" s="169"/>
      <c r="G60" s="170"/>
      <c r="H60" s="169"/>
      <c r="I60" s="169"/>
      <c r="J60" s="62"/>
      <c r="K60" s="169"/>
      <c r="L60" s="169"/>
      <c r="M60" s="169"/>
    </row>
    <row r="61" spans="2:19" s="22" customFormat="1" ht="12.75" hidden="1" customHeight="1" x14ac:dyDescent="0.2">
      <c r="B61" s="108"/>
      <c r="C61" s="168"/>
      <c r="D61" s="107"/>
      <c r="E61" s="62"/>
      <c r="F61" s="169"/>
      <c r="G61" s="170"/>
      <c r="H61" s="169"/>
      <c r="I61" s="169"/>
      <c r="J61" s="62"/>
      <c r="K61" s="169"/>
      <c r="L61" s="169"/>
      <c r="M61" s="169"/>
    </row>
    <row r="62" spans="2:19" s="22" customFormat="1" ht="12.75" hidden="1" customHeight="1" x14ac:dyDescent="0.2">
      <c r="B62" s="108"/>
      <c r="C62" s="168"/>
      <c r="D62" s="107"/>
      <c r="E62" s="62"/>
      <c r="F62" s="169"/>
      <c r="G62" s="170"/>
      <c r="H62" s="169"/>
      <c r="I62" s="169"/>
      <c r="J62" s="62"/>
      <c r="K62" s="169"/>
      <c r="L62" s="169"/>
      <c r="M62" s="169"/>
    </row>
    <row r="63" spans="2:19" s="22" customFormat="1" ht="12.75" customHeight="1" x14ac:dyDescent="0.2">
      <c r="C63" s="89"/>
      <c r="D63" s="44"/>
      <c r="E63" s="45"/>
      <c r="F63" s="90"/>
      <c r="G63" s="45"/>
      <c r="H63" s="48"/>
      <c r="I63" s="91"/>
      <c r="J63" s="90"/>
      <c r="K63" s="45"/>
      <c r="L63" s="92"/>
      <c r="M63" s="45"/>
    </row>
    <row r="64" spans="2:19" s="22" customFormat="1" ht="12.75" customHeight="1" x14ac:dyDescent="0.2">
      <c r="C64" s="76" t="s">
        <v>32</v>
      </c>
      <c r="D64" s="93">
        <f>[12]Mois!$DH$5/1000000</f>
        <v>23.112970509999997</v>
      </c>
      <c r="E64" s="148">
        <f>'[12]Evo mois'!$DH$5</f>
        <v>-0.28194620486456146</v>
      </c>
      <c r="F64" s="171">
        <f>'[13]Evo Mois'!$DH$5</f>
        <v>-0.2455197247516212</v>
      </c>
      <c r="G64" s="95">
        <f>'[13]Evo Mois-1'!$DH$5</f>
        <v>-0.24032901548669183</v>
      </c>
      <c r="H64" s="148">
        <f>'[13]Evo ACM'!$CV$5</f>
        <v>3.4431754837556117E-3</v>
      </c>
      <c r="I64" s="93">
        <f>'[12]Cumul ACM'!$DH$5/1000000</f>
        <v>331.16821834000001</v>
      </c>
      <c r="J64" s="148">
        <f>'[12]Evo ACM'!$DH$5</f>
        <v>-7.4034415254504715E-3</v>
      </c>
      <c r="K64" s="95">
        <f>'[13]Evo ACM'!$DH$5</f>
        <v>1.0799784879291785E-3</v>
      </c>
      <c r="L64" s="148">
        <f>'[12]Evo PCAP'!$DH$5</f>
        <v>-9.3153790076832443E-2</v>
      </c>
      <c r="M64" s="95">
        <f>'[13]Evo PCAP'!$DH$5</f>
        <v>-8.7058846539644352E-2</v>
      </c>
      <c r="O64" s="98"/>
      <c r="P64" s="98"/>
      <c r="Q64" s="98"/>
      <c r="R64" s="98"/>
      <c r="S64" s="98"/>
    </row>
    <row r="65" spans="2:19" s="22" customFormat="1" ht="12.75" customHeight="1" x14ac:dyDescent="0.2">
      <c r="C65" s="99" t="s">
        <v>33</v>
      </c>
      <c r="D65" s="60">
        <f>[12]Mois!$DH$6/1000000</f>
        <v>18.941743880000001</v>
      </c>
      <c r="E65" s="67">
        <f>'[12]Evo mois'!$DH$6</f>
        <v>-0.2644146199188192</v>
      </c>
      <c r="F65" s="94">
        <f>'[13]Evo Mois'!$DH$6</f>
        <v>-0.22836376983770823</v>
      </c>
      <c r="G65" s="66">
        <f>'[13]Evo Mois-1'!$DH$6</f>
        <v>-0.22335607303985849</v>
      </c>
      <c r="H65" s="67">
        <f>'[13]Evo ACM'!$CV$6</f>
        <v>-9.5019301591691141E-3</v>
      </c>
      <c r="I65" s="60">
        <f>'[12]Cumul ACM'!$DH$6/1000000</f>
        <v>265.69260604999999</v>
      </c>
      <c r="J65" s="67">
        <f>'[12]Evo ACM'!$DH$6</f>
        <v>-3.1027126612970246E-3</v>
      </c>
      <c r="K65" s="66">
        <f>'[13]Evo ACM'!$DH$6</f>
        <v>5.5617813103372438E-3</v>
      </c>
      <c r="L65" s="67">
        <f>'[12]Evo PCAP'!$DH$6</f>
        <v>-8.9007660334376903E-2</v>
      </c>
      <c r="M65" s="66">
        <f>'[13]Evo PCAP'!$DH$6</f>
        <v>-8.033616919715969E-2</v>
      </c>
      <c r="O65" s="98"/>
      <c r="P65" s="98"/>
      <c r="Q65" s="98"/>
      <c r="R65" s="98"/>
      <c r="S65" s="98"/>
    </row>
    <row r="66" spans="2:19" s="22" customFormat="1" ht="12.75" customHeight="1" x14ac:dyDescent="0.2">
      <c r="C66" s="99" t="s">
        <v>34</v>
      </c>
      <c r="D66" s="60">
        <f>[12]Mois!$DH$7/1000000</f>
        <v>2.18145677</v>
      </c>
      <c r="E66" s="67">
        <f>'[12]Evo mois'!$DH$7</f>
        <v>-6.8375957412146304E-2</v>
      </c>
      <c r="F66" s="94">
        <f>'[13]Evo Mois'!$DH$7</f>
        <v>-9.1288270613286704E-3</v>
      </c>
      <c r="G66" s="66">
        <f>'[13]Evo Mois-1'!$DH$7</f>
        <v>-7.2966720084091108E-2</v>
      </c>
      <c r="H66" s="67">
        <f>'[13]Evo ACM'!$CV$7</f>
        <v>0.15480372150212829</v>
      </c>
      <c r="I66" s="60">
        <f>'[12]Cumul ACM'!$DH$7/1000000</f>
        <v>27.48748196</v>
      </c>
      <c r="J66" s="67">
        <f>'[12]Evo ACM'!$DH$7</f>
        <v>4.6904902568211115E-2</v>
      </c>
      <c r="K66" s="66">
        <f>'[13]Evo ACM'!$DH$7</f>
        <v>4.8464237897155149E-2</v>
      </c>
      <c r="L66" s="67">
        <f>'[12]Evo PCAP'!$DH$7</f>
        <v>4.3579675532150919E-2</v>
      </c>
      <c r="M66" s="66">
        <f>'[13]Evo PCAP'!$DH$7</f>
        <v>3.8836005866127898E-2</v>
      </c>
      <c r="O66" s="98"/>
      <c r="P66" s="98"/>
      <c r="Q66" s="98"/>
      <c r="R66" s="98"/>
      <c r="S66" s="98"/>
    </row>
    <row r="67" spans="2:19" s="22" customFormat="1" ht="12.75" customHeight="1" x14ac:dyDescent="0.2">
      <c r="C67" s="174" t="s">
        <v>35</v>
      </c>
      <c r="D67" s="175">
        <f>[12]Mois!$DH$8/1000000</f>
        <v>1.98976986</v>
      </c>
      <c r="E67" s="176">
        <f>'[12]Evo mois'!$DH$8</f>
        <v>-0.51424245817096825</v>
      </c>
      <c r="F67" s="177">
        <f>'[13]Evo Mois'!$DH$8</f>
        <v>-0.5130679452998248</v>
      </c>
      <c r="G67" s="178">
        <f>'[13]Evo Mois-1'!$DH$8</f>
        <v>-0.48265497431728599</v>
      </c>
      <c r="H67" s="176">
        <f>'[13]Evo ACM'!$CV$8</f>
        <v>4.4807360492755688E-3</v>
      </c>
      <c r="I67" s="175">
        <f>'[12]Cumul ACM'!$DH$8/1000000</f>
        <v>37.988130329999997</v>
      </c>
      <c r="J67" s="176">
        <f>'[12]Evo ACM'!$DH$8</f>
        <v>-7.0349331991915176E-2</v>
      </c>
      <c r="K67" s="178">
        <f>'[13]Evo ACM'!$DH$8</f>
        <v>-5.855031763162466E-2</v>
      </c>
      <c r="L67" s="176">
        <f>'[12]Evo PCAP'!$DH$8</f>
        <v>-0.19819602311642781</v>
      </c>
      <c r="M67" s="178">
        <f>'[13]Evo PCAP'!$DH$8</f>
        <v>-0.21180178998541033</v>
      </c>
      <c r="O67" s="98"/>
      <c r="P67" s="98"/>
      <c r="Q67" s="98"/>
      <c r="R67" s="98"/>
      <c r="S67" s="98"/>
    </row>
    <row r="68" spans="2:19" s="22" customFormat="1" ht="12.75" customHeight="1" x14ac:dyDescent="0.2">
      <c r="C68" s="173"/>
      <c r="D68" s="107"/>
      <c r="E68" s="67"/>
      <c r="F68" s="67"/>
      <c r="G68" s="67"/>
      <c r="H68" s="67"/>
      <c r="I68" s="107"/>
      <c r="J68" s="67"/>
      <c r="K68" s="67"/>
      <c r="L68" s="67"/>
      <c r="M68" s="67"/>
      <c r="O68" s="98"/>
      <c r="P68" s="98"/>
      <c r="Q68" s="98"/>
      <c r="R68" s="98"/>
      <c r="S68" s="98"/>
    </row>
    <row r="69" spans="2:19" s="22" customFormat="1" ht="12.75" customHeight="1" x14ac:dyDescent="0.2">
      <c r="B69" s="108"/>
      <c r="C69" s="109"/>
      <c r="D69" s="116"/>
      <c r="E69" s="110"/>
      <c r="F69" s="110"/>
      <c r="G69" s="110"/>
      <c r="H69" s="110"/>
      <c r="I69" s="111"/>
      <c r="J69" s="110"/>
      <c r="K69" s="110"/>
      <c r="L69" s="110"/>
      <c r="M69" s="110"/>
    </row>
    <row r="70" spans="2:19" s="22" customFormat="1" ht="38.25" customHeight="1" x14ac:dyDescent="0.2">
      <c r="B70" s="108"/>
      <c r="C70" s="25" t="s">
        <v>47</v>
      </c>
      <c r="D70" s="26" t="s">
        <v>6</v>
      </c>
      <c r="E70" s="27"/>
      <c r="F70" s="27"/>
      <c r="G70" s="28"/>
      <c r="H70" s="26" t="s">
        <v>8</v>
      </c>
      <c r="I70" s="27"/>
      <c r="J70" s="27"/>
      <c r="K70" s="28"/>
      <c r="L70" s="26" t="s">
        <v>9</v>
      </c>
      <c r="M70" s="28"/>
    </row>
    <row r="71" spans="2:19" s="22" customFormat="1" ht="53.25" customHeight="1" x14ac:dyDescent="0.2">
      <c r="B71" s="108"/>
      <c r="C71" s="29"/>
      <c r="D71" s="30" t="str">
        <f>D38</f>
        <v>Données brutes  mars 2024</v>
      </c>
      <c r="E71" s="31" t="str">
        <f>E38</f>
        <v>Taux de croissance  mars 2024 / mars 2023</v>
      </c>
      <c r="F71" s="117"/>
      <c r="G71" s="33" t="str">
        <f>G5</f>
        <v>Taux de croissance  mars 2024 / fev 2024</v>
      </c>
      <c r="H71" s="34" t="str">
        <f>H38</f>
        <v>Rappel :
Taux ACM CVS-CJO à fin mars 2023</v>
      </c>
      <c r="I71" s="35" t="str">
        <f>I38</f>
        <v>Données brutes avril 2023 - mars 2024</v>
      </c>
      <c r="J71" s="31" t="str">
        <f>J38</f>
        <v>Taux ACM (avril 2023 - mars 2024 / avril 2022 - mars 2023)</v>
      </c>
      <c r="K71" s="37"/>
      <c r="L71" s="31" t="str">
        <f>L38</f>
        <v>( janv à mars 2024 ) /
( janv à mars 2023 )</v>
      </c>
      <c r="M71" s="37"/>
    </row>
    <row r="72" spans="2:19" s="22" customFormat="1" ht="38.25" customHeight="1" x14ac:dyDescent="0.2">
      <c r="B72" s="108"/>
      <c r="C72" s="38"/>
      <c r="D72" s="39"/>
      <c r="E72" s="33" t="s">
        <v>10</v>
      </c>
      <c r="F72" s="40" t="s">
        <v>11</v>
      </c>
      <c r="G72" s="33" t="s">
        <v>11</v>
      </c>
      <c r="H72" s="41"/>
      <c r="I72" s="42"/>
      <c r="J72" s="33" t="s">
        <v>10</v>
      </c>
      <c r="K72" s="33" t="s">
        <v>11</v>
      </c>
      <c r="L72" s="33" t="s">
        <v>10</v>
      </c>
      <c r="M72" s="33" t="s">
        <v>11</v>
      </c>
    </row>
    <row r="73" spans="2:19" s="22" customFormat="1" ht="12.75" customHeight="1" x14ac:dyDescent="0.2">
      <c r="B73" s="108"/>
      <c r="C73" s="43" t="s">
        <v>12</v>
      </c>
      <c r="D73" s="44">
        <f>[4]SA_DTS!$ES5</f>
        <v>240.93906266389391</v>
      </c>
      <c r="E73" s="45">
        <f>[4]SA_DTS!$ES55</f>
        <v>-8.1887696784369579E-3</v>
      </c>
      <c r="F73" s="46">
        <f>[4]SA_DTS!$ES80</f>
        <v>3.6906697607633987E-2</v>
      </c>
      <c r="G73" s="47">
        <f>[4]SA_DTS!$ES305</f>
        <v>-6.5869483786888949E-3</v>
      </c>
      <c r="H73" s="48">
        <f>[4]SA_DTS!$ES255</f>
        <v>-2.185360850078033E-3</v>
      </c>
      <c r="I73" s="115">
        <f>[4]SA_DTS!$ES130</f>
        <v>2713.312692576023</v>
      </c>
      <c r="J73" s="45">
        <f>[4]SA_DTS!$ES155</f>
        <v>2.0982074190744049E-2</v>
      </c>
      <c r="K73" s="47">
        <f>[4]SA_DTS!$ES180</f>
        <v>2.4269537402770824E-2</v>
      </c>
      <c r="L73" s="45">
        <f>[4]SA_DTS!$ES205</f>
        <v>4.1261991485941785E-2</v>
      </c>
      <c r="M73" s="45">
        <f>[4]SA_DTS!$ES230</f>
        <v>4.1373679369313798E-2</v>
      </c>
    </row>
    <row r="74" spans="2:19" s="22" customFormat="1" ht="12.75" customHeight="1" x14ac:dyDescent="0.2">
      <c r="B74" s="108"/>
      <c r="C74" s="50" t="s">
        <v>13</v>
      </c>
      <c r="D74" s="51">
        <f>[4]SA_DTS!$ES6</f>
        <v>160.95475289278039</v>
      </c>
      <c r="E74" s="52">
        <f>[4]SA_DTS!$ES56</f>
        <v>-1.7686369145566316E-2</v>
      </c>
      <c r="F74" s="53">
        <f>[4]SA_DTS!$ES81</f>
        <v>2.3085676579642112E-2</v>
      </c>
      <c r="G74" s="54">
        <f>[4]SA_DTS!$ES306</f>
        <v>-1.1804684644384666E-2</v>
      </c>
      <c r="H74" s="55">
        <f>[4]SA_DTS!$ES256</f>
        <v>-6.7493613841623779E-3</v>
      </c>
      <c r="I74" s="56">
        <f>[4]SA_DTS!$ES131</f>
        <v>1788.1515051265133</v>
      </c>
      <c r="J74" s="57">
        <f>[4]SA_DTS!$ES156</f>
        <v>8.6581256947604324E-3</v>
      </c>
      <c r="K74" s="58">
        <f>[4]SA_DTS!$ES181</f>
        <v>1.1543223098704036E-2</v>
      </c>
      <c r="L74" s="57">
        <f>[4]SA_DTS!$ES206</f>
        <v>2.9062413877675164E-2</v>
      </c>
      <c r="M74" s="57">
        <f>[4]SA_DTS!$ES231</f>
        <v>2.9388133534206551E-2</v>
      </c>
    </row>
    <row r="75" spans="2:19" s="22" customFormat="1" ht="12.75" customHeight="1" x14ac:dyDescent="0.2">
      <c r="B75" s="108"/>
      <c r="C75" s="59" t="s">
        <v>14</v>
      </c>
      <c r="D75" s="60">
        <f>[4]SA_DTS!$ES7</f>
        <v>51.15058354600977</v>
      </c>
      <c r="E75" s="61">
        <f>[4]SA_DTS!$ES57</f>
        <v>-8.1551076527878408E-2</v>
      </c>
      <c r="F75" s="62">
        <f>[4]SA_DTS!$ES82</f>
        <v>8.9437918928034765E-3</v>
      </c>
      <c r="G75" s="63">
        <f>[4]SA_DTS!$ES307</f>
        <v>-2.0779587184522996E-2</v>
      </c>
      <c r="H75" s="64">
        <f>[4]SA_DTS!$ES257</f>
        <v>2.3858207942450749E-2</v>
      </c>
      <c r="I75" s="65">
        <f>[4]SA_DTS!$ES132</f>
        <v>571.05026434706451</v>
      </c>
      <c r="J75" s="66">
        <f>[4]SA_DTS!$ES157</f>
        <v>1.8229818589658775E-2</v>
      </c>
      <c r="K75" s="67">
        <f>[4]SA_DTS!$ES182</f>
        <v>2.8156546339156652E-2</v>
      </c>
      <c r="L75" s="66">
        <f>[4]SA_DTS!$ES207</f>
        <v>7.0910792218814578E-3</v>
      </c>
      <c r="M75" s="66">
        <f>[4]SA_DTS!$ES232</f>
        <v>2.1961071034573898E-2</v>
      </c>
    </row>
    <row r="76" spans="2:19" s="22" customFormat="1" ht="12.75" customHeight="1" x14ac:dyDescent="0.2">
      <c r="B76" s="108"/>
      <c r="C76" s="68" t="s">
        <v>15</v>
      </c>
      <c r="D76" s="60">
        <f>[4]SA_DTS!$ES8</f>
        <v>13.022841020551981</v>
      </c>
      <c r="E76" s="61">
        <f>[4]SA_DTS!$ES58</f>
        <v>-4.3037554315475957E-2</v>
      </c>
      <c r="F76" s="62">
        <f>[4]SA_DTS!$ES83</f>
        <v>1.1001535073912772E-2</v>
      </c>
      <c r="G76" s="63">
        <f>[4]SA_DTS!$ES308</f>
        <v>-4.8550418861272093E-2</v>
      </c>
      <c r="H76" s="64">
        <f>[4]SA_DTS!$ES258</f>
        <v>-2.2322723901287755E-2</v>
      </c>
      <c r="I76" s="65">
        <f>[4]SA_DTS!$ES133</f>
        <v>147.524136879754</v>
      </c>
      <c r="J76" s="66">
        <f>[4]SA_DTS!$ES158</f>
        <v>-6.7772355305000254E-3</v>
      </c>
      <c r="K76" s="67">
        <f>[4]SA_DTS!$ES183</f>
        <v>-8.8757428911245828E-4</v>
      </c>
      <c r="L76" s="66">
        <f>[4]SA_DTS!$ES208</f>
        <v>4.3339532489525823E-2</v>
      </c>
      <c r="M76" s="66">
        <f>[4]SA_DTS!$ES233</f>
        <v>4.2536520853797111E-2</v>
      </c>
    </row>
    <row r="77" spans="2:19" s="22" customFormat="1" ht="12.75" customHeight="1" x14ac:dyDescent="0.2">
      <c r="B77" s="108"/>
      <c r="C77" s="68" t="s">
        <v>16</v>
      </c>
      <c r="D77" s="60">
        <f>[4]SA_DTS!$ES9</f>
        <v>29.113055674449257</v>
      </c>
      <c r="E77" s="61">
        <f>[4]SA_DTS!$ES59</f>
        <v>-7.5692624948295206E-2</v>
      </c>
      <c r="F77" s="62">
        <f>[4]SA_DTS!$ES84</f>
        <v>3.9641349236382739E-2</v>
      </c>
      <c r="G77" s="63">
        <f>[4]SA_DTS!$ES309</f>
        <v>-9.1863821323824313E-3</v>
      </c>
      <c r="H77" s="64">
        <f>[4]SA_DTS!$ES259</f>
        <v>4.3945453578011273E-2</v>
      </c>
      <c r="I77" s="65">
        <f>[4]SA_DTS!$ES134</f>
        <v>321.13580682048774</v>
      </c>
      <c r="J77" s="66">
        <f>[4]SA_DTS!$ES159</f>
        <v>4.3607728140692359E-2</v>
      </c>
      <c r="K77" s="67">
        <f>[4]SA_DTS!$ES184</f>
        <v>5.3870989974931671E-2</v>
      </c>
      <c r="L77" s="66">
        <f>[4]SA_DTS!$ES209</f>
        <v>2.4944245868062653E-2</v>
      </c>
      <c r="M77" s="66">
        <f>[4]SA_DTS!$ES234</f>
        <v>4.848815851566779E-2</v>
      </c>
    </row>
    <row r="78" spans="2:19" s="22" customFormat="1" ht="12.75" customHeight="1" x14ac:dyDescent="0.2">
      <c r="B78" s="108"/>
      <c r="C78" s="68" t="s">
        <v>17</v>
      </c>
      <c r="D78" s="60">
        <f>[4]SA_DTS!$ES10</f>
        <v>8.0606614404371495</v>
      </c>
      <c r="E78" s="61">
        <f>[4]SA_DTS!$ES60</f>
        <v>-0.16587731757050861</v>
      </c>
      <c r="F78" s="62">
        <f>[4]SA_DTS!$ES85</f>
        <v>-0.10032612430162857</v>
      </c>
      <c r="G78" s="63">
        <f>[4]SA_DTS!$ES310</f>
        <v>-1.6489413502012717E-2</v>
      </c>
      <c r="H78" s="64">
        <f>[4]SA_DTS!$ES260</f>
        <v>3.2987109265306458E-2</v>
      </c>
      <c r="I78" s="65">
        <f>[4]SA_DTS!$ES135</f>
        <v>92.314291687846293</v>
      </c>
      <c r="J78" s="66">
        <f>[4]SA_DTS!$ES160</f>
        <v>-2.6660645619087764E-2</v>
      </c>
      <c r="K78" s="67">
        <f>[4]SA_DTS!$ES185</f>
        <v>-1.1182669562660785E-2</v>
      </c>
      <c r="L78" s="66">
        <f>[4]SA_DTS!$ES210</f>
        <v>-0.11066569508930668</v>
      </c>
      <c r="M78" s="66">
        <f>[4]SA_DTS!$ES235</f>
        <v>-9.8541251885872372E-2</v>
      </c>
    </row>
    <row r="79" spans="2:19" s="22" customFormat="1" ht="12.75" customHeight="1" x14ac:dyDescent="0.2">
      <c r="B79" s="108"/>
      <c r="C79" s="142" t="s">
        <v>18</v>
      </c>
      <c r="D79" s="93">
        <f>[4]SA_DTS!$ES12</f>
        <v>32.252534500421973</v>
      </c>
      <c r="E79" s="143">
        <f>[4]SA_DTS!$ES62</f>
        <v>2.3829188719279859E-2</v>
      </c>
      <c r="F79" s="144">
        <f>[4]SA_DTS!$ES87</f>
        <v>4.99042994124137E-2</v>
      </c>
      <c r="G79" s="145">
        <f>[4]SA_DTS!$ES312</f>
        <v>-1.1308074036407989E-3</v>
      </c>
      <c r="H79" s="146">
        <f>[4]SA_DTS!$ES262</f>
        <v>-5.5486191067530832E-3</v>
      </c>
      <c r="I79" s="147">
        <f>[4]SA_DTS!$ES137</f>
        <v>360.65118499824882</v>
      </c>
      <c r="J79" s="95">
        <f>[4]SA_DTS!$ES162</f>
        <v>3.5233391592205843E-2</v>
      </c>
      <c r="K79" s="148">
        <f>[4]SA_DTS!$ES187</f>
        <v>3.380294401566597E-2</v>
      </c>
      <c r="L79" s="95">
        <f>[4]SA_DTS!$ES212</f>
        <v>5.1788298764621654E-2</v>
      </c>
      <c r="M79" s="95">
        <f>[4]SA_DTS!$ES237</f>
        <v>4.8667470757976838E-2</v>
      </c>
    </row>
    <row r="80" spans="2:19" s="22" customFormat="1" ht="12.75" customHeight="1" x14ac:dyDescent="0.2">
      <c r="B80" s="108"/>
      <c r="C80" s="70" t="s">
        <v>19</v>
      </c>
      <c r="D80" s="60">
        <f>[4]SA_DTS!$ES13</f>
        <v>9.5453541821865908</v>
      </c>
      <c r="E80" s="61">
        <f>[4]SA_DTS!$ES63</f>
        <v>-5.1617820416802962E-2</v>
      </c>
      <c r="F80" s="62">
        <f>[4]SA_DTS!$ES88</f>
        <v>3.1546185982748831E-2</v>
      </c>
      <c r="G80" s="63">
        <f>[4]SA_DTS!$ES313</f>
        <v>-6.9169185108000075E-3</v>
      </c>
      <c r="H80" s="64">
        <f>[4]SA_DTS!$ES263</f>
        <v>3.848428112575486E-2</v>
      </c>
      <c r="I80" s="65">
        <f>[4]SA_DTS!$ES138</f>
        <v>104.32677186740032</v>
      </c>
      <c r="J80" s="66">
        <f>[4]SA_DTS!$ES163</f>
        <v>4.0530254804899801E-2</v>
      </c>
      <c r="K80" s="67">
        <f>[4]SA_DTS!$ES188</f>
        <v>5.3064670333892616E-2</v>
      </c>
      <c r="L80" s="66">
        <f>[4]SA_DTS!$ES213</f>
        <v>1.7506371047267155E-2</v>
      </c>
      <c r="M80" s="66">
        <f>[4]SA_DTS!$ES238</f>
        <v>3.2417278520212367E-2</v>
      </c>
    </row>
    <row r="81" spans="2:13" s="22" customFormat="1" ht="12.75" customHeight="1" x14ac:dyDescent="0.2">
      <c r="B81" s="108"/>
      <c r="C81" s="150" t="s">
        <v>20</v>
      </c>
      <c r="D81" s="101">
        <f>[4]SA_DTS!$ES14</f>
        <v>20.447626979670101</v>
      </c>
      <c r="E81" s="151">
        <f>[4]SA_DTS!$ES64</f>
        <v>7.0659162529763897E-2</v>
      </c>
      <c r="F81" s="152">
        <f>[4]SA_DTS!$ES89</f>
        <v>5.8681116984546478E-2</v>
      </c>
      <c r="G81" s="153">
        <f>[4]SA_DTS!$ES314</f>
        <v>8.275587722052169E-3</v>
      </c>
      <c r="H81" s="88">
        <f>[4]SA_DTS!$ES264</f>
        <v>-2.9694695625192447E-2</v>
      </c>
      <c r="I81" s="154">
        <f>[4]SA_DTS!$ES139</f>
        <v>232.95311560018189</v>
      </c>
      <c r="J81" s="102">
        <f>[4]SA_DTS!$ES164</f>
        <v>2.8019214320551544E-2</v>
      </c>
      <c r="K81" s="155">
        <f>[4]SA_DTS!$ES189</f>
        <v>1.9349596138692249E-2</v>
      </c>
      <c r="L81" s="102">
        <f>[4]SA_DTS!$ES214</f>
        <v>6.9733903006770959E-2</v>
      </c>
      <c r="M81" s="102">
        <f>[4]SA_DTS!$ES239</f>
        <v>5.3452883768128512E-2</v>
      </c>
    </row>
    <row r="82" spans="2:13" s="22" customFormat="1" ht="12.75" customHeight="1" x14ac:dyDescent="0.2">
      <c r="B82" s="108"/>
      <c r="C82" s="156" t="s">
        <v>21</v>
      </c>
      <c r="D82" s="93">
        <f>[4]SA_DTS!$ES16</f>
        <v>7.1167798323278602</v>
      </c>
      <c r="E82" s="143">
        <f>[4]SA_DTS!$ES66</f>
        <v>-0.12187706537208143</v>
      </c>
      <c r="F82" s="144">
        <f>[4]SA_DTS!$ES91</f>
        <v>-8.6226888115468636E-2</v>
      </c>
      <c r="G82" s="145">
        <f>[4]SA_DTS!$ES316</f>
        <v>-5.0706660910690204E-2</v>
      </c>
      <c r="H82" s="146">
        <f>[4]SA_DTS!$ES266</f>
        <v>-0.28290606923447215</v>
      </c>
      <c r="I82" s="147">
        <f>[4]SA_DTS!$ES141</f>
        <v>82.298619256685669</v>
      </c>
      <c r="J82" s="95">
        <f>[4]SA_DTS!$ES166</f>
        <v>-0.18008055802913914</v>
      </c>
      <c r="K82" s="148">
        <f>[4]SA_DTS!$ES191</f>
        <v>-0.17628114405580109</v>
      </c>
      <c r="L82" s="95">
        <f>[4]SA_DTS!$ES216</f>
        <v>-7.610489131094611E-2</v>
      </c>
      <c r="M82" s="95">
        <f>[4]SA_DTS!$ES241</f>
        <v>-7.7289399311766704E-2</v>
      </c>
    </row>
    <row r="83" spans="2:13" s="22" customFormat="1" ht="12.75" customHeight="1" x14ac:dyDescent="0.2">
      <c r="B83" s="108"/>
      <c r="C83" s="157" t="s">
        <v>22</v>
      </c>
      <c r="D83" s="101">
        <f>[4]SA_DTS!$ES17</f>
        <v>13.582170472263901</v>
      </c>
      <c r="E83" s="151">
        <f>[4]SA_DTS!$ES67</f>
        <v>-3.6244780744495886E-2</v>
      </c>
      <c r="F83" s="152">
        <f>[4]SA_DTS!$ES92</f>
        <v>1.886716550375156E-2</v>
      </c>
      <c r="G83" s="153">
        <f>[4]SA_DTS!$ES317</f>
        <v>-5.5129025692840505E-3</v>
      </c>
      <c r="H83" s="158">
        <f>[4]SA_DTS!$ES267</f>
        <v>7.9742783214468149E-2</v>
      </c>
      <c r="I83" s="154">
        <f>[4]SA_DTS!$ES142</f>
        <v>151.91303396406531</v>
      </c>
      <c r="J83" s="159">
        <f>[4]SA_DTS!$ES167</f>
        <v>6.337036899281534E-2</v>
      </c>
      <c r="K83" s="155">
        <f>[4]SA_DTS!$ES192</f>
        <v>7.2186077924383696E-2</v>
      </c>
      <c r="L83" s="102">
        <f>[4]SA_DTS!$ES217</f>
        <v>2.3729925300770338E-2</v>
      </c>
      <c r="M83" s="102">
        <f>[4]SA_DTS!$ES242</f>
        <v>3.2446636180721855E-2</v>
      </c>
    </row>
    <row r="84" spans="2:13" s="22" customFormat="1" ht="12.75" customHeight="1" x14ac:dyDescent="0.2">
      <c r="B84" s="108"/>
      <c r="C84" s="59" t="s">
        <v>23</v>
      </c>
      <c r="D84" s="60">
        <f>[4]SA_DTS!$ES18</f>
        <v>54.060763466360598</v>
      </c>
      <c r="E84" s="61">
        <f>[4]SA_DTS!$ES68</f>
        <v>4.5139782972158482E-2</v>
      </c>
      <c r="F84" s="62">
        <f>[4]SA_DTS!$ES93</f>
        <v>3.5572881047358118E-2</v>
      </c>
      <c r="G84" s="63">
        <f>[4]SA_DTS!$ES318</f>
        <v>-6.4534202064475688E-3</v>
      </c>
      <c r="H84" s="64">
        <f>[4]SA_DTS!$ES268</f>
        <v>4.3853774618307639E-3</v>
      </c>
      <c r="I84" s="65">
        <f>[4]SA_DTS!$ES143</f>
        <v>590.8787240558421</v>
      </c>
      <c r="J84" s="66">
        <f>[4]SA_DTS!$ES168</f>
        <v>-2.1020506337752209E-3</v>
      </c>
      <c r="K84" s="67">
        <f>[4]SA_DTS!$ES193</f>
        <v>-4.8399127601828074E-3</v>
      </c>
      <c r="L84" s="66">
        <f>[4]SA_DTS!$ES218</f>
        <v>5.2187268103470075E-2</v>
      </c>
      <c r="M84" s="66">
        <f>[4]SA_DTS!$ES243</f>
        <v>3.7530004263106598E-2</v>
      </c>
    </row>
    <row r="85" spans="2:13" s="22" customFormat="1" ht="12.75" customHeight="1" x14ac:dyDescent="0.2">
      <c r="B85" s="108"/>
      <c r="C85" s="68" t="s">
        <v>24</v>
      </c>
      <c r="D85" s="60">
        <f>[4]SA_DTS!$ES19</f>
        <v>34.880310941126105</v>
      </c>
      <c r="E85" s="61">
        <f>[4]SA_DTS!$ES69</f>
        <v>5.6601602811733764E-2</v>
      </c>
      <c r="F85" s="62">
        <f>[4]SA_DTS!$ES94</f>
        <v>5.5152132701265844E-2</v>
      </c>
      <c r="G85" s="63">
        <f>[4]SA_DTS!$ES319</f>
        <v>-1.1603801446162354E-2</v>
      </c>
      <c r="H85" s="64">
        <f>[4]SA_DTS!$ES269</f>
        <v>4.4515334957528907E-4</v>
      </c>
      <c r="I85" s="65">
        <f>[4]SA_DTS!$ES144</f>
        <v>376.24401983999593</v>
      </c>
      <c r="J85" s="66">
        <f>[4]SA_DTS!$ES169</f>
        <v>-1.3036600353099503E-2</v>
      </c>
      <c r="K85" s="67">
        <f>[4]SA_DTS!$ES194</f>
        <v>-1.4239417829878809E-2</v>
      </c>
      <c r="L85" s="66">
        <f>[4]SA_DTS!$ES219</f>
        <v>6.5137564140372639E-2</v>
      </c>
      <c r="M85" s="66">
        <f>[4]SA_DTS!$ES244</f>
        <v>5.6154662948970424E-2</v>
      </c>
    </row>
    <row r="86" spans="2:13" s="22" customFormat="1" ht="12.75" customHeight="1" x14ac:dyDescent="0.2">
      <c r="B86" s="108"/>
      <c r="C86" s="68" t="s">
        <v>25</v>
      </c>
      <c r="D86" s="60">
        <f>[4]SA_DTS!$ES20</f>
        <v>19.1804525252345</v>
      </c>
      <c r="E86" s="61">
        <f>[4]SA_DTS!$ES70</f>
        <v>2.4921036878496228E-2</v>
      </c>
      <c r="F86" s="62">
        <f>[4]SA_DTS!$ES95</f>
        <v>1.7821344506403491E-3</v>
      </c>
      <c r="G86" s="63">
        <f>[4]SA_DTS!$ES320</f>
        <v>3.0476686927587426E-3</v>
      </c>
      <c r="H86" s="64">
        <f>[4]SA_DTS!$ES270</f>
        <v>1.1590079348259508E-2</v>
      </c>
      <c r="I86" s="65">
        <f>[4]SA_DTS!$ES145</f>
        <v>214.6347042158462</v>
      </c>
      <c r="J86" s="66">
        <f>[4]SA_DTS!$ES170</f>
        <v>1.7661866236720281E-2</v>
      </c>
      <c r="K86" s="67">
        <f>[4]SA_DTS!$ES195</f>
        <v>1.2157734038109602E-2</v>
      </c>
      <c r="L86" s="66">
        <f>[4]SA_DTS!$ES220</f>
        <v>3.0723903692017274E-2</v>
      </c>
      <c r="M86" s="66">
        <f>[4]SA_DTS!$ES245</f>
        <v>5.1734383587329624E-3</v>
      </c>
    </row>
    <row r="87" spans="2:13" s="22" customFormat="1" ht="12.75" customHeight="1" x14ac:dyDescent="0.2">
      <c r="B87" s="108"/>
      <c r="C87" s="160" t="s">
        <v>26</v>
      </c>
      <c r="D87" s="161">
        <f>[4]SA_DTS!$ES22</f>
        <v>79.984309771113502</v>
      </c>
      <c r="E87" s="162">
        <f>[4]SA_DTS!$ES72</f>
        <v>1.1491217012829846E-2</v>
      </c>
      <c r="F87" s="163">
        <f>[4]SA_DTS!$ES97</f>
        <v>6.4382986754555116E-2</v>
      </c>
      <c r="G87" s="164">
        <f>[4]SA_DTS!$ES322</f>
        <v>3.53829128498373E-3</v>
      </c>
      <c r="H87" s="55">
        <f>[4]SA_DTS!$ES272</f>
        <v>7.1082922932637072E-3</v>
      </c>
      <c r="I87" s="165">
        <f>[4]SA_DTS!$ES147</f>
        <v>925.16118744950961</v>
      </c>
      <c r="J87" s="166">
        <f>[4]SA_DTS!$ES172</f>
        <v>4.567598789804439E-2</v>
      </c>
      <c r="K87" s="167">
        <f>[4]SA_DTS!$ES197</f>
        <v>4.9827492286762309E-2</v>
      </c>
      <c r="L87" s="166">
        <f>[4]SA_DTS!$ES222</f>
        <v>6.6761310204413116E-2</v>
      </c>
      <c r="M87" s="166">
        <f>[4]SA_DTS!$ES247</f>
        <v>6.5140471091818641E-2</v>
      </c>
    </row>
    <row r="88" spans="2:13" s="22" customFormat="1" ht="12.75" customHeight="1" x14ac:dyDescent="0.2">
      <c r="B88" s="108"/>
      <c r="C88" s="76" t="s">
        <v>27</v>
      </c>
      <c r="D88" s="60">
        <f>[4]SA_DTS!$ES23</f>
        <v>61.2070036629406</v>
      </c>
      <c r="E88" s="61">
        <f>[4]SA_DTS!$ES73</f>
        <v>1.0312532794712892E-2</v>
      </c>
      <c r="F88" s="62">
        <f>[4]SA_DTS!$ES98</f>
        <v>6.2279439743840426E-2</v>
      </c>
      <c r="G88" s="63">
        <f>[4]SA_DTS!$ES323</f>
        <v>1.1835626531391252E-3</v>
      </c>
      <c r="H88" s="64">
        <f>[4]SA_DTS!$ES273</f>
        <v>-2.4021241761340573E-3</v>
      </c>
      <c r="I88" s="65">
        <f>[4]SA_DTS!$ES148</f>
        <v>717.25222349740818</v>
      </c>
      <c r="J88" s="66">
        <f>[4]SA_DTS!$ES173</f>
        <v>4.8304784933014266E-2</v>
      </c>
      <c r="K88" s="67">
        <f>[4]SA_DTS!$ES198</f>
        <v>5.1198588212085561E-2</v>
      </c>
      <c r="L88" s="66">
        <f>[4]SA_DTS!$ES223</f>
        <v>7.0252979995049314E-2</v>
      </c>
      <c r="M88" s="66">
        <f>[4]SA_DTS!$ES248</f>
        <v>6.7617241866487765E-2</v>
      </c>
    </row>
    <row r="89" spans="2:13" s="22" customFormat="1" ht="12.75" customHeight="1" x14ac:dyDescent="0.2">
      <c r="B89" s="108"/>
      <c r="C89" s="77" t="s">
        <v>28</v>
      </c>
      <c r="D89" s="60">
        <f>[4]SA_DTS!$ES24</f>
        <v>56.604449570242004</v>
      </c>
      <c r="E89" s="61">
        <f>[4]SA_DTS!$ES74</f>
        <v>9.1095565820638047E-3</v>
      </c>
      <c r="F89" s="62">
        <f>[4]SA_DTS!$ES99</f>
        <v>5.9241279914615363E-2</v>
      </c>
      <c r="G89" s="63">
        <f>[4]SA_DTS!$ES324</f>
        <v>-4.1560997532474886E-4</v>
      </c>
      <c r="H89" s="64">
        <f>[4]SA_DTS!$ES274</f>
        <v>5.3572563136781159E-3</v>
      </c>
      <c r="I89" s="65">
        <f>[4]SA_DTS!$ES149</f>
        <v>664.69640913018804</v>
      </c>
      <c r="J89" s="66">
        <f>[4]SA_DTS!$ES174</f>
        <v>5.4332896091346727E-2</v>
      </c>
      <c r="K89" s="67">
        <f>[4]SA_DTS!$ES199</f>
        <v>5.7282604705463536E-2</v>
      </c>
      <c r="L89" s="66">
        <f>[4]SA_DTS!$ES224</f>
        <v>6.9140689955575318E-2</v>
      </c>
      <c r="M89" s="66">
        <f>[4]SA_DTS!$ES249</f>
        <v>6.6566922020807162E-2</v>
      </c>
    </row>
    <row r="90" spans="2:13" s="22" customFormat="1" ht="12.75" customHeight="1" x14ac:dyDescent="0.2">
      <c r="B90" s="108"/>
      <c r="C90" s="70" t="s">
        <v>29</v>
      </c>
      <c r="D90" s="78">
        <f>[4]SA_DTS!$ES25</f>
        <v>4.6025540926985968</v>
      </c>
      <c r="E90" s="61">
        <f>[4]SA_DTS!$ES75</f>
        <v>2.5345356342748371E-2</v>
      </c>
      <c r="F90" s="62">
        <f>[4]SA_DTS!$ES100</f>
        <v>0.10071287510299198</v>
      </c>
      <c r="G90" s="63">
        <f>[4]SA_DTS!$ES325</f>
        <v>2.106971288014714E-2</v>
      </c>
      <c r="H90" s="64">
        <f>[4]SA_DTS!$ES275</f>
        <v>-8.505024232235725E-2</v>
      </c>
      <c r="I90" s="65">
        <f>[4]SA_DTS!$ES150</f>
        <v>52.555814367220101</v>
      </c>
      <c r="J90" s="66">
        <f>[4]SA_DTS!$ES175</f>
        <v>-2.2387619055599606E-2</v>
      </c>
      <c r="K90" s="67">
        <f>[4]SA_DTS!$ES200</f>
        <v>-2.0007884651489172E-2</v>
      </c>
      <c r="L90" s="66">
        <f>[4]SA_DTS!$ES225</f>
        <v>8.359948627460434E-2</v>
      </c>
      <c r="M90" s="66">
        <f>[4]SA_DTS!$ES250</f>
        <v>8.0414184837988456E-2</v>
      </c>
    </row>
    <row r="91" spans="2:13" s="22" customFormat="1" ht="12.75" customHeight="1" x14ac:dyDescent="0.2">
      <c r="B91" s="108"/>
      <c r="C91" s="133" t="s">
        <v>30</v>
      </c>
      <c r="D91" s="101">
        <f>[4]SA_DTS!$ES26</f>
        <v>18.777306108172898</v>
      </c>
      <c r="E91" s="151">
        <f>[4]SA_DTS!$ES76</f>
        <v>1.5352453345240491E-2</v>
      </c>
      <c r="F91" s="152">
        <f>[4]SA_DTS!$ES101</f>
        <v>7.1657262390677712E-2</v>
      </c>
      <c r="G91" s="153">
        <f>[4]SA_DTS!$ES326</f>
        <v>1.1694662968079417E-2</v>
      </c>
      <c r="H91" s="88">
        <f>[4]SA_DTS!$ES276</f>
        <v>4.1056635968674149E-2</v>
      </c>
      <c r="I91" s="154">
        <f>[4]SA_DTS!$ES151</f>
        <v>207.90896395210149</v>
      </c>
      <c r="J91" s="102">
        <f>[4]SA_DTS!$ES176</f>
        <v>3.6707393718854231E-2</v>
      </c>
      <c r="K91" s="155">
        <f>[4]SA_DTS!$ES201</f>
        <v>4.5137544003412522E-2</v>
      </c>
      <c r="L91" s="102">
        <f>[4]SA_DTS!$ES226</f>
        <v>5.5331269717565412E-2</v>
      </c>
      <c r="M91" s="102">
        <f>[4]SA_DTS!$ES251</f>
        <v>5.6695668457141579E-2</v>
      </c>
    </row>
    <row r="92" spans="2:13" s="22" customFormat="1" ht="12.75" customHeight="1" x14ac:dyDescent="0.2">
      <c r="B92" s="108"/>
      <c r="C92" s="50" t="s">
        <v>31</v>
      </c>
      <c r="D92" s="101">
        <f>[4]SA_DTS!$ES27</f>
        <v>186.87829919753329</v>
      </c>
      <c r="E92" s="151">
        <f>[4]SA_DTS!$ES77</f>
        <v>-2.2615704704485706E-2</v>
      </c>
      <c r="F92" s="152">
        <f>[4]SA_DTS!$ES102</f>
        <v>3.7281168122209607E-2</v>
      </c>
      <c r="G92" s="153">
        <f>[4]SA_DTS!$ES327</f>
        <v>-6.6243683863139724E-3</v>
      </c>
      <c r="H92" s="88">
        <f>[4]SA_DTS!$ES277</f>
        <v>-4.0584930056037916E-3</v>
      </c>
      <c r="I92" s="154">
        <f>[4]SA_DTS!$ES152</f>
        <v>2122.4339685201808</v>
      </c>
      <c r="J92" s="102">
        <f>[4]SA_DTS!$ES177</f>
        <v>2.7599902611421312E-2</v>
      </c>
      <c r="K92" s="155">
        <f>[4]SA_DTS!$ES202</f>
        <v>3.2638175734096553E-2</v>
      </c>
      <c r="L92" s="102">
        <f>[4]SA_DTS!$ES227</f>
        <v>3.8082712271557684E-2</v>
      </c>
      <c r="M92" s="102">
        <f>[4]SA_DTS!$ES252</f>
        <v>4.2454018529473725E-2</v>
      </c>
    </row>
    <row r="93" spans="2:13" s="22" customFormat="1" ht="12.75" hidden="1" customHeight="1" x14ac:dyDescent="0.2">
      <c r="B93" s="108"/>
      <c r="C93" s="157"/>
      <c r="D93" s="101"/>
      <c r="E93" s="151"/>
      <c r="F93" s="152"/>
      <c r="G93" s="153"/>
      <c r="H93" s="88"/>
      <c r="I93" s="154"/>
      <c r="J93" s="102"/>
      <c r="K93" s="155"/>
      <c r="L93" s="102"/>
      <c r="M93" s="102"/>
    </row>
    <row r="94" spans="2:13" s="22" customFormat="1" ht="12.75" hidden="1" customHeight="1" x14ac:dyDescent="0.2">
      <c r="B94" s="108"/>
      <c r="C94" s="157"/>
      <c r="D94" s="101"/>
      <c r="E94" s="151"/>
      <c r="F94" s="152"/>
      <c r="G94" s="153"/>
      <c r="H94" s="88"/>
      <c r="I94" s="154"/>
      <c r="J94" s="102"/>
      <c r="K94" s="155"/>
      <c r="L94" s="102"/>
      <c r="M94" s="102"/>
    </row>
    <row r="95" spans="2:13" s="22" customFormat="1" ht="12.75" hidden="1" customHeight="1" x14ac:dyDescent="0.2">
      <c r="B95" s="108"/>
      <c r="C95" s="157"/>
      <c r="D95" s="101"/>
      <c r="E95" s="151"/>
      <c r="F95" s="152"/>
      <c r="G95" s="153"/>
      <c r="H95" s="88"/>
      <c r="I95" s="154"/>
      <c r="J95" s="102"/>
      <c r="K95" s="155"/>
      <c r="L95" s="102"/>
      <c r="M95" s="102"/>
    </row>
    <row r="96" spans="2:13" s="22" customFormat="1" ht="12.75" customHeight="1" x14ac:dyDescent="0.2">
      <c r="C96" s="89"/>
      <c r="D96" s="44"/>
      <c r="E96" s="45"/>
      <c r="F96" s="90"/>
      <c r="G96" s="45"/>
      <c r="H96" s="48"/>
      <c r="I96" s="91"/>
      <c r="J96" s="90"/>
      <c r="K96" s="45"/>
      <c r="L96" s="92"/>
      <c r="M96" s="45"/>
    </row>
    <row r="97" spans="2:19" s="22" customFormat="1" ht="12.75" customHeight="1" x14ac:dyDescent="0.2">
      <c r="C97" s="76" t="s">
        <v>32</v>
      </c>
      <c r="D97" s="93">
        <f>[14]Mois!$DH$5/1000000</f>
        <v>25.479349679999999</v>
      </c>
      <c r="E97" s="148">
        <f>'[14]Evo mois'!$DH$5</f>
        <v>-0.19015115006779859</v>
      </c>
      <c r="F97" s="171">
        <f>'[15]Evo Mois'!$DH$5</f>
        <v>-0.13823313427651707</v>
      </c>
      <c r="G97" s="95">
        <f>'[15]Evo Mois-1'!$DH$5</f>
        <v>-0.15326948890833281</v>
      </c>
      <c r="H97" s="148">
        <f>'[15]Evo ACM'!$CV$5</f>
        <v>5.75762717704289E-2</v>
      </c>
      <c r="I97" s="93">
        <f>'[14]Cumul ACM'!$DH$5/1000000</f>
        <v>329.22038769000005</v>
      </c>
      <c r="J97" s="148">
        <f>'[14]Evo ACM'!$DH$5</f>
        <v>7.042362741015773E-2</v>
      </c>
      <c r="K97" s="95">
        <f>'[15]Evo ACM'!$DH$5</f>
        <v>8.0022716820455475E-2</v>
      </c>
      <c r="L97" s="148">
        <f>'[14]Evo PCAP'!$DH$5</f>
        <v>1.8509038438156988E-3</v>
      </c>
      <c r="M97" s="95">
        <f>'[15]Evo PCAP'!$DH$5</f>
        <v>9.3984755590377222E-3</v>
      </c>
      <c r="O97" s="98"/>
      <c r="P97" s="98"/>
      <c r="Q97" s="98"/>
      <c r="R97" s="98"/>
      <c r="S97" s="98"/>
    </row>
    <row r="98" spans="2:19" s="22" customFormat="1" ht="12.75" customHeight="1" x14ac:dyDescent="0.2">
      <c r="C98" s="99" t="s">
        <v>33</v>
      </c>
      <c r="D98" s="60">
        <f>[14]Mois!$DH$6/1000000</f>
        <v>20.742535350000001</v>
      </c>
      <c r="E98" s="67">
        <f>'[14]Evo mois'!$DH$6</f>
        <v>-0.17673066777809621</v>
      </c>
      <c r="F98" s="94">
        <f>'[15]Evo Mois'!$DH$6</f>
        <v>-0.12800641307980343</v>
      </c>
      <c r="G98" s="66">
        <f>'[15]Evo Mois-1'!$DH$6</f>
        <v>-0.14794161751662549</v>
      </c>
      <c r="H98" s="67">
        <f>'[15]Evo ACM'!$CV$6</f>
        <v>3.8123350487401231E-2</v>
      </c>
      <c r="I98" s="60">
        <f>'[14]Cumul ACM'!$DH$6/1000000</f>
        <v>265.33971444000002</v>
      </c>
      <c r="J98" s="67">
        <f>'[14]Evo ACM'!$DH$6</f>
        <v>6.6156201799921988E-2</v>
      </c>
      <c r="K98" s="66">
        <f>'[15]Evo ACM'!$DH$6</f>
        <v>7.6934970602746899E-2</v>
      </c>
      <c r="L98" s="67">
        <f>'[14]Evo PCAP'!$DH$6</f>
        <v>9.5557731291433523E-3</v>
      </c>
      <c r="M98" s="66">
        <f>'[15]Evo PCAP'!$DH$6</f>
        <v>1.8295689070829457E-2</v>
      </c>
      <c r="O98" s="98"/>
      <c r="P98" s="98"/>
      <c r="Q98" s="98"/>
      <c r="R98" s="98"/>
      <c r="S98" s="98"/>
    </row>
    <row r="99" spans="2:19" s="22" customFormat="1" ht="12.75" customHeight="1" x14ac:dyDescent="0.2">
      <c r="C99" s="99" t="s">
        <v>34</v>
      </c>
      <c r="D99" s="60">
        <f>[14]Mois!$DH$7/1000000</f>
        <v>3.19612359</v>
      </c>
      <c r="E99" s="67">
        <f>'[14]Evo mois'!$DH$7</f>
        <v>-5.731412877251163E-2</v>
      </c>
      <c r="F99" s="94">
        <f>'[15]Evo Mois'!$DH$7</f>
        <v>8.3109106023617763E-3</v>
      </c>
      <c r="G99" s="66">
        <f>'[15]Evo Mois-1'!$DH$7</f>
        <v>-3.7835544068977045E-3</v>
      </c>
      <c r="H99" s="67">
        <f>'[15]Evo ACM'!$CV$7</f>
        <v>0.20998543039634088</v>
      </c>
      <c r="I99" s="60">
        <f>'[14]Cumul ACM'!$DH$7/1000000</f>
        <v>37.433454149999989</v>
      </c>
      <c r="J99" s="67">
        <f>'[14]Evo ACM'!$DH$7</f>
        <v>0.16613984921771308</v>
      </c>
      <c r="K99" s="66">
        <f>'[15]Evo ACM'!$DH$7</f>
        <v>0.16289693565541041</v>
      </c>
      <c r="L99" s="67">
        <f>'[14]Evo PCAP'!$DH$7</f>
        <v>6.3316726493454434E-2</v>
      </c>
      <c r="M99" s="66">
        <f>'[15]Evo PCAP'!$DH$7</f>
        <v>5.4450814355027077E-2</v>
      </c>
      <c r="O99" s="98"/>
      <c r="P99" s="98"/>
      <c r="Q99" s="98"/>
      <c r="R99" s="98"/>
      <c r="S99" s="98"/>
    </row>
    <row r="100" spans="2:19" s="22" customFormat="1" ht="12.75" customHeight="1" x14ac:dyDescent="0.2">
      <c r="C100" s="99" t="s">
        <v>35</v>
      </c>
      <c r="D100" s="60">
        <f>[14]Mois!$DH$8/1000000</f>
        <v>1.5406907400000001</v>
      </c>
      <c r="E100" s="67">
        <f>'[14]Evo mois'!$DH$8</f>
        <v>-0.46431121614372295</v>
      </c>
      <c r="F100" s="94">
        <f>'[15]Evo Mois'!$DH$8</f>
        <v>-0.43410754442388055</v>
      </c>
      <c r="G100" s="66">
        <f>'[15]Evo Mois-1'!$DH$8</f>
        <v>-0.41785440443431854</v>
      </c>
      <c r="H100" s="67">
        <f>'[15]Evo ACM'!$CV$8</f>
        <v>8.2335638028571578E-2</v>
      </c>
      <c r="I100" s="60">
        <f>'[14]Cumul ACM'!$DH$8/1000000</f>
        <v>26.447219099999995</v>
      </c>
      <c r="J100" s="67">
        <f>'[14]Evo ACM'!$DH$8</f>
        <v>-5.1991464636510498E-3</v>
      </c>
      <c r="K100" s="66">
        <f>'[15]Evo ACM'!$DH$8</f>
        <v>8.2513968660418158E-3</v>
      </c>
      <c r="L100" s="67">
        <f>'[14]Evo PCAP'!$DH$8</f>
        <v>-0.1377490015301911</v>
      </c>
      <c r="M100" s="102">
        <f>'[15]Evo PCAP'!$DH$8</f>
        <v>-0.13399040112074068</v>
      </c>
      <c r="O100" s="98"/>
      <c r="P100" s="98"/>
      <c r="Q100" s="98"/>
      <c r="R100" s="98"/>
      <c r="S100" s="98"/>
    </row>
    <row r="101" spans="2:19" s="22" customFormat="1" ht="12.75" customHeight="1" x14ac:dyDescent="0.2">
      <c r="B101" s="108"/>
      <c r="C101" s="179"/>
      <c r="D101" s="180"/>
      <c r="E101" s="181"/>
      <c r="F101" s="181"/>
      <c r="G101" s="181"/>
      <c r="H101" s="181"/>
      <c r="I101" s="181"/>
      <c r="J101" s="181"/>
      <c r="K101" s="181"/>
      <c r="L101" s="181"/>
      <c r="M101" s="118" t="s">
        <v>43</v>
      </c>
    </row>
    <row r="102" spans="2:19" s="22" customFormat="1" ht="12.75" hidden="1" customHeight="1" x14ac:dyDescent="0.2">
      <c r="B102" s="108"/>
      <c r="C102" s="168"/>
      <c r="D102" s="107"/>
      <c r="E102" s="62"/>
      <c r="F102" s="169"/>
      <c r="G102" s="169"/>
      <c r="H102" s="169"/>
      <c r="I102" s="169"/>
      <c r="J102" s="62"/>
      <c r="K102" s="169"/>
      <c r="L102" s="169"/>
      <c r="M102" s="169"/>
    </row>
    <row r="103" spans="2:19" s="22" customFormat="1" ht="12.75" hidden="1" customHeight="1" x14ac:dyDescent="0.2">
      <c r="B103" s="108"/>
      <c r="C103" s="168"/>
      <c r="D103" s="107"/>
      <c r="E103" s="62"/>
      <c r="F103" s="169"/>
      <c r="G103" s="169"/>
      <c r="H103" s="169"/>
      <c r="I103" s="169"/>
      <c r="J103" s="62"/>
      <c r="K103" s="169"/>
      <c r="L103" s="169"/>
      <c r="M103" s="169"/>
    </row>
    <row r="104" spans="2:19" s="22" customFormat="1" ht="12.75" hidden="1" customHeight="1" x14ac:dyDescent="0.2">
      <c r="B104" s="108"/>
      <c r="C104" s="168"/>
      <c r="D104" s="107"/>
      <c r="E104" s="62"/>
      <c r="F104" s="169"/>
      <c r="G104" s="169"/>
      <c r="H104" s="169"/>
      <c r="I104" s="169"/>
      <c r="J104" s="62"/>
      <c r="K104" s="169"/>
      <c r="L104" s="169"/>
      <c r="M104" s="169"/>
    </row>
    <row r="105" spans="2:19" s="22" customFormat="1" ht="12.75" hidden="1" customHeight="1" x14ac:dyDescent="0.2">
      <c r="B105" s="108"/>
      <c r="C105" s="109"/>
      <c r="D105" s="116"/>
      <c r="E105" s="110"/>
      <c r="F105" s="110"/>
      <c r="G105" s="110"/>
      <c r="H105" s="110"/>
      <c r="I105" s="111"/>
      <c r="J105" s="110"/>
      <c r="K105" s="110"/>
      <c r="L105" s="110"/>
      <c r="M105" s="110"/>
    </row>
    <row r="106" spans="2:19" s="20" customFormat="1" x14ac:dyDescent="0.2">
      <c r="C106" s="119" t="s">
        <v>38</v>
      </c>
    </row>
    <row r="107" spans="2:19" s="20" customFormat="1" ht="48.75" customHeight="1" x14ac:dyDescent="0.2">
      <c r="C107" s="120" t="s">
        <v>39</v>
      </c>
      <c r="D107" s="120"/>
      <c r="E107" s="120"/>
      <c r="F107" s="120"/>
      <c r="G107" s="120"/>
      <c r="H107" s="120"/>
      <c r="I107" s="120"/>
      <c r="J107" s="120"/>
      <c r="K107" s="120"/>
      <c r="L107" s="120"/>
      <c r="M107" s="120"/>
    </row>
    <row r="108" spans="2:19" s="20" customFormat="1" ht="48.75" customHeight="1" x14ac:dyDescent="0.2">
      <c r="C108" s="120"/>
      <c r="D108" s="120"/>
      <c r="E108" s="120"/>
      <c r="F108" s="120"/>
      <c r="G108" s="120"/>
      <c r="H108" s="120"/>
      <c r="I108" s="120"/>
      <c r="J108" s="120"/>
      <c r="K108" s="120"/>
      <c r="L108" s="120"/>
      <c r="M108" s="120"/>
    </row>
  </sheetData>
  <mergeCells count="32">
    <mergeCell ref="C107:M107"/>
    <mergeCell ref="C108:M108"/>
    <mergeCell ref="C70:C72"/>
    <mergeCell ref="D70:G70"/>
    <mergeCell ref="H70:K70"/>
    <mergeCell ref="L70:M70"/>
    <mergeCell ref="D71:D72"/>
    <mergeCell ref="E71:F71"/>
    <mergeCell ref="H71:H72"/>
    <mergeCell ref="I71:I72"/>
    <mergeCell ref="J71:K71"/>
    <mergeCell ref="L71:M71"/>
    <mergeCell ref="C37:C39"/>
    <mergeCell ref="D37:G37"/>
    <mergeCell ref="H37:K37"/>
    <mergeCell ref="L37:M37"/>
    <mergeCell ref="D38:D39"/>
    <mergeCell ref="E38:F38"/>
    <mergeCell ref="H38:H39"/>
    <mergeCell ref="I38:I39"/>
    <mergeCell ref="J38:K38"/>
    <mergeCell ref="L38:M38"/>
    <mergeCell ref="C4:C6"/>
    <mergeCell ref="D4:G4"/>
    <mergeCell ref="H4:K4"/>
    <mergeCell ref="L4:M4"/>
    <mergeCell ref="D5:D6"/>
    <mergeCell ref="E5:F5"/>
    <mergeCell ref="H5:H6"/>
    <mergeCell ref="I5:I6"/>
    <mergeCell ref="J5:K5"/>
    <mergeCell ref="L5:M5"/>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C282C-439A-4E45-A10C-818D96E8DCB3}">
  <sheetPr>
    <tabColor rgb="FF0000FF"/>
    <pageSetUpPr fitToPage="1"/>
  </sheetPr>
  <dimension ref="A1:AI65"/>
  <sheetViews>
    <sheetView showGridLines="0" zoomScale="55" zoomScaleNormal="55" workbookViewId="0"/>
  </sheetViews>
  <sheetFormatPr baseColWidth="10" defaultColWidth="11.42578125" defaultRowHeight="14.25" x14ac:dyDescent="0.2"/>
  <cols>
    <col min="1" max="1" width="3.28515625" style="184" customWidth="1"/>
    <col min="2" max="2" width="25.7109375" style="184" customWidth="1"/>
    <col min="3" max="3" width="17.7109375" style="184" customWidth="1"/>
    <col min="4" max="4" width="11.7109375" style="184" customWidth="1"/>
    <col min="5" max="5" width="11.42578125" style="184" customWidth="1"/>
    <col min="6" max="6" width="11.42578125" style="184"/>
    <col min="7" max="15" width="11.42578125" style="184" customWidth="1"/>
    <col min="16" max="16" width="12.28515625" style="184" customWidth="1"/>
    <col min="17" max="17" width="12.42578125" style="184" customWidth="1"/>
    <col min="18" max="16384" width="11.42578125" style="184"/>
  </cols>
  <sheetData>
    <row r="1" spans="1:19" ht="15.75" x14ac:dyDescent="0.2">
      <c r="A1" s="182" t="s">
        <v>48</v>
      </c>
      <c r="B1" s="183"/>
      <c r="C1" s="183"/>
      <c r="D1" s="183"/>
      <c r="E1" s="183"/>
      <c r="F1" s="183"/>
      <c r="G1" s="183"/>
      <c r="H1" s="183"/>
      <c r="I1" s="183"/>
      <c r="J1" s="183"/>
      <c r="K1" s="183"/>
      <c r="L1" s="183"/>
      <c r="M1" s="183"/>
      <c r="N1" s="183"/>
      <c r="O1" s="183"/>
      <c r="P1" s="183"/>
    </row>
    <row r="3" spans="1:19" ht="30" customHeight="1" x14ac:dyDescent="0.2">
      <c r="D3" s="185" t="s">
        <v>49</v>
      </c>
      <c r="E3" s="185">
        <v>44927</v>
      </c>
      <c r="F3" s="185">
        <v>44958</v>
      </c>
      <c r="G3" s="185">
        <v>44986</v>
      </c>
      <c r="H3" s="185">
        <v>45017</v>
      </c>
      <c r="I3" s="185">
        <v>45047</v>
      </c>
      <c r="J3" s="185">
        <v>45078</v>
      </c>
      <c r="K3" s="185">
        <v>45108</v>
      </c>
      <c r="L3" s="185">
        <v>45139</v>
      </c>
      <c r="M3" s="185">
        <v>45170</v>
      </c>
      <c r="N3" s="185">
        <v>45200</v>
      </c>
      <c r="O3" s="185">
        <v>45231</v>
      </c>
      <c r="P3" s="185">
        <v>45261</v>
      </c>
      <c r="Q3" s="185" t="s">
        <v>50</v>
      </c>
      <c r="R3" s="185">
        <v>45292</v>
      </c>
      <c r="S3" s="185">
        <v>45323</v>
      </c>
    </row>
    <row r="4" spans="1:19" ht="15" x14ac:dyDescent="0.2">
      <c r="B4" s="186" t="s">
        <v>51</v>
      </c>
      <c r="C4" s="187"/>
      <c r="D4" s="188">
        <v>-1.138454176830006E-5</v>
      </c>
      <c r="E4" s="188">
        <v>1.34086250231924E-5</v>
      </c>
      <c r="F4" s="188">
        <v>-1.5147297970763418E-4</v>
      </c>
      <c r="G4" s="188">
        <v>3.2986790257760745E-5</v>
      </c>
      <c r="H4" s="188">
        <v>5.0429955045006025E-5</v>
      </c>
      <c r="I4" s="188">
        <v>6.41609427540768E-5</v>
      </c>
      <c r="J4" s="188">
        <v>4.8065334186997433E-5</v>
      </c>
      <c r="K4" s="188">
        <v>2.0367906799867441E-4</v>
      </c>
      <c r="L4" s="188">
        <v>1.0310063803165015E-4</v>
      </c>
      <c r="M4" s="188">
        <v>1.5500997843131969E-4</v>
      </c>
      <c r="N4" s="188">
        <v>3.7882244245501795E-5</v>
      </c>
      <c r="O4" s="188">
        <v>2.130907349982003E-4</v>
      </c>
      <c r="P4" s="188">
        <v>-2.8167196811124118E-4</v>
      </c>
      <c r="Q4" s="188">
        <v>4.189612009297683E-5</v>
      </c>
      <c r="R4" s="188">
        <v>-4.5456662508991386E-4</v>
      </c>
      <c r="S4" s="188">
        <v>4.7730453862593336E-4</v>
      </c>
    </row>
    <row r="5" spans="1:19" ht="15" x14ac:dyDescent="0.2">
      <c r="B5" s="189" t="s">
        <v>52</v>
      </c>
      <c r="C5" s="190"/>
      <c r="D5" s="191">
        <v>-1.18118495070485E-5</v>
      </c>
      <c r="E5" s="191">
        <v>4.2904285944445064E-5</v>
      </c>
      <c r="F5" s="191">
        <v>-1.4177969353001973E-4</v>
      </c>
      <c r="G5" s="191">
        <v>9.873058025200443E-5</v>
      </c>
      <c r="H5" s="191">
        <v>9.8371229362070878E-5</v>
      </c>
      <c r="I5" s="191">
        <v>1.9432592345913768E-4</v>
      </c>
      <c r="J5" s="191">
        <v>7.1588002739542134E-5</v>
      </c>
      <c r="K5" s="191">
        <v>2.3418821232579212E-4</v>
      </c>
      <c r="L5" s="191">
        <v>2.5779928643077099E-4</v>
      </c>
      <c r="M5" s="191">
        <v>2.2194310245127191E-4</v>
      </c>
      <c r="N5" s="191">
        <v>3.3658068472108837E-5</v>
      </c>
      <c r="O5" s="191">
        <v>3.8650112548599402E-4</v>
      </c>
      <c r="P5" s="191">
        <v>-4.3336754321543491E-4</v>
      </c>
      <c r="Q5" s="191">
        <v>9.0239777323919412E-5</v>
      </c>
      <c r="R5" s="191">
        <v>-1.1929051729046014E-3</v>
      </c>
      <c r="S5" s="191">
        <v>7.6058486533758796E-4</v>
      </c>
    </row>
    <row r="6" spans="1:19" x14ac:dyDescent="0.2">
      <c r="B6" s="192" t="s">
        <v>53</v>
      </c>
      <c r="C6" s="193"/>
      <c r="D6" s="194">
        <v>-5.3180398287056008E-5</v>
      </c>
      <c r="E6" s="194">
        <v>7.2132933119917197E-6</v>
      </c>
      <c r="F6" s="194">
        <v>-1.270971043676461E-5</v>
      </c>
      <c r="G6" s="194">
        <v>-2.6033091253152563E-5</v>
      </c>
      <c r="H6" s="194">
        <v>-1.7476703385288506E-4</v>
      </c>
      <c r="I6" s="194">
        <v>-2.5866678967312318E-5</v>
      </c>
      <c r="J6" s="194">
        <v>-2.000076738979395E-4</v>
      </c>
      <c r="K6" s="194">
        <v>-3.1755869024974182E-4</v>
      </c>
      <c r="L6" s="194">
        <v>-1.7260376610472861E-4</v>
      </c>
      <c r="M6" s="194">
        <v>1.1458725408131087E-4</v>
      </c>
      <c r="N6" s="194">
        <v>-9.4039527790745758E-5</v>
      </c>
      <c r="O6" s="194">
        <v>2.9515708482863445E-4</v>
      </c>
      <c r="P6" s="194">
        <v>-3.8918025601741846E-4</v>
      </c>
      <c r="Q6" s="194">
        <v>-7.4663145910758288E-5</v>
      </c>
      <c r="R6" s="194">
        <v>-2.7124979146798678E-3</v>
      </c>
      <c r="S6" s="194">
        <v>2.0068744262571325E-3</v>
      </c>
    </row>
    <row r="7" spans="1:19" x14ac:dyDescent="0.2">
      <c r="B7" s="192" t="s">
        <v>54</v>
      </c>
      <c r="C7" s="193"/>
      <c r="D7" s="194">
        <v>7.869169971197465E-7</v>
      </c>
      <c r="E7" s="194">
        <v>-3.8874651426157314E-5</v>
      </c>
      <c r="F7" s="194">
        <v>-8.9447615123749991E-5</v>
      </c>
      <c r="G7" s="194">
        <v>-2.6464827081351672E-5</v>
      </c>
      <c r="H7" s="194">
        <v>-1.0318016241073202E-5</v>
      </c>
      <c r="I7" s="194">
        <v>2.6961764825417234E-5</v>
      </c>
      <c r="J7" s="194">
        <v>-2.7821085177848204E-6</v>
      </c>
      <c r="K7" s="194">
        <v>9.3880435677817786E-5</v>
      </c>
      <c r="L7" s="194">
        <v>4.9201843586033078E-5</v>
      </c>
      <c r="M7" s="194">
        <v>-9.1300297728302837E-5</v>
      </c>
      <c r="N7" s="194">
        <v>-1.5173352770114779E-4</v>
      </c>
      <c r="O7" s="194">
        <v>-2.974221334328675E-5</v>
      </c>
      <c r="P7" s="194">
        <v>-5.4077295167664907E-4</v>
      </c>
      <c r="Q7" s="194">
        <v>-7.130313125425225E-5</v>
      </c>
      <c r="R7" s="194">
        <v>-1.6719537135191365E-3</v>
      </c>
      <c r="S7" s="194">
        <v>-1.7603127532046514E-3</v>
      </c>
    </row>
    <row r="8" spans="1:19" x14ac:dyDescent="0.2">
      <c r="B8" s="192" t="s">
        <v>55</v>
      </c>
      <c r="C8" s="193"/>
      <c r="D8" s="194">
        <v>-9.0225284111844495E-5</v>
      </c>
      <c r="E8" s="194">
        <v>1.424120415527419E-5</v>
      </c>
      <c r="F8" s="194">
        <v>5.1328579297571508E-5</v>
      </c>
      <c r="G8" s="194">
        <v>-1.0893558068714171E-5</v>
      </c>
      <c r="H8" s="194">
        <v>-2.8361440578716923E-4</v>
      </c>
      <c r="I8" s="194">
        <v>-3.4658603246140451E-5</v>
      </c>
      <c r="J8" s="194">
        <v>-3.2355705145759028E-4</v>
      </c>
      <c r="K8" s="194">
        <v>-6.1212475510419306E-4</v>
      </c>
      <c r="L8" s="194">
        <v>-2.5416558815960499E-4</v>
      </c>
      <c r="M8" s="194">
        <v>3.5580651186140066E-4</v>
      </c>
      <c r="N8" s="194">
        <v>-2.916226779403619E-5</v>
      </c>
      <c r="O8" s="194">
        <v>5.3302690751078075E-4</v>
      </c>
      <c r="P8" s="194">
        <v>-4.3095149354444029E-4</v>
      </c>
      <c r="Q8" s="194">
        <v>-7.0145249357000949E-5</v>
      </c>
      <c r="R8" s="194">
        <v>-3.8127892150253695E-3</v>
      </c>
      <c r="S8" s="194">
        <v>4.3713471246726865E-3</v>
      </c>
    </row>
    <row r="9" spans="1:19" x14ac:dyDescent="0.2">
      <c r="B9" s="192" t="s">
        <v>56</v>
      </c>
      <c r="C9" s="193"/>
      <c r="D9" s="194">
        <v>-2.261686149729325E-5</v>
      </c>
      <c r="E9" s="194">
        <v>7.1071564655689201E-5</v>
      </c>
      <c r="F9" s="194">
        <v>-1.0133115521038238E-4</v>
      </c>
      <c r="G9" s="194">
        <v>-6.1726479107848675E-5</v>
      </c>
      <c r="H9" s="194">
        <v>-6.3314495799660087E-5</v>
      </c>
      <c r="I9" s="194">
        <v>-9.1728739297747275E-5</v>
      </c>
      <c r="J9" s="194">
        <v>-7.3052784192118025E-5</v>
      </c>
      <c r="K9" s="194">
        <v>1.9626918597914766E-5</v>
      </c>
      <c r="L9" s="194">
        <v>-2.8072554948599393E-4</v>
      </c>
      <c r="M9" s="194">
        <v>-3.6170392763834602E-4</v>
      </c>
      <c r="N9" s="194">
        <v>-2.020877417903133E-4</v>
      </c>
      <c r="O9" s="194">
        <v>3.7654400130371357E-5</v>
      </c>
      <c r="P9" s="194">
        <v>1.31336475110988E-4</v>
      </c>
      <c r="Q9" s="194">
        <v>-7.7163079239217502E-5</v>
      </c>
      <c r="R9" s="194">
        <v>-2.2363118877233301E-4</v>
      </c>
      <c r="S9" s="194">
        <v>-9.8895902757145659E-4</v>
      </c>
    </row>
    <row r="10" spans="1:19" x14ac:dyDescent="0.2">
      <c r="B10" s="195" t="s">
        <v>57</v>
      </c>
      <c r="C10" s="196"/>
      <c r="D10" s="194">
        <v>-3.7091195058458482E-5</v>
      </c>
      <c r="E10" s="194">
        <v>-3.6103840146961552E-5</v>
      </c>
      <c r="F10" s="194">
        <v>-1.0628335538831468E-4</v>
      </c>
      <c r="G10" s="194">
        <v>-1.032408820831332E-4</v>
      </c>
      <c r="H10" s="194">
        <v>-1.4563751409724102E-4</v>
      </c>
      <c r="I10" s="194">
        <v>-3.9542197161068771E-5</v>
      </c>
      <c r="J10" s="194">
        <v>2.0463620077371125E-4</v>
      </c>
      <c r="K10" s="194">
        <v>5.234166699124021E-4</v>
      </c>
      <c r="L10" s="194">
        <v>4.2076844332150642E-4</v>
      </c>
      <c r="M10" s="194">
        <v>3.0062755007564945E-4</v>
      </c>
      <c r="N10" s="194">
        <v>1.4852878622351184E-4</v>
      </c>
      <c r="O10" s="194">
        <v>5.2173749822248539E-5</v>
      </c>
      <c r="P10" s="194">
        <v>-3.9438907307065563E-5</v>
      </c>
      <c r="Q10" s="194">
        <v>9.6810188866758295E-5</v>
      </c>
      <c r="R10" s="194">
        <v>3.8035948305559231E-4</v>
      </c>
      <c r="S10" s="194">
        <v>-6.5408076314876773E-4</v>
      </c>
    </row>
    <row r="11" spans="1:19" x14ac:dyDescent="0.2">
      <c r="B11" s="192" t="s">
        <v>58</v>
      </c>
      <c r="C11" s="193"/>
      <c r="D11" s="194">
        <v>9.5008932173623606E-5</v>
      </c>
      <c r="E11" s="194">
        <v>-6.7036609936232949E-5</v>
      </c>
      <c r="F11" s="194">
        <v>4.1189814143915982E-6</v>
      </c>
      <c r="G11" s="194">
        <v>5.8429936706794194E-5</v>
      </c>
      <c r="H11" s="194">
        <v>2.0122224609386841E-4</v>
      </c>
      <c r="I11" s="194">
        <v>5.2854750909148152E-4</v>
      </c>
      <c r="J11" s="194">
        <v>8.7044387635382137E-4</v>
      </c>
      <c r="K11" s="194">
        <v>8.4178756680963751E-4</v>
      </c>
      <c r="L11" s="194">
        <v>7.8562467541098968E-4</v>
      </c>
      <c r="M11" s="194">
        <v>1.0087646930401206E-3</v>
      </c>
      <c r="N11" s="194">
        <v>4.9484879451844321E-4</v>
      </c>
      <c r="O11" s="194">
        <v>1.1575170933535439E-3</v>
      </c>
      <c r="P11" s="194">
        <v>1.7908796697325702E-3</v>
      </c>
      <c r="Q11" s="194">
        <v>6.2224971727409262E-4</v>
      </c>
      <c r="R11" s="194">
        <v>4.9431378592628139E-3</v>
      </c>
      <c r="S11" s="194">
        <v>7.4426303316865727E-3</v>
      </c>
    </row>
    <row r="12" spans="1:19" x14ac:dyDescent="0.2">
      <c r="B12" s="192" t="s">
        <v>59</v>
      </c>
      <c r="C12" s="193"/>
      <c r="D12" s="194">
        <v>-6.9305989748080776E-5</v>
      </c>
      <c r="E12" s="194">
        <v>-2.1512240464427457E-5</v>
      </c>
      <c r="F12" s="194">
        <v>-1.3920371643483254E-4</v>
      </c>
      <c r="G12" s="194">
        <v>-1.5749688719091104E-4</v>
      </c>
      <c r="H12" s="194">
        <v>-2.4955872844101279E-4</v>
      </c>
      <c r="I12" s="194">
        <v>-2.1561224738209095E-4</v>
      </c>
      <c r="J12" s="194">
        <v>-2.9680613063742811E-5</v>
      </c>
      <c r="K12" s="194">
        <v>4.4628657161749352E-4</v>
      </c>
      <c r="L12" s="194">
        <v>3.29318621607122E-4</v>
      </c>
      <c r="M12" s="194">
        <v>9.1376449087077205E-5</v>
      </c>
      <c r="N12" s="194">
        <v>6.3002086830188375E-5</v>
      </c>
      <c r="O12" s="194">
        <v>-3.1369071637898926E-4</v>
      </c>
      <c r="P12" s="194">
        <v>-5.6184064930009381E-4</v>
      </c>
      <c r="Q12" s="194">
        <v>-6.400941984507913E-5</v>
      </c>
      <c r="R12" s="194">
        <v>-1.2009783696058651E-3</v>
      </c>
      <c r="S12" s="194">
        <v>-3.411894861951037E-3</v>
      </c>
    </row>
    <row r="13" spans="1:19" x14ac:dyDescent="0.2">
      <c r="B13" s="195" t="s">
        <v>60</v>
      </c>
      <c r="C13" s="196"/>
      <c r="D13" s="194">
        <v>-6.6901283779507992E-6</v>
      </c>
      <c r="E13" s="194">
        <v>-4.519104186919698E-4</v>
      </c>
      <c r="F13" s="194">
        <v>-2.0014324653916393E-4</v>
      </c>
      <c r="G13" s="194">
        <v>-1.3634908532289547E-4</v>
      </c>
      <c r="H13" s="194">
        <v>-3.6452757503491195E-4</v>
      </c>
      <c r="I13" s="194">
        <v>2.1600067404192735E-4</v>
      </c>
      <c r="J13" s="194">
        <v>-8.5193762352275826E-5</v>
      </c>
      <c r="K13" s="194">
        <v>5.6733326783953153E-4</v>
      </c>
      <c r="L13" s="194">
        <v>6.8713657257712946E-4</v>
      </c>
      <c r="M13" s="194">
        <v>4.5878812877142572E-4</v>
      </c>
      <c r="N13" s="194">
        <v>1.8847871037712682E-3</v>
      </c>
      <c r="O13" s="194">
        <v>2.9817900592192803E-3</v>
      </c>
      <c r="P13" s="194">
        <v>1.3617679789434955E-3</v>
      </c>
      <c r="Q13" s="194">
        <v>5.5535388407013109E-4</v>
      </c>
      <c r="R13" s="194">
        <v>4.2206438708887184E-3</v>
      </c>
      <c r="S13" s="194">
        <v>9.5456104822817522E-3</v>
      </c>
    </row>
    <row r="14" spans="1:19" x14ac:dyDescent="0.2">
      <c r="B14" s="195" t="s">
        <v>61</v>
      </c>
      <c r="C14" s="196"/>
      <c r="D14" s="194">
        <v>1.1405868545510955E-4</v>
      </c>
      <c r="E14" s="194">
        <v>2.8537743890821865E-4</v>
      </c>
      <c r="F14" s="194">
        <v>-1.3843024292414796E-5</v>
      </c>
      <c r="G14" s="194">
        <v>-1.0290706590021514E-4</v>
      </c>
      <c r="H14" s="194">
        <v>7.5207820130196446E-4</v>
      </c>
      <c r="I14" s="194">
        <v>6.6646577782369931E-4</v>
      </c>
      <c r="J14" s="194">
        <v>-8.6470490805024003E-4</v>
      </c>
      <c r="K14" s="194">
        <v>7.7430050598370492E-4</v>
      </c>
      <c r="L14" s="194">
        <v>1.5668559798733828E-3</v>
      </c>
      <c r="M14" s="194">
        <v>4.8217067476219455E-4</v>
      </c>
      <c r="N14" s="194">
        <v>-5.5284341059269604E-4</v>
      </c>
      <c r="O14" s="194">
        <v>5.4605142978902954E-4</v>
      </c>
      <c r="P14" s="194">
        <v>-1.7235988803940838E-3</v>
      </c>
      <c r="Q14" s="194">
        <v>1.4035468127837625E-4</v>
      </c>
      <c r="R14" s="194">
        <v>-1.7148139190662492E-3</v>
      </c>
      <c r="S14" s="194">
        <v>1.2294385214772774E-3</v>
      </c>
    </row>
    <row r="15" spans="1:19" x14ac:dyDescent="0.2">
      <c r="B15" s="195" t="s">
        <v>62</v>
      </c>
      <c r="C15" s="196"/>
      <c r="D15" s="194">
        <v>2.8028194870577394E-5</v>
      </c>
      <c r="E15" s="194">
        <v>2.14337828795097E-4</v>
      </c>
      <c r="F15" s="194">
        <v>-3.9735643721572345E-4</v>
      </c>
      <c r="G15" s="194">
        <v>7.4902030272228082E-4</v>
      </c>
      <c r="H15" s="194">
        <v>6.4497444533495596E-4</v>
      </c>
      <c r="I15" s="194">
        <v>6.5463655326825076E-4</v>
      </c>
      <c r="J15" s="194">
        <v>8.1420182194325008E-4</v>
      </c>
      <c r="K15" s="194">
        <v>2.0720705591492639E-4</v>
      </c>
      <c r="L15" s="194">
        <v>-2.1688665209029789E-4</v>
      </c>
      <c r="M15" s="194">
        <v>2.4328818719387968E-5</v>
      </c>
      <c r="N15" s="194">
        <v>-1.0865486923528067E-6</v>
      </c>
      <c r="O15" s="194">
        <v>3.8729874556597821E-4</v>
      </c>
      <c r="P15" s="194">
        <v>-9.6021158947756646E-4</v>
      </c>
      <c r="Q15" s="194">
        <v>1.9504382169643897E-4</v>
      </c>
      <c r="R15" s="194">
        <v>-1.6472411409218513E-3</v>
      </c>
      <c r="S15" s="194">
        <v>-2.2582728717590594E-4</v>
      </c>
    </row>
    <row r="16" spans="1:19" x14ac:dyDescent="0.2">
      <c r="B16" s="192" t="s">
        <v>63</v>
      </c>
      <c r="C16" s="193"/>
      <c r="D16" s="194">
        <v>-2.8964356425076332E-5</v>
      </c>
      <c r="E16" s="194">
        <v>-2.6990118984870914E-4</v>
      </c>
      <c r="F16" s="194">
        <v>-1.8161932022864313E-5</v>
      </c>
      <c r="G16" s="194">
        <v>-1.7079266796815595E-4</v>
      </c>
      <c r="H16" s="194">
        <v>-7.6221063680592671E-4</v>
      </c>
      <c r="I16" s="194">
        <v>-1.0474055678940664E-3</v>
      </c>
      <c r="J16" s="194">
        <v>-6.3244352552893623E-4</v>
      </c>
      <c r="K16" s="194">
        <v>-7.4776248553731772E-4</v>
      </c>
      <c r="L16" s="194">
        <v>-6.9340495756509135E-4</v>
      </c>
      <c r="M16" s="194">
        <v>-6.4892569214258788E-4</v>
      </c>
      <c r="N16" s="194">
        <v>-5.7216469301679673E-4</v>
      </c>
      <c r="O16" s="194">
        <v>-2.7469515783562493E-4</v>
      </c>
      <c r="P16" s="194">
        <v>-1.8859288395625118E-3</v>
      </c>
      <c r="Q16" s="194">
        <v>-6.3305240485966863E-4</v>
      </c>
      <c r="R16" s="194">
        <v>-4.7557330808392084E-3</v>
      </c>
      <c r="S16" s="194">
        <v>-3.1719022015209708E-3</v>
      </c>
    </row>
    <row r="17" spans="1:35" x14ac:dyDescent="0.2">
      <c r="B17" s="192" t="s">
        <v>64</v>
      </c>
      <c r="C17" s="193"/>
      <c r="D17" s="197">
        <v>1.3600600166419063E-4</v>
      </c>
      <c r="E17" s="197">
        <v>9.5753581115665121E-4</v>
      </c>
      <c r="F17" s="197">
        <v>-1.0719479336014359E-3</v>
      </c>
      <c r="G17" s="197">
        <v>2.3923732796680142E-3</v>
      </c>
      <c r="H17" s="197">
        <v>3.0848232441245127E-3</v>
      </c>
      <c r="I17" s="197">
        <v>3.5985030059320078E-3</v>
      </c>
      <c r="J17" s="197">
        <v>3.4708254706683483E-3</v>
      </c>
      <c r="K17" s="197">
        <v>1.8026092774769964E-3</v>
      </c>
      <c r="L17" s="197">
        <v>5.9685983382551377E-4</v>
      </c>
      <c r="M17" s="197">
        <v>1.2300381916003911E-3</v>
      </c>
      <c r="N17" s="197">
        <v>9.9680403585789001E-4</v>
      </c>
      <c r="O17" s="197">
        <v>1.5909618527678582E-3</v>
      </c>
      <c r="P17" s="197">
        <v>8.9443963556679051E-4</v>
      </c>
      <c r="Q17" s="197">
        <v>1.6441902665851327E-3</v>
      </c>
      <c r="R17" s="197">
        <v>3.2866620121292378E-3</v>
      </c>
      <c r="S17" s="197">
        <v>5.3060251706613659E-3</v>
      </c>
    </row>
    <row r="18" spans="1:35" ht="15" x14ac:dyDescent="0.2">
      <c r="B18" s="198" t="s">
        <v>65</v>
      </c>
      <c r="C18" s="199"/>
      <c r="D18" s="200">
        <v>-1.0645021105704089E-5</v>
      </c>
      <c r="E18" s="200">
        <v>-4.1134426403632851E-5</v>
      </c>
      <c r="F18" s="200">
        <v>-1.6827176697153945E-4</v>
      </c>
      <c r="G18" s="200">
        <v>-8.3096305655283587E-5</v>
      </c>
      <c r="H18" s="200">
        <v>-3.3399879222462125E-5</v>
      </c>
      <c r="I18" s="200">
        <v>-1.5688069080799227E-4</v>
      </c>
      <c r="J18" s="200">
        <v>7.8422396343480472E-6</v>
      </c>
      <c r="K18" s="200">
        <v>1.5334664322663727E-4</v>
      </c>
      <c r="L18" s="200">
        <v>-1.2646089177359432E-4</v>
      </c>
      <c r="M18" s="200">
        <v>4.3138796958830383E-5</v>
      </c>
      <c r="N18" s="200">
        <v>4.4934483070635522E-5</v>
      </c>
      <c r="O18" s="200">
        <v>-7.4881778302171575E-5</v>
      </c>
      <c r="P18" s="200">
        <v>-4.8227296122527186E-5</v>
      </c>
      <c r="Q18" s="200">
        <v>-3.9384814898513199E-5</v>
      </c>
      <c r="R18" s="200">
        <v>8.2180114158614259E-4</v>
      </c>
      <c r="S18" s="200">
        <v>-7.3536345822633464E-6</v>
      </c>
    </row>
    <row r="19" spans="1:35" x14ac:dyDescent="0.2">
      <c r="B19" s="195" t="s">
        <v>66</v>
      </c>
      <c r="C19" s="196"/>
      <c r="D19" s="194">
        <v>-1.1670522325313293E-5</v>
      </c>
      <c r="E19" s="194">
        <v>8.4706099194864493E-6</v>
      </c>
      <c r="F19" s="194">
        <v>6.5450321337756634E-5</v>
      </c>
      <c r="G19" s="194">
        <v>-3.0552214797308075E-5</v>
      </c>
      <c r="H19" s="194">
        <v>-1.9058811281613686E-5</v>
      </c>
      <c r="I19" s="194">
        <v>-4.3755651350396718E-5</v>
      </c>
      <c r="J19" s="194">
        <v>5.6534606225344675E-5</v>
      </c>
      <c r="K19" s="194">
        <v>8.9025817807009133E-5</v>
      </c>
      <c r="L19" s="194">
        <v>-4.3814356149640687E-5</v>
      </c>
      <c r="M19" s="194">
        <v>-3.8097872915643372E-5</v>
      </c>
      <c r="N19" s="194">
        <v>3.7903468031785792E-5</v>
      </c>
      <c r="O19" s="194">
        <v>-3.6037663455268376E-4</v>
      </c>
      <c r="P19" s="194">
        <v>-1.4248896202195827E-4</v>
      </c>
      <c r="Q19" s="194">
        <v>-3.7755933202432423E-5</v>
      </c>
      <c r="R19" s="194">
        <v>4.5555416279396965E-4</v>
      </c>
      <c r="S19" s="194">
        <v>-6.9276359787329156E-4</v>
      </c>
    </row>
    <row r="20" spans="1:35" ht="15" customHeight="1" x14ac:dyDescent="0.2">
      <c r="B20" s="192" t="s">
        <v>67</v>
      </c>
      <c r="C20" s="193"/>
      <c r="D20" s="194">
        <v>-6.482192878021209E-6</v>
      </c>
      <c r="E20" s="194">
        <v>1.680205525445011E-5</v>
      </c>
      <c r="F20" s="194">
        <v>5.6686275866635327E-6</v>
      </c>
      <c r="G20" s="194">
        <v>-3.3440134832862789E-5</v>
      </c>
      <c r="H20" s="194">
        <v>1.1849923175821786E-5</v>
      </c>
      <c r="I20" s="194">
        <v>-9.9216113791378291E-6</v>
      </c>
      <c r="J20" s="194">
        <v>1.0197783675724992E-5</v>
      </c>
      <c r="K20" s="194">
        <v>2.076860848210238E-5</v>
      </c>
      <c r="L20" s="194">
        <v>4.9329288000610205E-5</v>
      </c>
      <c r="M20" s="194">
        <v>2.2014191408681327E-5</v>
      </c>
      <c r="N20" s="194">
        <v>-2.4001282689090075E-5</v>
      </c>
      <c r="O20" s="194">
        <v>-1.7181741976834974E-4</v>
      </c>
      <c r="P20" s="194">
        <v>5.7413155132524096E-5</v>
      </c>
      <c r="Q20" s="194">
        <v>-4.9436809774761059E-6</v>
      </c>
      <c r="R20" s="194">
        <v>1.2628953813154098E-4</v>
      </c>
      <c r="S20" s="194">
        <v>-3.2031125628440016E-5</v>
      </c>
    </row>
    <row r="21" spans="1:35" x14ac:dyDescent="0.2">
      <c r="B21" s="192" t="s">
        <v>68</v>
      </c>
      <c r="C21" s="193"/>
      <c r="D21" s="194">
        <v>-8.2315244900876827E-5</v>
      </c>
      <c r="E21" s="194">
        <v>-1.0314563986935088E-4</v>
      </c>
      <c r="F21" s="194">
        <v>8.6861222080703016E-4</v>
      </c>
      <c r="G21" s="194">
        <v>1.0341618095432992E-5</v>
      </c>
      <c r="H21" s="194">
        <v>-4.9818274047719324E-4</v>
      </c>
      <c r="I21" s="194">
        <v>-5.5567928559985269E-4</v>
      </c>
      <c r="J21" s="194">
        <v>7.7221705250218875E-4</v>
      </c>
      <c r="K21" s="194">
        <v>1.1021592404480973E-3</v>
      </c>
      <c r="L21" s="194">
        <v>-1.4606447123182154E-3</v>
      </c>
      <c r="M21" s="194">
        <v>-1.045684260964963E-3</v>
      </c>
      <c r="N21" s="194">
        <v>1.0122764421118813E-3</v>
      </c>
      <c r="O21" s="194">
        <v>-3.4864074547863444E-3</v>
      </c>
      <c r="P21" s="194">
        <v>-3.3476779122683098E-3</v>
      </c>
      <c r="Q21" s="194">
        <v>-5.3457414878255172E-4</v>
      </c>
      <c r="R21" s="194">
        <v>5.1608553544861824E-3</v>
      </c>
      <c r="S21" s="194">
        <v>-1.0024061348431812E-2</v>
      </c>
    </row>
    <row r="22" spans="1:35" x14ac:dyDescent="0.2">
      <c r="B22" s="201" t="s">
        <v>69</v>
      </c>
      <c r="C22" s="202"/>
      <c r="D22" s="203">
        <v>-7.4067652170439757E-6</v>
      </c>
      <c r="E22" s="203">
        <v>-1.8744198527709255E-4</v>
      </c>
      <c r="F22" s="203">
        <v>-8.8462244487197417E-4</v>
      </c>
      <c r="G22" s="203">
        <v>-2.4129253980653687E-4</v>
      </c>
      <c r="H22" s="203">
        <v>-7.7859526069201657E-5</v>
      </c>
      <c r="I22" s="203">
        <v>-5.1757007073838235E-4</v>
      </c>
      <c r="J22" s="203">
        <v>-1.3987900483103388E-4</v>
      </c>
      <c r="K22" s="203">
        <v>3.5612600210033207E-4</v>
      </c>
      <c r="L22" s="203">
        <v>-4.0144709491918285E-4</v>
      </c>
      <c r="M22" s="203">
        <v>3.0032697329596125E-4</v>
      </c>
      <c r="N22" s="203">
        <v>6.8870334141379885E-5</v>
      </c>
      <c r="O22" s="203">
        <v>9.0349524557375993E-4</v>
      </c>
      <c r="P22" s="203">
        <v>2.7050494305713713E-4</v>
      </c>
      <c r="Q22" s="203">
        <v>-4.4564743378883165E-5</v>
      </c>
      <c r="R22" s="203">
        <v>1.9406411236364551E-3</v>
      </c>
      <c r="S22" s="203">
        <v>2.1841819450292288E-3</v>
      </c>
    </row>
    <row r="23" spans="1:35" x14ac:dyDescent="0.2">
      <c r="B23" s="204"/>
      <c r="C23" s="204"/>
      <c r="D23" s="205"/>
      <c r="E23" s="205"/>
    </row>
    <row r="24" spans="1:35" x14ac:dyDescent="0.2">
      <c r="R24" s="206"/>
      <c r="S24" s="206"/>
      <c r="T24" s="207"/>
    </row>
    <row r="25" spans="1:35" ht="15.75" x14ac:dyDescent="0.2">
      <c r="A25" s="182" t="s">
        <v>70</v>
      </c>
      <c r="B25" s="183"/>
      <c r="C25" s="183"/>
      <c r="D25" s="183"/>
      <c r="E25" s="183"/>
      <c r="F25" s="183"/>
      <c r="G25" s="183"/>
      <c r="H25" s="183"/>
      <c r="I25" s="183"/>
      <c r="J25" s="183"/>
      <c r="K25" s="183"/>
      <c r="L25" s="183"/>
      <c r="M25" s="183"/>
      <c r="N25" s="183"/>
      <c r="O25" s="183"/>
      <c r="P25" s="183"/>
      <c r="X25" s="208"/>
    </row>
    <row r="27" spans="1:35" ht="13.5" customHeight="1" x14ac:dyDescent="0.25">
      <c r="B27" s="209" t="s">
        <v>71</v>
      </c>
      <c r="C27" s="209"/>
      <c r="D27" s="209"/>
      <c r="E27" s="209"/>
      <c r="F27" s="209"/>
      <c r="G27" s="209"/>
      <c r="H27" s="209"/>
      <c r="I27" s="209"/>
      <c r="J27" s="209"/>
      <c r="K27" s="209"/>
      <c r="L27" s="209"/>
      <c r="M27" s="209"/>
    </row>
    <row r="28" spans="1:35" ht="13.5" customHeight="1" thickBot="1" x14ac:dyDescent="0.3">
      <c r="B28" s="209"/>
      <c r="C28" s="209"/>
      <c r="D28" s="209"/>
      <c r="E28" s="209"/>
      <c r="F28" s="209"/>
      <c r="G28" s="209"/>
      <c r="H28" s="209"/>
      <c r="I28" s="209"/>
      <c r="J28" s="209"/>
      <c r="K28" s="209"/>
      <c r="L28" s="209"/>
      <c r="P28" s="209"/>
    </row>
    <row r="29" spans="1:35" ht="32.25" customHeight="1" thickBot="1" x14ac:dyDescent="0.25">
      <c r="D29" s="210" t="s">
        <v>72</v>
      </c>
      <c r="E29" s="211"/>
      <c r="F29" s="211"/>
      <c r="G29" s="211"/>
      <c r="H29" s="211"/>
      <c r="I29" s="211"/>
      <c r="J29" s="211"/>
      <c r="K29" s="211"/>
      <c r="L29" s="212"/>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row>
    <row r="30" spans="1:35" s="214" customFormat="1" ht="23.25" customHeight="1" thickBot="1" x14ac:dyDescent="0.25">
      <c r="B30" s="215" t="s">
        <v>73</v>
      </c>
      <c r="C30" s="216" t="s">
        <v>74</v>
      </c>
      <c r="D30" s="217" t="s">
        <v>75</v>
      </c>
      <c r="E30" s="217" t="s">
        <v>76</v>
      </c>
      <c r="F30" s="218">
        <v>45292</v>
      </c>
      <c r="G30" s="218">
        <v>45323</v>
      </c>
      <c r="H30" s="218">
        <v>45352</v>
      </c>
      <c r="I30" s="218">
        <v>45383</v>
      </c>
      <c r="J30" s="218">
        <v>45413</v>
      </c>
      <c r="K30" s="217" t="s">
        <v>77</v>
      </c>
      <c r="L30" s="217" t="s">
        <v>78</v>
      </c>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row>
    <row r="31" spans="1:35" x14ac:dyDescent="0.2">
      <c r="B31" s="220">
        <v>44562</v>
      </c>
      <c r="C31" s="221">
        <v>478.19876147709221</v>
      </c>
      <c r="D31" s="222">
        <v>5.9242646713593103</v>
      </c>
      <c r="E31" s="222">
        <v>1.3462381635308702</v>
      </c>
      <c r="F31" s="223">
        <v>1.2097815785807597E-2</v>
      </c>
      <c r="G31" s="223">
        <v>9.0073962500810012E-2</v>
      </c>
      <c r="H31" s="223">
        <v>-0.38114851026870156</v>
      </c>
      <c r="I31" s="223">
        <v>0.17614096000005475</v>
      </c>
      <c r="J31" s="223">
        <v>3.4561620000033599E-2</v>
      </c>
      <c r="K31" s="222">
        <f t="shared" ref="K31:K42" si="0">SUM(F31:J31)</f>
        <v>-6.8274151981995601E-2</v>
      </c>
      <c r="L31" s="222">
        <f t="shared" ref="L31:L58" si="1">D31+E31+K31</f>
        <v>7.202228682908185</v>
      </c>
    </row>
    <row r="32" spans="1:35" x14ac:dyDescent="0.2">
      <c r="B32" s="220">
        <v>44593</v>
      </c>
      <c r="C32" s="224">
        <v>397.07740198875302</v>
      </c>
      <c r="D32" s="222">
        <v>4.0233469580725796</v>
      </c>
      <c r="E32" s="222">
        <v>0.87828391783557436</v>
      </c>
      <c r="F32" s="223">
        <v>3.387424216589352E-2</v>
      </c>
      <c r="G32" s="223">
        <v>5.6684169238508275E-2</v>
      </c>
      <c r="H32" s="223">
        <v>7.1924771985436564E-3</v>
      </c>
      <c r="I32" s="223">
        <v>-7.7081113263830048E-2</v>
      </c>
      <c r="J32" s="223">
        <v>1.8089939999981652E-2</v>
      </c>
      <c r="K32" s="222">
        <f t="shared" si="0"/>
        <v>3.8759715339097056E-2</v>
      </c>
      <c r="L32" s="222">
        <f t="shared" si="1"/>
        <v>4.940390591247251</v>
      </c>
    </row>
    <row r="33" spans="2:12" x14ac:dyDescent="0.2">
      <c r="B33" s="220">
        <v>44621</v>
      </c>
      <c r="C33" s="224">
        <v>457.66042682481287</v>
      </c>
      <c r="D33" s="222">
        <v>4.1575962257055039</v>
      </c>
      <c r="E33" s="222">
        <v>1.5046422847087797</v>
      </c>
      <c r="F33" s="223">
        <v>1.8309685032249945E-2</v>
      </c>
      <c r="G33" s="223">
        <v>1.7201700591499502E-2</v>
      </c>
      <c r="H33" s="223">
        <v>1.8586606967289754E-2</v>
      </c>
      <c r="I33" s="223">
        <v>-5.5531902871166494E-3</v>
      </c>
      <c r="J33" s="223">
        <v>-9.0654047530449589E-2</v>
      </c>
      <c r="K33" s="222">
        <f t="shared" si="0"/>
        <v>-4.2109245226527037E-2</v>
      </c>
      <c r="L33" s="222">
        <f t="shared" si="1"/>
        <v>5.6201292651877566</v>
      </c>
    </row>
    <row r="34" spans="2:12" x14ac:dyDescent="0.2">
      <c r="B34" s="220">
        <v>44652</v>
      </c>
      <c r="C34" s="224">
        <v>416.95341731130947</v>
      </c>
      <c r="D34" s="222">
        <v>3.4955392206950364</v>
      </c>
      <c r="E34" s="222">
        <v>1.2289986737230265</v>
      </c>
      <c r="F34" s="223">
        <v>-1.8504324001753503E-2</v>
      </c>
      <c r="G34" s="223">
        <v>1.9554370987691527E-2</v>
      </c>
      <c r="H34" s="223">
        <v>-3.3197709702562861E-2</v>
      </c>
      <c r="I34" s="223">
        <v>2.1288511313741765E-2</v>
      </c>
      <c r="J34" s="223">
        <v>6.6550872389825599E-3</v>
      </c>
      <c r="K34" s="222">
        <f t="shared" si="0"/>
        <v>-4.2040641639005116E-3</v>
      </c>
      <c r="L34" s="222">
        <f t="shared" si="1"/>
        <v>4.7203338302541624</v>
      </c>
    </row>
    <row r="35" spans="2:12" x14ac:dyDescent="0.2">
      <c r="B35" s="220">
        <v>44682</v>
      </c>
      <c r="C35" s="224">
        <v>424.82968189567652</v>
      </c>
      <c r="D35" s="222">
        <v>3.0674338900086582</v>
      </c>
      <c r="E35" s="222">
        <v>1.1398970560778139</v>
      </c>
      <c r="F35" s="223">
        <v>6.601100384983738E-2</v>
      </c>
      <c r="G35" s="223">
        <v>2.0382327035122216E-3</v>
      </c>
      <c r="H35" s="223">
        <v>-2.191870514815264E-2</v>
      </c>
      <c r="I35" s="223">
        <v>8.7390938125224693E-2</v>
      </c>
      <c r="J35" s="223">
        <v>7.2814896629438408E-3</v>
      </c>
      <c r="K35" s="222">
        <f t="shared" si="0"/>
        <v>0.1408029591933655</v>
      </c>
      <c r="L35" s="222">
        <f t="shared" si="1"/>
        <v>4.3481339052798376</v>
      </c>
    </row>
    <row r="36" spans="2:12" x14ac:dyDescent="0.2">
      <c r="B36" s="220">
        <v>44713</v>
      </c>
      <c r="C36" s="224">
        <v>425.72672904521392</v>
      </c>
      <c r="D36" s="222">
        <v>1.718233139998631</v>
      </c>
      <c r="E36" s="222">
        <v>1.0302897733852205</v>
      </c>
      <c r="F36" s="223">
        <v>-1.5113056176915052E-2</v>
      </c>
      <c r="G36" s="223">
        <v>-5.1869481429207553E-3</v>
      </c>
      <c r="H36" s="223">
        <v>5.2351963476553465E-3</v>
      </c>
      <c r="I36" s="223">
        <v>3.1564427069440626E-2</v>
      </c>
      <c r="J36" s="223">
        <v>8.1763106201719893E-3</v>
      </c>
      <c r="K36" s="222">
        <f t="shared" si="0"/>
        <v>2.4675929717432155E-2</v>
      </c>
      <c r="L36" s="222">
        <f t="shared" si="1"/>
        <v>2.7731988431012837</v>
      </c>
    </row>
    <row r="37" spans="2:12" x14ac:dyDescent="0.2">
      <c r="B37" s="220">
        <v>44743</v>
      </c>
      <c r="C37" s="224">
        <v>409.27213793989142</v>
      </c>
      <c r="D37" s="222">
        <v>9.7280747013996915E-2</v>
      </c>
      <c r="E37" s="222">
        <v>1.1785434529794543</v>
      </c>
      <c r="F37" s="223">
        <v>3.5170988385857527E-2</v>
      </c>
      <c r="G37" s="223">
        <v>-3.248626766912821E-2</v>
      </c>
      <c r="H37" s="223">
        <v>-1.9982563827852573E-2</v>
      </c>
      <c r="I37" s="223">
        <v>2.6730986369045695E-2</v>
      </c>
      <c r="J37" s="223">
        <v>-7.1637351509252767E-3</v>
      </c>
      <c r="K37" s="222">
        <f t="shared" si="0"/>
        <v>2.2694081069971617E-3</v>
      </c>
      <c r="L37" s="222">
        <f t="shared" si="1"/>
        <v>1.2780936081004484</v>
      </c>
    </row>
    <row r="38" spans="2:12" x14ac:dyDescent="0.2">
      <c r="B38" s="220">
        <v>44774</v>
      </c>
      <c r="C38" s="224">
        <v>380.95671312844439</v>
      </c>
      <c r="D38" s="222">
        <v>-1.9961992735716194E-2</v>
      </c>
      <c r="E38" s="222">
        <v>0.92468054054779714</v>
      </c>
      <c r="F38" s="223">
        <v>1.2288992679543753E-2</v>
      </c>
      <c r="G38" s="223">
        <v>3.6976305301550383E-3</v>
      </c>
      <c r="H38" s="223">
        <v>1.7824438343893689E-2</v>
      </c>
      <c r="I38" s="223">
        <v>2.0623870618237561E-2</v>
      </c>
      <c r="J38" s="223">
        <v>-2.4200407125931633E-3</v>
      </c>
      <c r="K38" s="222">
        <f t="shared" si="0"/>
        <v>5.2014891459236878E-2</v>
      </c>
      <c r="L38" s="222">
        <f t="shared" si="1"/>
        <v>0.95673343927131782</v>
      </c>
    </row>
    <row r="39" spans="2:12" x14ac:dyDescent="0.2">
      <c r="B39" s="220">
        <v>44805</v>
      </c>
      <c r="C39" s="224">
        <v>425.09175656152632</v>
      </c>
      <c r="D39" s="222">
        <v>-0.39731724911501942</v>
      </c>
      <c r="E39" s="222">
        <v>0.62245712964590894</v>
      </c>
      <c r="F39" s="223">
        <v>-1.1829895042694716E-2</v>
      </c>
      <c r="G39" s="223">
        <v>-1.6589132991384758E-2</v>
      </c>
      <c r="H39" s="223">
        <v>-1.7107178598848805E-2</v>
      </c>
      <c r="I39" s="223">
        <v>4.3098352569813869E-2</v>
      </c>
      <c r="J39" s="223">
        <v>-2.4684429486057979E-2</v>
      </c>
      <c r="K39" s="222">
        <f t="shared" si="0"/>
        <v>-2.7112283549172389E-2</v>
      </c>
      <c r="L39" s="222">
        <f t="shared" si="1"/>
        <v>0.19802759698171712</v>
      </c>
    </row>
    <row r="40" spans="2:12" x14ac:dyDescent="0.2">
      <c r="B40" s="220">
        <v>44835</v>
      </c>
      <c r="C40" s="224">
        <v>431.69773747737884</v>
      </c>
      <c r="D40" s="222"/>
      <c r="E40" s="222">
        <v>1.461736722553951</v>
      </c>
      <c r="F40" s="223">
        <v>6.6563735236741195E-2</v>
      </c>
      <c r="G40" s="223">
        <v>5.0197484741488552E-2</v>
      </c>
      <c r="H40" s="223">
        <v>2.0942952054269881E-2</v>
      </c>
      <c r="I40" s="223">
        <v>2.6680026437304605E-2</v>
      </c>
      <c r="J40" s="223">
        <v>9.8203213138390311E-3</v>
      </c>
      <c r="K40" s="222">
        <f t="shared" si="0"/>
        <v>0.17420451978364326</v>
      </c>
      <c r="L40" s="222">
        <f t="shared" si="1"/>
        <v>1.6359412423375943</v>
      </c>
    </row>
    <row r="41" spans="2:12" x14ac:dyDescent="0.2">
      <c r="B41" s="220">
        <v>44866</v>
      </c>
      <c r="C41" s="224">
        <v>427.90160371903295</v>
      </c>
      <c r="D41" s="222"/>
      <c r="E41" s="222">
        <v>-0.19095001366690667</v>
      </c>
      <c r="F41" s="223">
        <v>2.7797269951861381E-3</v>
      </c>
      <c r="G41" s="223">
        <v>2.2295032544150217E-2</v>
      </c>
      <c r="H41" s="223">
        <v>-4.7428643173361706E-3</v>
      </c>
      <c r="I41" s="223">
        <v>4.5085138958768312E-2</v>
      </c>
      <c r="J41" s="223">
        <v>-2.0835081213022022E-3</v>
      </c>
      <c r="K41" s="222">
        <f t="shared" si="0"/>
        <v>6.3333526059466294E-2</v>
      </c>
      <c r="L41" s="222">
        <f t="shared" si="1"/>
        <v>-0.12761648760744038</v>
      </c>
    </row>
    <row r="42" spans="2:12" ht="15" thickBot="1" x14ac:dyDescent="0.25">
      <c r="B42" s="220">
        <v>44896</v>
      </c>
      <c r="C42" s="224">
        <v>412.75227960030998</v>
      </c>
      <c r="D42" s="222"/>
      <c r="E42" s="222">
        <v>-0.89211283725444446</v>
      </c>
      <c r="F42" s="223">
        <v>-2.5196078270255384E-3</v>
      </c>
      <c r="G42" s="223">
        <v>3.6754142195036366E-2</v>
      </c>
      <c r="H42" s="223">
        <v>-8.973047181086713E-3</v>
      </c>
      <c r="I42" s="223">
        <v>3.1528085238960557E-2</v>
      </c>
      <c r="J42" s="223">
        <v>-1.5877781485585274E-2</v>
      </c>
      <c r="K42" s="222">
        <f t="shared" si="0"/>
        <v>4.0911790940299397E-2</v>
      </c>
      <c r="L42" s="222">
        <f t="shared" si="1"/>
        <v>-0.85120104631414506</v>
      </c>
    </row>
    <row r="43" spans="2:12" s="227" customFormat="1" ht="19.5" customHeight="1" thickBot="1" x14ac:dyDescent="0.25">
      <c r="B43" s="210" t="s">
        <v>79</v>
      </c>
      <c r="C43" s="212"/>
      <c r="D43" s="225">
        <f>SUM(D31:D42)</f>
        <v>22.066415611002981</v>
      </c>
      <c r="E43" s="225">
        <f>SUM(E31:E42)</f>
        <v>10.232704864067045</v>
      </c>
      <c r="F43" s="226">
        <f t="shared" ref="F43:J43" si="2">SUM(F31:F42)</f>
        <v>0.19912930708272825</v>
      </c>
      <c r="G43" s="226">
        <f t="shared" si="2"/>
        <v>0.24423437722941799</v>
      </c>
      <c r="H43" s="226">
        <f t="shared" si="2"/>
        <v>-0.41728890813288899</v>
      </c>
      <c r="I43" s="226">
        <f t="shared" si="2"/>
        <v>0.42749699314964573</v>
      </c>
      <c r="J43" s="226">
        <f t="shared" si="2"/>
        <v>-5.8298773650960811E-2</v>
      </c>
      <c r="K43" s="225">
        <f>SUM(K31:K42)</f>
        <v>0.39527299567794216</v>
      </c>
      <c r="L43" s="225">
        <f t="shared" si="1"/>
        <v>32.694393470747968</v>
      </c>
    </row>
    <row r="44" spans="2:12" x14ac:dyDescent="0.2">
      <c r="B44" s="220">
        <v>44927</v>
      </c>
      <c r="C44" s="224">
        <v>457.90353666793322</v>
      </c>
      <c r="D44" s="222"/>
      <c r="E44" s="222">
        <v>-1.6040238828666702</v>
      </c>
      <c r="F44" s="223">
        <v>2.8096681408555924E-2</v>
      </c>
      <c r="G44" s="223">
        <v>8.4519942275960602E-2</v>
      </c>
      <c r="H44" s="223">
        <v>0.16624772101027929</v>
      </c>
      <c r="I44" s="223">
        <v>0.20662409662378423</v>
      </c>
      <c r="J44" s="223">
        <v>6.1248587977047464E-3</v>
      </c>
      <c r="K44" s="222">
        <f t="shared" ref="K44:K55" si="3">SUM(F44:J44)</f>
        <v>0.49161330011628479</v>
      </c>
      <c r="L44" s="222">
        <f t="shared" si="1"/>
        <v>-1.1124105827503854</v>
      </c>
    </row>
    <row r="45" spans="2:12" x14ac:dyDescent="0.2">
      <c r="B45" s="220">
        <v>44958</v>
      </c>
      <c r="C45" s="224">
        <v>394.26682268633789</v>
      </c>
      <c r="D45" s="222"/>
      <c r="E45" s="222">
        <v>-1.1582389003102662</v>
      </c>
      <c r="F45" s="223">
        <v>9.5029479714753506E-2</v>
      </c>
      <c r="G45" s="223">
        <v>0.10256021177247021</v>
      </c>
      <c r="H45" s="223">
        <v>-4.6893042301746846E-2</v>
      </c>
      <c r="I45" s="223">
        <v>4.5500345518007634E-2</v>
      </c>
      <c r="J45" s="223">
        <v>-5.9575047078112675E-2</v>
      </c>
      <c r="K45" s="222">
        <f t="shared" si="3"/>
        <v>0.13662194762537183</v>
      </c>
      <c r="L45" s="222">
        <f t="shared" si="1"/>
        <v>-1.0216169526848944</v>
      </c>
    </row>
    <row r="46" spans="2:12" x14ac:dyDescent="0.2">
      <c r="B46" s="220">
        <v>44987</v>
      </c>
      <c r="C46" s="224">
        <v>457.18177680293019</v>
      </c>
      <c r="D46" s="222"/>
      <c r="E46" s="222">
        <v>-0.20388889694129375</v>
      </c>
      <c r="F46" s="223">
        <v>-5.8087300611020964E-2</v>
      </c>
      <c r="G46" s="223">
        <v>4.7449259568054458E-2</v>
      </c>
      <c r="H46" s="223">
        <v>1.3172041353357145E-2</v>
      </c>
      <c r="I46" s="223">
        <v>1.7862893860296936E-2</v>
      </c>
      <c r="J46" s="223">
        <v>1.5074906568884217E-2</v>
      </c>
      <c r="K46" s="222">
        <f t="shared" si="3"/>
        <v>3.547180073957179E-2</v>
      </c>
      <c r="L46" s="222">
        <f t="shared" si="1"/>
        <v>-0.16841709620172196</v>
      </c>
    </row>
    <row r="47" spans="2:12" x14ac:dyDescent="0.2">
      <c r="B47" s="220">
        <v>45017</v>
      </c>
      <c r="C47" s="224">
        <v>406.90062734999998</v>
      </c>
      <c r="D47" s="222"/>
      <c r="E47" s="222">
        <v>-1.7301446175807769</v>
      </c>
      <c r="F47" s="223">
        <v>-0.16624767599478218</v>
      </c>
      <c r="G47" s="223">
        <v>4.9331988511085001E-2</v>
      </c>
      <c r="H47" s="223">
        <v>8.3440856989795975E-2</v>
      </c>
      <c r="I47" s="223">
        <v>1.273971691261977E-3</v>
      </c>
      <c r="J47" s="223">
        <v>2.0431105341856437E-2</v>
      </c>
      <c r="K47" s="222">
        <f t="shared" si="3"/>
        <v>-1.1769753460782795E-2</v>
      </c>
      <c r="L47" s="222">
        <f t="shared" si="1"/>
        <v>-1.7419143710415597</v>
      </c>
    </row>
    <row r="48" spans="2:12" x14ac:dyDescent="0.2">
      <c r="B48" s="220">
        <v>45047</v>
      </c>
      <c r="C48" s="224">
        <v>426.61104816173099</v>
      </c>
      <c r="D48" s="222"/>
      <c r="E48" s="222">
        <v>-3.1847844819325246</v>
      </c>
      <c r="F48" s="223">
        <v>1.1284277774564089E-2</v>
      </c>
      <c r="G48" s="223">
        <v>-1.8299204126776658E-2</v>
      </c>
      <c r="H48" s="223">
        <v>-0.10375058491490563</v>
      </c>
      <c r="I48" s="223">
        <v>0.14279878413827873</v>
      </c>
      <c r="J48" s="223">
        <v>2.7169483549528195E-2</v>
      </c>
      <c r="K48" s="222">
        <f t="shared" si="3"/>
        <v>5.9202756420688729E-2</v>
      </c>
      <c r="L48" s="222">
        <f t="shared" si="1"/>
        <v>-3.1255817255118359</v>
      </c>
    </row>
    <row r="49" spans="2:12" x14ac:dyDescent="0.2">
      <c r="B49" s="220">
        <v>45078</v>
      </c>
      <c r="C49" s="224">
        <v>439.35995922770923</v>
      </c>
      <c r="D49" s="222"/>
      <c r="E49" s="222">
        <v>-2.5380931206063337</v>
      </c>
      <c r="F49" s="223">
        <v>-0.16854305368252653</v>
      </c>
      <c r="G49" s="223">
        <v>0.1975166054080546</v>
      </c>
      <c r="H49" s="223">
        <v>-0.1265529678523194</v>
      </c>
      <c r="I49" s="223">
        <v>0.25327836767246481</v>
      </c>
      <c r="J49" s="223">
        <v>2.1003472696804693E-2</v>
      </c>
      <c r="K49" s="222">
        <f t="shared" si="3"/>
        <v>0.17670242424247817</v>
      </c>
      <c r="L49" s="222">
        <f t="shared" si="1"/>
        <v>-2.3613906963638556</v>
      </c>
    </row>
    <row r="50" spans="2:12" x14ac:dyDescent="0.2">
      <c r="B50" s="220">
        <v>45108</v>
      </c>
      <c r="C50" s="224">
        <v>409.21754434427504</v>
      </c>
      <c r="D50" s="222"/>
      <c r="E50" s="222">
        <v>0.46251186912223829</v>
      </c>
      <c r="F50" s="223">
        <v>1.0314674130995627E-2</v>
      </c>
      <c r="G50" s="223">
        <v>8.0269913741517485E-3</v>
      </c>
      <c r="H50" s="223">
        <v>1.5861045819235642E-2</v>
      </c>
      <c r="I50" s="223">
        <v>0.19592550214872517</v>
      </c>
      <c r="J50" s="223">
        <v>8.3490124327227022E-2</v>
      </c>
      <c r="K50" s="222">
        <f t="shared" si="3"/>
        <v>0.31361833780033521</v>
      </c>
      <c r="L50" s="222">
        <f t="shared" si="1"/>
        <v>0.77613020692257351</v>
      </c>
    </row>
    <row r="51" spans="2:12" x14ac:dyDescent="0.2">
      <c r="B51" s="220">
        <v>45139</v>
      </c>
      <c r="C51" s="224">
        <v>386.29831001622659</v>
      </c>
      <c r="D51" s="222"/>
      <c r="E51" s="222">
        <v>-1.149103258900368</v>
      </c>
      <c r="F51" s="223">
        <v>-0.32545806098590901</v>
      </c>
      <c r="G51" s="223">
        <v>1.847190307813662E-2</v>
      </c>
      <c r="H51" s="223">
        <v>4.0438538327748574E-2</v>
      </c>
      <c r="I51" s="223">
        <v>0.14514732183351953</v>
      </c>
      <c r="J51" s="223">
        <v>3.9696612505906614E-2</v>
      </c>
      <c r="K51" s="222">
        <f t="shared" si="3"/>
        <v>-8.1703685240597679E-2</v>
      </c>
      <c r="L51" s="222">
        <f t="shared" si="1"/>
        <v>-1.2308069441409657</v>
      </c>
    </row>
    <row r="52" spans="2:12" x14ac:dyDescent="0.2">
      <c r="B52" s="220">
        <v>45170</v>
      </c>
      <c r="C52" s="224">
        <v>421.61626590115935</v>
      </c>
      <c r="D52" s="222"/>
      <c r="E52" s="222">
        <v>-1.4469201166922403</v>
      </c>
      <c r="F52" s="223">
        <v>-0.81275335555682204</v>
      </c>
      <c r="G52" s="223">
        <v>-1.4766114684448439E-2</v>
      </c>
      <c r="H52" s="223">
        <v>-0.37680597335793209</v>
      </c>
      <c r="I52" s="223">
        <v>0.31216129732337095</v>
      </c>
      <c r="J52" s="223">
        <v>6.4992146882502766E-2</v>
      </c>
      <c r="K52" s="222">
        <f t="shared" si="3"/>
        <v>-0.82717199939332886</v>
      </c>
      <c r="L52" s="222">
        <f t="shared" si="1"/>
        <v>-2.2740921160855692</v>
      </c>
    </row>
    <row r="53" spans="2:12" x14ac:dyDescent="0.2">
      <c r="B53" s="220">
        <v>45200</v>
      </c>
      <c r="C53" s="224">
        <v>445.19264227698881</v>
      </c>
      <c r="D53" s="222"/>
      <c r="E53" s="222"/>
      <c r="F53" s="223">
        <v>-1.2652566924095936</v>
      </c>
      <c r="G53" s="223">
        <v>-0.18579538967424014</v>
      </c>
      <c r="H53" s="223">
        <v>-0.51464791577342339</v>
      </c>
      <c r="I53" s="223">
        <v>0.2975340669737534</v>
      </c>
      <c r="J53" s="223">
        <v>1.6801702541840768E-2</v>
      </c>
      <c r="K53" s="222">
        <f t="shared" si="3"/>
        <v>-1.651364228341663</v>
      </c>
      <c r="L53" s="222">
        <f t="shared" si="1"/>
        <v>-1.651364228341663</v>
      </c>
    </row>
    <row r="54" spans="2:12" x14ac:dyDescent="0.2">
      <c r="B54" s="220">
        <v>45231</v>
      </c>
      <c r="C54" s="224">
        <v>438.84255118364467</v>
      </c>
      <c r="D54" s="222"/>
      <c r="E54" s="222"/>
      <c r="F54" s="223"/>
      <c r="G54" s="223">
        <v>0.21002406761459724</v>
      </c>
      <c r="H54" s="223">
        <v>-0.87691514564664885</v>
      </c>
      <c r="I54" s="223">
        <v>0.51925723915064737</v>
      </c>
      <c r="J54" s="223">
        <v>9.3481822376986656E-2</v>
      </c>
      <c r="K54" s="222">
        <f t="shared" si="3"/>
        <v>-5.4152016504417588E-2</v>
      </c>
      <c r="L54" s="222">
        <f t="shared" si="1"/>
        <v>-5.4152016504417588E-2</v>
      </c>
    </row>
    <row r="55" spans="2:12" ht="15" thickBot="1" x14ac:dyDescent="0.25">
      <c r="B55" s="220">
        <v>45261</v>
      </c>
      <c r="C55" s="228">
        <v>412.73761065297299</v>
      </c>
      <c r="D55" s="222"/>
      <c r="E55" s="222"/>
      <c r="F55" s="223"/>
      <c r="G55" s="223"/>
      <c r="H55" s="223">
        <v>-1.9141366930097661</v>
      </c>
      <c r="I55" s="223">
        <v>0.44745810412501896</v>
      </c>
      <c r="J55" s="223">
        <v>-0.1158434928614156</v>
      </c>
      <c r="K55" s="222">
        <f t="shared" si="3"/>
        <v>-1.5825220817461627</v>
      </c>
      <c r="L55" s="222">
        <f t="shared" si="1"/>
        <v>-1.5825220817461627</v>
      </c>
    </row>
    <row r="56" spans="2:12" s="230" customFormat="1" ht="20.25" customHeight="1" thickBot="1" x14ac:dyDescent="0.25">
      <c r="B56" s="210" t="s">
        <v>80</v>
      </c>
      <c r="C56" s="229"/>
      <c r="D56" s="225"/>
      <c r="E56" s="225">
        <f>SUM(E44:E55)</f>
        <v>-12.552685406708235</v>
      </c>
      <c r="F56" s="226">
        <f t="shared" ref="F56:J56" si="4">SUM(F44:F55)</f>
        <v>-2.6516210262117852</v>
      </c>
      <c r="G56" s="226">
        <f t="shared" si="4"/>
        <v>0.49904026111704525</v>
      </c>
      <c r="H56" s="226">
        <f t="shared" si="4"/>
        <v>-3.6405421193563257</v>
      </c>
      <c r="I56" s="226">
        <f t="shared" si="4"/>
        <v>2.5848219910591297</v>
      </c>
      <c r="J56" s="226">
        <f t="shared" si="4"/>
        <v>0.21284769564971384</v>
      </c>
      <c r="K56" s="225">
        <f>SUM(K44:K55)</f>
        <v>-2.9954531977422221</v>
      </c>
      <c r="L56" s="225">
        <f t="shared" si="1"/>
        <v>-15.548138604450457</v>
      </c>
    </row>
    <row r="57" spans="2:12" x14ac:dyDescent="0.2">
      <c r="B57" s="220">
        <v>45292</v>
      </c>
      <c r="C57" s="224">
        <v>464.33370802261686</v>
      </c>
      <c r="D57" s="222"/>
      <c r="E57" s="222"/>
      <c r="F57" s="223"/>
      <c r="G57" s="223"/>
      <c r="H57" s="223"/>
      <c r="I57" s="223">
        <v>0.99732780840400892</v>
      </c>
      <c r="J57" s="223">
        <v>-0.21152395850731409</v>
      </c>
      <c r="K57" s="222">
        <f>SUM(F57:J57)</f>
        <v>0.78580384989669483</v>
      </c>
      <c r="L57" s="222">
        <f t="shared" si="1"/>
        <v>0.78580384989669483</v>
      </c>
    </row>
    <row r="58" spans="2:12" x14ac:dyDescent="0.2">
      <c r="B58" s="220">
        <v>45323</v>
      </c>
      <c r="C58" s="224">
        <v>426.40132911541554</v>
      </c>
      <c r="D58" s="222"/>
      <c r="E58" s="222"/>
      <c r="F58" s="223"/>
      <c r="G58" s="223"/>
      <c r="H58" s="223"/>
      <c r="I58" s="223"/>
      <c r="J58" s="223">
        <v>0.20352328966293953</v>
      </c>
      <c r="K58" s="222">
        <f>SUM(F58:J58)</f>
        <v>0.20352328966293953</v>
      </c>
      <c r="L58" s="222">
        <f t="shared" si="1"/>
        <v>0.20352328966293953</v>
      </c>
    </row>
    <row r="65" spans="5:5" x14ac:dyDescent="0.2">
      <c r="E65" s="184" t="s">
        <v>81</v>
      </c>
    </row>
  </sheetData>
  <mergeCells count="3">
    <mergeCell ref="D29:L29"/>
    <mergeCell ref="B43:C43"/>
    <mergeCell ref="B56:C56"/>
  </mergeCells>
  <conditionalFormatting sqref="F31:J42">
    <cfRule type="cellIs" dxfId="49" priority="49" operator="greaterThan">
      <formula>0</formula>
    </cfRule>
    <cfRule type="cellIs" dxfId="48" priority="50" operator="lessThan">
      <formula>0</formula>
    </cfRule>
  </conditionalFormatting>
  <conditionalFormatting sqref="D31:D42">
    <cfRule type="cellIs" dxfId="47" priority="47" operator="greaterThan">
      <formula>0</formula>
    </cfRule>
    <cfRule type="cellIs" dxfId="46" priority="48" operator="lessThan">
      <formula>0</formula>
    </cfRule>
  </conditionalFormatting>
  <conditionalFormatting sqref="D43">
    <cfRule type="cellIs" dxfId="45" priority="43" operator="greaterThan">
      <formula>0</formula>
    </cfRule>
    <cfRule type="cellIs" dxfId="44" priority="44" operator="lessThan">
      <formula>0</formula>
    </cfRule>
  </conditionalFormatting>
  <conditionalFormatting sqref="F43:J43">
    <cfRule type="cellIs" dxfId="43" priority="45" operator="greaterThan">
      <formula>0</formula>
    </cfRule>
    <cfRule type="cellIs" dxfId="42" priority="46" operator="lessThan">
      <formula>0</formula>
    </cfRule>
  </conditionalFormatting>
  <conditionalFormatting sqref="F44:J55">
    <cfRule type="cellIs" dxfId="41" priority="41" operator="greaterThan">
      <formula>0</formula>
    </cfRule>
    <cfRule type="cellIs" dxfId="40" priority="42" operator="lessThan">
      <formula>0</formula>
    </cfRule>
  </conditionalFormatting>
  <conditionalFormatting sqref="D44:D55">
    <cfRule type="cellIs" dxfId="39" priority="39" operator="greaterThan">
      <formula>0</formula>
    </cfRule>
    <cfRule type="cellIs" dxfId="38" priority="40" operator="lessThan">
      <formula>0</formula>
    </cfRule>
  </conditionalFormatting>
  <conditionalFormatting sqref="F56:J56">
    <cfRule type="cellIs" dxfId="37" priority="37" operator="greaterThan">
      <formula>0</formula>
    </cfRule>
    <cfRule type="cellIs" dxfId="36" priority="38" operator="lessThan">
      <formula>0</formula>
    </cfRule>
  </conditionalFormatting>
  <conditionalFormatting sqref="D56">
    <cfRule type="cellIs" dxfId="35" priority="35" operator="greaterThan">
      <formula>0</formula>
    </cfRule>
    <cfRule type="cellIs" dxfId="34" priority="36" operator="lessThan">
      <formula>0</formula>
    </cfRule>
  </conditionalFormatting>
  <conditionalFormatting sqref="E31:E42">
    <cfRule type="cellIs" dxfId="33" priority="33" operator="greaterThan">
      <formula>0</formula>
    </cfRule>
    <cfRule type="cellIs" dxfId="32" priority="34" operator="lessThan">
      <formula>0</formula>
    </cfRule>
  </conditionalFormatting>
  <conditionalFormatting sqref="E43">
    <cfRule type="cellIs" dxfId="31" priority="31" operator="greaterThan">
      <formula>0</formula>
    </cfRule>
    <cfRule type="cellIs" dxfId="30" priority="32" operator="lessThan">
      <formula>0</formula>
    </cfRule>
  </conditionalFormatting>
  <conditionalFormatting sqref="D57:D58">
    <cfRule type="cellIs" dxfId="29" priority="23" operator="greaterThan">
      <formula>0</formula>
    </cfRule>
    <cfRule type="cellIs" dxfId="28" priority="24" operator="lessThan">
      <formula>0</formula>
    </cfRule>
  </conditionalFormatting>
  <conditionalFormatting sqref="E57:E58">
    <cfRule type="cellIs" dxfId="27" priority="21" operator="greaterThan">
      <formula>0</formula>
    </cfRule>
    <cfRule type="cellIs" dxfId="26" priority="22" operator="lessThan">
      <formula>0</formula>
    </cfRule>
  </conditionalFormatting>
  <conditionalFormatting sqref="E44:E55">
    <cfRule type="cellIs" dxfId="25" priority="29" operator="greaterThan">
      <formula>0</formula>
    </cfRule>
    <cfRule type="cellIs" dxfId="24" priority="30" operator="lessThan">
      <formula>0</formula>
    </cfRule>
  </conditionalFormatting>
  <conditionalFormatting sqref="E56">
    <cfRule type="cellIs" dxfId="23" priority="27" operator="greaterThan">
      <formula>0</formula>
    </cfRule>
    <cfRule type="cellIs" dxfId="22" priority="28" operator="lessThan">
      <formula>0</formula>
    </cfRule>
  </conditionalFormatting>
  <conditionalFormatting sqref="F57:J58">
    <cfRule type="cellIs" dxfId="21" priority="25" operator="greaterThan">
      <formula>0</formula>
    </cfRule>
    <cfRule type="cellIs" dxfId="20" priority="26" operator="lessThan">
      <formula>0</formula>
    </cfRule>
  </conditionalFormatting>
  <conditionalFormatting sqref="L31:L42">
    <cfRule type="cellIs" dxfId="19" priority="9" operator="greaterThan">
      <formula>0</formula>
    </cfRule>
    <cfRule type="cellIs" dxfId="18" priority="10" operator="lessThan">
      <formula>0</formula>
    </cfRule>
  </conditionalFormatting>
  <conditionalFormatting sqref="L43">
    <cfRule type="cellIs" dxfId="17" priority="7" operator="greaterThan">
      <formula>0</formula>
    </cfRule>
    <cfRule type="cellIs" dxfId="16" priority="8" operator="lessThan">
      <formula>0</formula>
    </cfRule>
  </conditionalFormatting>
  <conditionalFormatting sqref="L44:L55">
    <cfRule type="cellIs" dxfId="15" priority="5" operator="greaterThan">
      <formula>0</formula>
    </cfRule>
    <cfRule type="cellIs" dxfId="14" priority="6" operator="lessThan">
      <formula>0</formula>
    </cfRule>
  </conditionalFormatting>
  <conditionalFormatting sqref="L56">
    <cfRule type="cellIs" dxfId="13" priority="3" operator="greaterThan">
      <formula>0</formula>
    </cfRule>
    <cfRule type="cellIs" dxfId="12" priority="4" operator="lessThan">
      <formula>0</formula>
    </cfRule>
  </conditionalFormatting>
  <conditionalFormatting sqref="L57:L58">
    <cfRule type="cellIs" dxfId="11" priority="1" operator="greaterThan">
      <formula>0</formula>
    </cfRule>
    <cfRule type="cellIs" dxfId="10" priority="2" operator="lessThan">
      <formula>0</formula>
    </cfRule>
  </conditionalFormatting>
  <conditionalFormatting sqref="K31:K42">
    <cfRule type="cellIs" dxfId="9" priority="19" operator="greaterThan">
      <formula>0</formula>
    </cfRule>
    <cfRule type="cellIs" dxfId="8" priority="20" operator="lessThan">
      <formula>0</formula>
    </cfRule>
  </conditionalFormatting>
  <conditionalFormatting sqref="K43">
    <cfRule type="cellIs" dxfId="7" priority="17" operator="greaterThan">
      <formula>0</formula>
    </cfRule>
    <cfRule type="cellIs" dxfId="6" priority="18" operator="lessThan">
      <formula>0</formula>
    </cfRule>
  </conditionalFormatting>
  <conditionalFormatting sqref="K44:K55">
    <cfRule type="cellIs" dxfId="5" priority="15" operator="greaterThan">
      <formula>0</formula>
    </cfRule>
    <cfRule type="cellIs" dxfId="4" priority="16" operator="lessThan">
      <formula>0</formula>
    </cfRule>
  </conditionalFormatting>
  <conditionalFormatting sqref="K56">
    <cfRule type="cellIs" dxfId="3" priority="13" operator="greaterThan">
      <formula>0</formula>
    </cfRule>
    <cfRule type="cellIs" dxfId="2" priority="14" operator="lessThan">
      <formula>0</formula>
    </cfRule>
  </conditionalFormatting>
  <conditionalFormatting sqref="K57:K58">
    <cfRule type="cellIs" dxfId="1" priority="11" operator="greaterThan">
      <formula>0</formula>
    </cfRule>
    <cfRule type="cellIs" dxfId="0" priority="1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Graphs_DTR</vt:lpstr>
      <vt:lpstr>Date_rbts</vt:lpstr>
      <vt:lpstr>Date_rbts_hors_covid</vt:lpstr>
      <vt:lpstr>Date_soins</vt:lpstr>
      <vt:lpstr>Révisions_date_soins</vt:lpstr>
      <vt:lpstr>Date_rbts!Zone_d_impression</vt:lpstr>
      <vt:lpstr>Date_rbts_hors_covid!Zone_d_impression</vt:lpstr>
      <vt:lpstr>Date_soins!Zone_d_impression</vt:lpstr>
      <vt:lpstr>Graphs_DTR!Zone_d_impression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Raoult</dc:creator>
  <cp:lastModifiedBy>Claire Raoult</cp:lastModifiedBy>
  <dcterms:created xsi:type="dcterms:W3CDTF">2024-06-25T14:13:56Z</dcterms:created>
  <dcterms:modified xsi:type="dcterms:W3CDTF">2024-06-25T14:14:51Z</dcterms:modified>
</cp:coreProperties>
</file>